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akce\00 Tomáš\13553 - PD pro opravu místní komunikace mezi parkem TGM a ZŠ FKT\"/>
    </mc:Choice>
  </mc:AlternateContent>
  <xr:revisionPtr revIDLastSave="0" documentId="13_ncr:1_{7B57A317-9F78-4D53-91EC-5ACE02577EEF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Rekapitulace stavby" sheetId="1" r:id="rId1"/>
    <sheet name="SO - 103 Komunikace mezi ..." sheetId="2" r:id="rId2"/>
    <sheet name="SO - 103 - Prostor pro st..." sheetId="3" r:id="rId3"/>
    <sheet name="SO- - REZERVA" sheetId="4" r:id="rId4"/>
  </sheets>
  <definedNames>
    <definedName name="_xlnm._FilterDatabase" localSheetId="2" hidden="1">'SO - 103 - Prostor pro st...'!$C$123:$K$260</definedName>
    <definedName name="_xlnm._FilterDatabase" localSheetId="1" hidden="1">'SO - 103 Komunikace mezi ...'!$C$124:$K$459</definedName>
    <definedName name="_xlnm._FilterDatabase" localSheetId="3" hidden="1">'SO- - REZERVA'!$C$119:$K$144</definedName>
    <definedName name="_xlnm.Print_Titles" localSheetId="0">'Rekapitulace stavby'!$92:$92</definedName>
    <definedName name="_xlnm.Print_Titles" localSheetId="2">'SO - 103 - Prostor pro st...'!$123:$123</definedName>
    <definedName name="_xlnm.Print_Titles" localSheetId="1">'SO - 103 Komunikace mezi ...'!$124:$124</definedName>
    <definedName name="_xlnm.Print_Titles" localSheetId="3">'SO- - REZERVA'!$119:$119</definedName>
    <definedName name="_xlnm.Print_Area" localSheetId="0">'Rekapitulace stavby'!$D$4:$AO$76,'Rekapitulace stavby'!$C$82:$AQ$98</definedName>
    <definedName name="_xlnm.Print_Area" localSheetId="2">'SO - 103 - Prostor pro st...'!$C$4:$J$76,'SO - 103 - Prostor pro st...'!$C$82:$J$105,'SO - 103 - Prostor pro st...'!$C$111:$K$260</definedName>
    <definedName name="_xlnm.Print_Area" localSheetId="1">'SO - 103 Komunikace mezi ...'!$C$4:$J$76,'SO - 103 Komunikace mezi ...'!$C$82:$J$106,'SO - 103 Komunikace mezi ...'!$C$112:$K$459</definedName>
    <definedName name="_xlnm.Print_Area" localSheetId="3">'SO- - REZERVA'!$C$4:$J$76,'SO- - REZERVA'!$C$82:$J$101,'SO- - REZERVA'!$C$107:$K$144</definedName>
  </definedNames>
  <calcPr calcId="181029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41" i="4"/>
  <c r="BH141" i="4"/>
  <c r="BG141" i="4"/>
  <c r="BF141" i="4"/>
  <c r="T141" i="4"/>
  <c r="R141" i="4"/>
  <c r="P141" i="4"/>
  <c r="BI137" i="4"/>
  <c r="BH137" i="4"/>
  <c r="BG137" i="4"/>
  <c r="BF137" i="4"/>
  <c r="T137" i="4"/>
  <c r="R137" i="4"/>
  <c r="P137" i="4"/>
  <c r="BI133" i="4"/>
  <c r="BH133" i="4"/>
  <c r="BG133" i="4"/>
  <c r="BF133" i="4"/>
  <c r="T133" i="4"/>
  <c r="R133" i="4"/>
  <c r="P133" i="4"/>
  <c r="BI128" i="4"/>
  <c r="BH128" i="4"/>
  <c r="BG128" i="4"/>
  <c r="BF128" i="4"/>
  <c r="T128" i="4"/>
  <c r="T127" i="4"/>
  <c r="R128" i="4"/>
  <c r="R127" i="4"/>
  <c r="P128" i="4"/>
  <c r="P127" i="4"/>
  <c r="BI123" i="4"/>
  <c r="BH123" i="4"/>
  <c r="BG123" i="4"/>
  <c r="BF123" i="4"/>
  <c r="T123" i="4"/>
  <c r="T122" i="4"/>
  <c r="R123" i="4"/>
  <c r="R122" i="4"/>
  <c r="P123" i="4"/>
  <c r="P122" i="4"/>
  <c r="F114" i="4"/>
  <c r="E112" i="4"/>
  <c r="F89" i="4"/>
  <c r="E87" i="4"/>
  <c r="J24" i="4"/>
  <c r="E24" i="4"/>
  <c r="J117" i="4" s="1"/>
  <c r="J23" i="4"/>
  <c r="J21" i="4"/>
  <c r="E21" i="4"/>
  <c r="J116" i="4" s="1"/>
  <c r="J20" i="4"/>
  <c r="J18" i="4"/>
  <c r="E18" i="4"/>
  <c r="F117" i="4" s="1"/>
  <c r="J17" i="4"/>
  <c r="J15" i="4"/>
  <c r="E15" i="4"/>
  <c r="F116" i="4" s="1"/>
  <c r="J14" i="4"/>
  <c r="J12" i="4"/>
  <c r="J114" i="4"/>
  <c r="E7" i="4"/>
  <c r="E110" i="4"/>
  <c r="J37" i="3"/>
  <c r="J36" i="3"/>
  <c r="AY96" i="1" s="1"/>
  <c r="J35" i="3"/>
  <c r="AX96" i="1" s="1"/>
  <c r="BI257" i="3"/>
  <c r="BH257" i="3"/>
  <c r="BG257" i="3"/>
  <c r="BF257" i="3"/>
  <c r="T257" i="3"/>
  <c r="R257" i="3"/>
  <c r="P257" i="3"/>
  <c r="BI251" i="3"/>
  <c r="BH251" i="3"/>
  <c r="BG251" i="3"/>
  <c r="BF251" i="3"/>
  <c r="T251" i="3"/>
  <c r="R251" i="3"/>
  <c r="P251" i="3"/>
  <c r="BI246" i="3"/>
  <c r="BH246" i="3"/>
  <c r="BG246" i="3"/>
  <c r="BF246" i="3"/>
  <c r="T246" i="3"/>
  <c r="R246" i="3"/>
  <c r="P246" i="3"/>
  <c r="BI240" i="3"/>
  <c r="BH240" i="3"/>
  <c r="BG240" i="3"/>
  <c r="BF240" i="3"/>
  <c r="T240" i="3"/>
  <c r="T239" i="3" s="1"/>
  <c r="R240" i="3"/>
  <c r="R239" i="3" s="1"/>
  <c r="P240" i="3"/>
  <c r="P239" i="3" s="1"/>
  <c r="BI234" i="3"/>
  <c r="BH234" i="3"/>
  <c r="BG234" i="3"/>
  <c r="BF234" i="3"/>
  <c r="T234" i="3"/>
  <c r="R234" i="3"/>
  <c r="P234" i="3"/>
  <c r="BI230" i="3"/>
  <c r="BH230" i="3"/>
  <c r="BG230" i="3"/>
  <c r="BF230" i="3"/>
  <c r="T230" i="3"/>
  <c r="R230" i="3"/>
  <c r="P230" i="3"/>
  <c r="BI226" i="3"/>
  <c r="BH226" i="3"/>
  <c r="BG226" i="3"/>
  <c r="BF226" i="3"/>
  <c r="T226" i="3"/>
  <c r="R226" i="3"/>
  <c r="P226" i="3"/>
  <c r="BI222" i="3"/>
  <c r="BH222" i="3"/>
  <c r="BG222" i="3"/>
  <c r="BF222" i="3"/>
  <c r="T222" i="3"/>
  <c r="R222" i="3"/>
  <c r="P222" i="3"/>
  <c r="BI217" i="3"/>
  <c r="BH217" i="3"/>
  <c r="BG217" i="3"/>
  <c r="BF217" i="3"/>
  <c r="T217" i="3"/>
  <c r="R217" i="3"/>
  <c r="P217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6" i="3"/>
  <c r="BH206" i="3"/>
  <c r="BG206" i="3"/>
  <c r="BF206" i="3"/>
  <c r="T206" i="3"/>
  <c r="R206" i="3"/>
  <c r="P206" i="3"/>
  <c r="BI201" i="3"/>
  <c r="BH201" i="3"/>
  <c r="BG201" i="3"/>
  <c r="BF201" i="3"/>
  <c r="T201" i="3"/>
  <c r="R201" i="3"/>
  <c r="P201" i="3"/>
  <c r="BI197" i="3"/>
  <c r="BH197" i="3"/>
  <c r="BG197" i="3"/>
  <c r="BF197" i="3"/>
  <c r="T197" i="3"/>
  <c r="R197" i="3"/>
  <c r="P197" i="3"/>
  <c r="BI192" i="3"/>
  <c r="BH192" i="3"/>
  <c r="BG192" i="3"/>
  <c r="BF192" i="3"/>
  <c r="T192" i="3"/>
  <c r="R192" i="3"/>
  <c r="P192" i="3"/>
  <c r="BI187" i="3"/>
  <c r="BH187" i="3"/>
  <c r="BG187" i="3"/>
  <c r="BF187" i="3"/>
  <c r="T187" i="3"/>
  <c r="R187" i="3"/>
  <c r="P187" i="3"/>
  <c r="BI181" i="3"/>
  <c r="BH181" i="3"/>
  <c r="BG181" i="3"/>
  <c r="BF181" i="3"/>
  <c r="T181" i="3"/>
  <c r="R181" i="3"/>
  <c r="P181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F118" i="3"/>
  <c r="E116" i="3"/>
  <c r="F89" i="3"/>
  <c r="E87" i="3"/>
  <c r="J24" i="3"/>
  <c r="E24" i="3"/>
  <c r="J121" i="3" s="1"/>
  <c r="J23" i="3"/>
  <c r="J21" i="3"/>
  <c r="E21" i="3"/>
  <c r="J91" i="3" s="1"/>
  <c r="J20" i="3"/>
  <c r="J18" i="3"/>
  <c r="E18" i="3"/>
  <c r="F92" i="3" s="1"/>
  <c r="J17" i="3"/>
  <c r="J15" i="3"/>
  <c r="E15" i="3"/>
  <c r="F120" i="3" s="1"/>
  <c r="J14" i="3"/>
  <c r="J12" i="3"/>
  <c r="J89" i="3"/>
  <c r="E7" i="3"/>
  <c r="E85" i="3"/>
  <c r="J37" i="2"/>
  <c r="J36" i="2"/>
  <c r="AY95" i="1" s="1"/>
  <c r="J35" i="2"/>
  <c r="AX95" i="1" s="1"/>
  <c r="BI456" i="2"/>
  <c r="BH456" i="2"/>
  <c r="BG456" i="2"/>
  <c r="BF456" i="2"/>
  <c r="T456" i="2"/>
  <c r="R456" i="2"/>
  <c r="P456" i="2"/>
  <c r="BI449" i="2"/>
  <c r="BH449" i="2"/>
  <c r="BG449" i="2"/>
  <c r="BF449" i="2"/>
  <c r="T449" i="2"/>
  <c r="R449" i="2"/>
  <c r="P449" i="2"/>
  <c r="BI442" i="2"/>
  <c r="BH442" i="2"/>
  <c r="BG442" i="2"/>
  <c r="BF442" i="2"/>
  <c r="T442" i="2"/>
  <c r="R442" i="2"/>
  <c r="P442" i="2"/>
  <c r="BI436" i="2"/>
  <c r="BH436" i="2"/>
  <c r="BG436" i="2"/>
  <c r="BF436" i="2"/>
  <c r="T436" i="2"/>
  <c r="R436" i="2"/>
  <c r="P436" i="2"/>
  <c r="BI426" i="2"/>
  <c r="BH426" i="2"/>
  <c r="BG426" i="2"/>
  <c r="BF426" i="2"/>
  <c r="T426" i="2"/>
  <c r="T425" i="2" s="1"/>
  <c r="R426" i="2"/>
  <c r="R425" i="2" s="1"/>
  <c r="P426" i="2"/>
  <c r="P425" i="2" s="1"/>
  <c r="BI421" i="2"/>
  <c r="BH421" i="2"/>
  <c r="BG421" i="2"/>
  <c r="BF421" i="2"/>
  <c r="T421" i="2"/>
  <c r="R421" i="2"/>
  <c r="P421" i="2"/>
  <c r="BI415" i="2"/>
  <c r="BH415" i="2"/>
  <c r="BG415" i="2"/>
  <c r="BF415" i="2"/>
  <c r="T415" i="2"/>
  <c r="T414" i="2" s="1"/>
  <c r="R415" i="2"/>
  <c r="R414" i="2" s="1"/>
  <c r="P415" i="2"/>
  <c r="P414" i="2" s="1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R405" i="2"/>
  <c r="P405" i="2"/>
  <c r="BI401" i="2"/>
  <c r="BH401" i="2"/>
  <c r="BG401" i="2"/>
  <c r="BF401" i="2"/>
  <c r="T401" i="2"/>
  <c r="R401" i="2"/>
  <c r="P401" i="2"/>
  <c r="BI397" i="2"/>
  <c r="BH397" i="2"/>
  <c r="BG397" i="2"/>
  <c r="BF397" i="2"/>
  <c r="T397" i="2"/>
  <c r="R397" i="2"/>
  <c r="P397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7" i="2"/>
  <c r="BH367" i="2"/>
  <c r="BG367" i="2"/>
  <c r="BF367" i="2"/>
  <c r="T367" i="2"/>
  <c r="R367" i="2"/>
  <c r="P367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R359" i="2"/>
  <c r="P359" i="2"/>
  <c r="BI353" i="2"/>
  <c r="BH353" i="2"/>
  <c r="BG353" i="2"/>
  <c r="BF353" i="2"/>
  <c r="T353" i="2"/>
  <c r="R353" i="2"/>
  <c r="P353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1" i="2"/>
  <c r="BH291" i="2"/>
  <c r="BG291" i="2"/>
  <c r="BF291" i="2"/>
  <c r="T291" i="2"/>
  <c r="R291" i="2"/>
  <c r="P291" i="2"/>
  <c r="BI285" i="2"/>
  <c r="BH285" i="2"/>
  <c r="BG285" i="2"/>
  <c r="BF285" i="2"/>
  <c r="T285" i="2"/>
  <c r="R285" i="2"/>
  <c r="P285" i="2"/>
  <c r="BI279" i="2"/>
  <c r="BH279" i="2"/>
  <c r="BG279" i="2"/>
  <c r="BF279" i="2"/>
  <c r="T279" i="2"/>
  <c r="R279" i="2"/>
  <c r="P279" i="2"/>
  <c r="BI273" i="2"/>
  <c r="BH273" i="2"/>
  <c r="BG273" i="2"/>
  <c r="BF273" i="2"/>
  <c r="T273" i="2"/>
  <c r="R273" i="2"/>
  <c r="P273" i="2"/>
  <c r="BI267" i="2"/>
  <c r="BH267" i="2"/>
  <c r="BG267" i="2"/>
  <c r="BF267" i="2"/>
  <c r="T267" i="2"/>
  <c r="R267" i="2"/>
  <c r="P267" i="2"/>
  <c r="BI261" i="2"/>
  <c r="BH261" i="2"/>
  <c r="BG261" i="2"/>
  <c r="BF261" i="2"/>
  <c r="T261" i="2"/>
  <c r="R261" i="2"/>
  <c r="P261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2" i="2"/>
  <c r="BH222" i="2"/>
  <c r="BG222" i="2"/>
  <c r="BF222" i="2"/>
  <c r="T222" i="2"/>
  <c r="R222" i="2"/>
  <c r="P222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 s="1"/>
  <c r="J23" i="2"/>
  <c r="J21" i="2"/>
  <c r="E21" i="2"/>
  <c r="J91" i="2" s="1"/>
  <c r="J20" i="2"/>
  <c r="J18" i="2"/>
  <c r="E18" i="2"/>
  <c r="F92" i="2" s="1"/>
  <c r="J17" i="2"/>
  <c r="J15" i="2"/>
  <c r="E15" i="2"/>
  <c r="F121" i="2" s="1"/>
  <c r="J14" i="2"/>
  <c r="J12" i="2"/>
  <c r="J119" i="2"/>
  <c r="E7" i="2"/>
  <c r="E115" i="2"/>
  <c r="L90" i="1"/>
  <c r="AM90" i="1"/>
  <c r="AM89" i="1"/>
  <c r="L89" i="1"/>
  <c r="AM87" i="1"/>
  <c r="L87" i="1"/>
  <c r="L85" i="1"/>
  <c r="L84" i="1"/>
  <c r="BK141" i="4"/>
  <c r="J141" i="4"/>
  <c r="BK137" i="4"/>
  <c r="J137" i="4"/>
  <c r="BK133" i="4"/>
  <c r="J133" i="4"/>
  <c r="BK128" i="4"/>
  <c r="J128" i="4"/>
  <c r="BK123" i="4"/>
  <c r="J123" i="4"/>
  <c r="BK257" i="3"/>
  <c r="BK234" i="3"/>
  <c r="J230" i="3"/>
  <c r="BK226" i="3"/>
  <c r="BK222" i="3"/>
  <c r="J210" i="3"/>
  <c r="J206" i="3"/>
  <c r="J201" i="3"/>
  <c r="BK192" i="3"/>
  <c r="BK181" i="3"/>
  <c r="J175" i="3"/>
  <c r="J159" i="3"/>
  <c r="J147" i="3"/>
  <c r="J143" i="3"/>
  <c r="BK139" i="3"/>
  <c r="J127" i="3"/>
  <c r="BK442" i="2"/>
  <c r="BK421" i="2"/>
  <c r="BK415" i="2"/>
  <c r="J405" i="2"/>
  <c r="J390" i="2"/>
  <c r="J384" i="2"/>
  <c r="BK377" i="2"/>
  <c r="BK374" i="2"/>
  <c r="J371" i="2"/>
  <c r="BK363" i="2"/>
  <c r="J359" i="2"/>
  <c r="BK353" i="2"/>
  <c r="J347" i="2"/>
  <c r="J343" i="2"/>
  <c r="J340" i="2"/>
  <c r="BK327" i="2"/>
  <c r="J322" i="2"/>
  <c r="BK319" i="2"/>
  <c r="BK315" i="2"/>
  <c r="BK301" i="2"/>
  <c r="J297" i="2"/>
  <c r="BK267" i="2"/>
  <c r="J261" i="2"/>
  <c r="BK246" i="2"/>
  <c r="BK238" i="2"/>
  <c r="J234" i="2"/>
  <c r="BK228" i="2"/>
  <c r="J212" i="2"/>
  <c r="J208" i="2"/>
  <c r="BK189" i="2"/>
  <c r="J160" i="2"/>
  <c r="J156" i="2"/>
  <c r="J152" i="2"/>
  <c r="BK138" i="2"/>
  <c r="BK128" i="2"/>
  <c r="BK167" i="3"/>
  <c r="J151" i="3"/>
  <c r="BK147" i="3"/>
  <c r="J139" i="3"/>
  <c r="BK135" i="3"/>
  <c r="J131" i="3"/>
  <c r="BK436" i="2"/>
  <c r="J426" i="2"/>
  <c r="J421" i="2"/>
  <c r="BK409" i="2"/>
  <c r="BK405" i="2"/>
  <c r="J401" i="2"/>
  <c r="J397" i="2"/>
  <c r="J393" i="2"/>
  <c r="BK384" i="2"/>
  <c r="BK380" i="2"/>
  <c r="J377" i="2"/>
  <c r="BK347" i="2"/>
  <c r="BK343" i="2"/>
  <c r="BK337" i="2"/>
  <c r="J331" i="2"/>
  <c r="BK322" i="2"/>
  <c r="J285" i="2"/>
  <c r="BK279" i="2"/>
  <c r="J267" i="2"/>
  <c r="BK261" i="2"/>
  <c r="J242" i="2"/>
  <c r="J238" i="2"/>
  <c r="BK222" i="2"/>
  <c r="BK216" i="2"/>
  <c r="BK212" i="2"/>
  <c r="BK208" i="2"/>
  <c r="J204" i="2"/>
  <c r="BK200" i="2"/>
  <c r="BK196" i="2"/>
  <c r="BK185" i="2"/>
  <c r="J177" i="2"/>
  <c r="BK173" i="2"/>
  <c r="BK156" i="2"/>
  <c r="J142" i="2"/>
  <c r="J128" i="2"/>
  <c r="J251" i="3"/>
  <c r="BK246" i="3"/>
  <c r="J240" i="3"/>
  <c r="J234" i="3"/>
  <c r="J226" i="3"/>
  <c r="J222" i="3"/>
  <c r="BK217" i="3"/>
  <c r="J213" i="3"/>
  <c r="BK206" i="3"/>
  <c r="BK197" i="3"/>
  <c r="J187" i="3"/>
  <c r="BK175" i="3"/>
  <c r="BK170" i="3"/>
  <c r="BK163" i="3"/>
  <c r="BK159" i="3"/>
  <c r="BK155" i="3"/>
  <c r="J135" i="3"/>
  <c r="BK127" i="3"/>
  <c r="J415" i="2"/>
  <c r="J409" i="2"/>
  <c r="BK387" i="2"/>
  <c r="J380" i="2"/>
  <c r="J374" i="2"/>
  <c r="BK367" i="2"/>
  <c r="J363" i="2"/>
  <c r="J353" i="2"/>
  <c r="BK340" i="2"/>
  <c r="J337" i="2"/>
  <c r="BK331" i="2"/>
  <c r="J315" i="2"/>
  <c r="BK311" i="2"/>
  <c r="BK297" i="2"/>
  <c r="J291" i="2"/>
  <c r="BK285" i="2"/>
  <c r="J279" i="2"/>
  <c r="BK273" i="2"/>
  <c r="J273" i="2"/>
  <c r="BK250" i="2"/>
  <c r="BK204" i="2"/>
  <c r="J196" i="2"/>
  <c r="J185" i="2"/>
  <c r="J181" i="2"/>
  <c r="J173" i="2"/>
  <c r="J169" i="2"/>
  <c r="BK165" i="2"/>
  <c r="J146" i="2"/>
  <c r="J134" i="2"/>
  <c r="J257" i="3"/>
  <c r="BK251" i="3"/>
  <c r="J246" i="3"/>
  <c r="BK240" i="3"/>
  <c r="BK230" i="3"/>
  <c r="J217" i="3"/>
  <c r="BK213" i="3"/>
  <c r="BK210" i="3"/>
  <c r="BK201" i="3"/>
  <c r="J197" i="3"/>
  <c r="J192" i="3"/>
  <c r="BK187" i="3"/>
  <c r="J181" i="3"/>
  <c r="J170" i="3"/>
  <c r="J167" i="3"/>
  <c r="J163" i="3"/>
  <c r="J155" i="3"/>
  <c r="BK151" i="3"/>
  <c r="BK143" i="3"/>
  <c r="BK131" i="3"/>
  <c r="BK456" i="2"/>
  <c r="J456" i="2"/>
  <c r="BK449" i="2"/>
  <c r="J449" i="2"/>
  <c r="J442" i="2"/>
  <c r="J436" i="2"/>
  <c r="BK426" i="2"/>
  <c r="BK401" i="2"/>
  <c r="BK397" i="2"/>
  <c r="BK393" i="2"/>
  <c r="BK390" i="2"/>
  <c r="J387" i="2"/>
  <c r="BK371" i="2"/>
  <c r="J367" i="2"/>
  <c r="BK359" i="2"/>
  <c r="J327" i="2"/>
  <c r="J319" i="2"/>
  <c r="J311" i="2"/>
  <c r="J301" i="2"/>
  <c r="BK291" i="2"/>
  <c r="J250" i="2"/>
  <c r="J246" i="2"/>
  <c r="BK242" i="2"/>
  <c r="BK234" i="2"/>
  <c r="J228" i="2"/>
  <c r="J222" i="2"/>
  <c r="J216" i="2"/>
  <c r="J200" i="2"/>
  <c r="J189" i="2"/>
  <c r="BK181" i="2"/>
  <c r="BK177" i="2"/>
  <c r="BK169" i="2"/>
  <c r="J165" i="2"/>
  <c r="BK160" i="2"/>
  <c r="BK152" i="2"/>
  <c r="BK146" i="2"/>
  <c r="BK142" i="2"/>
  <c r="J138" i="2"/>
  <c r="BK134" i="2"/>
  <c r="AS94" i="1"/>
  <c r="P127" i="2" l="1"/>
  <c r="T215" i="2"/>
  <c r="T326" i="2"/>
  <c r="P396" i="2"/>
  <c r="R435" i="2"/>
  <c r="R413" i="2"/>
  <c r="T127" i="2"/>
  <c r="BK215" i="2"/>
  <c r="J215" i="2" s="1"/>
  <c r="J99" i="2" s="1"/>
  <c r="R326" i="2"/>
  <c r="T396" i="2"/>
  <c r="P435" i="2"/>
  <c r="P413" i="2"/>
  <c r="R127" i="2"/>
  <c r="P215" i="2"/>
  <c r="P326" i="2"/>
  <c r="R396" i="2"/>
  <c r="BK435" i="2"/>
  <c r="J435" i="2"/>
  <c r="J105" i="2" s="1"/>
  <c r="BK127" i="2"/>
  <c r="J127" i="2"/>
  <c r="J98" i="2"/>
  <c r="R215" i="2"/>
  <c r="BK326" i="2"/>
  <c r="J326" i="2" s="1"/>
  <c r="J100" i="2" s="1"/>
  <c r="BK396" i="2"/>
  <c r="J396" i="2"/>
  <c r="J101" i="2" s="1"/>
  <c r="T435" i="2"/>
  <c r="T413" i="2" s="1"/>
  <c r="BK126" i="3"/>
  <c r="J126" i="3" s="1"/>
  <c r="J98" i="3" s="1"/>
  <c r="P126" i="3"/>
  <c r="R126" i="3"/>
  <c r="T126" i="3"/>
  <c r="BK174" i="3"/>
  <c r="J174" i="3" s="1"/>
  <c r="J99" i="3" s="1"/>
  <c r="P174" i="3"/>
  <c r="R174" i="3"/>
  <c r="T174" i="3"/>
  <c r="BK196" i="3"/>
  <c r="J196" i="3" s="1"/>
  <c r="J100" i="3" s="1"/>
  <c r="P196" i="3"/>
  <c r="R196" i="3"/>
  <c r="T196" i="3"/>
  <c r="BK221" i="3"/>
  <c r="J221" i="3" s="1"/>
  <c r="J101" i="3" s="1"/>
  <c r="P221" i="3"/>
  <c r="R221" i="3"/>
  <c r="T221" i="3"/>
  <c r="BK250" i="3"/>
  <c r="J250" i="3" s="1"/>
  <c r="J104" i="3" s="1"/>
  <c r="P250" i="3"/>
  <c r="P238" i="3"/>
  <c r="R250" i="3"/>
  <c r="R238" i="3"/>
  <c r="T250" i="3"/>
  <c r="T238" i="3"/>
  <c r="BK132" i="4"/>
  <c r="J132" i="4"/>
  <c r="J100" i="4" s="1"/>
  <c r="P132" i="4"/>
  <c r="P121" i="4" s="1"/>
  <c r="P120" i="4" s="1"/>
  <c r="AU97" i="1" s="1"/>
  <c r="R132" i="4"/>
  <c r="R121" i="4" s="1"/>
  <c r="R120" i="4" s="1"/>
  <c r="T132" i="4"/>
  <c r="T121" i="4"/>
  <c r="T120" i="4" s="1"/>
  <c r="J89" i="2"/>
  <c r="J92" i="2"/>
  <c r="F122" i="2"/>
  <c r="BE185" i="2"/>
  <c r="BE208" i="2"/>
  <c r="BE250" i="2"/>
  <c r="BE279" i="2"/>
  <c r="BE291" i="2"/>
  <c r="BE322" i="2"/>
  <c r="BE343" i="2"/>
  <c r="BE347" i="2"/>
  <c r="BE374" i="2"/>
  <c r="BE377" i="2"/>
  <c r="BE380" i="2"/>
  <c r="BE401" i="2"/>
  <c r="BE409" i="2"/>
  <c r="BE415" i="2"/>
  <c r="BE449" i="2"/>
  <c r="BE456" i="2"/>
  <c r="F91" i="3"/>
  <c r="J92" i="3"/>
  <c r="J120" i="3"/>
  <c r="BE135" i="3"/>
  <c r="BE170" i="3"/>
  <c r="BE181" i="3"/>
  <c r="BE206" i="3"/>
  <c r="BE226" i="3"/>
  <c r="BE246" i="3"/>
  <c r="J121" i="2"/>
  <c r="BE152" i="2"/>
  <c r="BE212" i="2"/>
  <c r="BE222" i="2"/>
  <c r="BE228" i="2"/>
  <c r="BE234" i="2"/>
  <c r="BE238" i="2"/>
  <c r="BE261" i="2"/>
  <c r="BE267" i="2"/>
  <c r="BE319" i="2"/>
  <c r="BE353" i="2"/>
  <c r="BE397" i="2"/>
  <c r="BE421" i="2"/>
  <c r="BE426" i="2"/>
  <c r="BE442" i="2"/>
  <c r="E114" i="3"/>
  <c r="F121" i="3"/>
  <c r="BE131" i="3"/>
  <c r="BE139" i="3"/>
  <c r="BE143" i="3"/>
  <c r="BE147" i="3"/>
  <c r="BE155" i="3"/>
  <c r="BE175" i="3"/>
  <c r="BE192" i="3"/>
  <c r="BE201" i="3"/>
  <c r="BE240" i="3"/>
  <c r="BE257" i="3"/>
  <c r="E85" i="2"/>
  <c r="F91" i="2"/>
  <c r="BE128" i="2"/>
  <c r="BE134" i="2"/>
  <c r="BE146" i="2"/>
  <c r="BE156" i="2"/>
  <c r="BE165" i="2"/>
  <c r="BE189" i="2"/>
  <c r="BE242" i="2"/>
  <c r="BE246" i="2"/>
  <c r="BE297" i="2"/>
  <c r="BE301" i="2"/>
  <c r="BE311" i="2"/>
  <c r="BE315" i="2"/>
  <c r="BE340" i="2"/>
  <c r="BE359" i="2"/>
  <c r="BE363" i="2"/>
  <c r="BE367" i="2"/>
  <c r="BE371" i="2"/>
  <c r="BE387" i="2"/>
  <c r="BE390" i="2"/>
  <c r="J118" i="3"/>
  <c r="BE159" i="3"/>
  <c r="BE138" i="2"/>
  <c r="BE142" i="2"/>
  <c r="BE160" i="2"/>
  <c r="BE169" i="2"/>
  <c r="BE173" i="2"/>
  <c r="BE177" i="2"/>
  <c r="BE181" i="2"/>
  <c r="BE196" i="2"/>
  <c r="BE200" i="2"/>
  <c r="BE204" i="2"/>
  <c r="BE216" i="2"/>
  <c r="BE273" i="2"/>
  <c r="BE285" i="2"/>
  <c r="BE327" i="2"/>
  <c r="BE331" i="2"/>
  <c r="BE337" i="2"/>
  <c r="BE384" i="2"/>
  <c r="BE393" i="2"/>
  <c r="BE405" i="2"/>
  <c r="BE436" i="2"/>
  <c r="BK414" i="2"/>
  <c r="J414" i="2" s="1"/>
  <c r="J103" i="2" s="1"/>
  <c r="BK425" i="2"/>
  <c r="J425" i="2"/>
  <c r="J104" i="2" s="1"/>
  <c r="BE127" i="3"/>
  <c r="BE151" i="3"/>
  <c r="BE163" i="3"/>
  <c r="BE167" i="3"/>
  <c r="BE187" i="3"/>
  <c r="BE197" i="3"/>
  <c r="BE210" i="3"/>
  <c r="BE213" i="3"/>
  <c r="BE217" i="3"/>
  <c r="BE222" i="3"/>
  <c r="BE230" i="3"/>
  <c r="BE234" i="3"/>
  <c r="BE251" i="3"/>
  <c r="BK239" i="3"/>
  <c r="J239" i="3"/>
  <c r="J103" i="3" s="1"/>
  <c r="E85" i="4"/>
  <c r="J89" i="4"/>
  <c r="F91" i="4"/>
  <c r="J91" i="4"/>
  <c r="F92" i="4"/>
  <c r="J92" i="4"/>
  <c r="BE123" i="4"/>
  <c r="BE128" i="4"/>
  <c r="BE133" i="4"/>
  <c r="BE137" i="4"/>
  <c r="BE141" i="4"/>
  <c r="BK122" i="4"/>
  <c r="J122" i="4"/>
  <c r="J98" i="4" s="1"/>
  <c r="BK127" i="4"/>
  <c r="J127" i="4" s="1"/>
  <c r="J99" i="4" s="1"/>
  <c r="J34" i="2"/>
  <c r="AW95" i="1" s="1"/>
  <c r="F35" i="2"/>
  <c r="BB95" i="1"/>
  <c r="J34" i="3"/>
  <c r="AW96" i="1" s="1"/>
  <c r="F37" i="3"/>
  <c r="BD96" i="1"/>
  <c r="F35" i="4"/>
  <c r="BB97" i="1" s="1"/>
  <c r="F37" i="4"/>
  <c r="BD97" i="1"/>
  <c r="F36" i="2"/>
  <c r="BC95" i="1" s="1"/>
  <c r="F35" i="3"/>
  <c r="BB96" i="1"/>
  <c r="J34" i="4"/>
  <c r="AW97" i="1" s="1"/>
  <c r="F37" i="2"/>
  <c r="BD95" i="1"/>
  <c r="F34" i="2"/>
  <c r="BA95" i="1" s="1"/>
  <c r="F34" i="3"/>
  <c r="BA96" i="1"/>
  <c r="F36" i="3"/>
  <c r="BC96" i="1" s="1"/>
  <c r="F34" i="4"/>
  <c r="BA97" i="1"/>
  <c r="F36" i="4"/>
  <c r="BC97" i="1" s="1"/>
  <c r="R125" i="3" l="1"/>
  <c r="R124" i="3"/>
  <c r="P125" i="3"/>
  <c r="P124" i="3"/>
  <c r="AU96" i="1" s="1"/>
  <c r="R126" i="2"/>
  <c r="R125" i="2" s="1"/>
  <c r="T126" i="2"/>
  <c r="T125" i="2" s="1"/>
  <c r="P126" i="2"/>
  <c r="P125" i="2" s="1"/>
  <c r="AU95" i="1" s="1"/>
  <c r="T125" i="3"/>
  <c r="T124" i="3"/>
  <c r="BK126" i="2"/>
  <c r="BK413" i="2"/>
  <c r="J413" i="2" s="1"/>
  <c r="J102" i="2" s="1"/>
  <c r="BK125" i="3"/>
  <c r="J125" i="3"/>
  <c r="J97" i="3" s="1"/>
  <c r="BK238" i="3"/>
  <c r="J238" i="3" s="1"/>
  <c r="J102" i="3" s="1"/>
  <c r="BK121" i="4"/>
  <c r="J121" i="4"/>
  <c r="J97" i="4" s="1"/>
  <c r="BD94" i="1"/>
  <c r="W33" i="1" s="1"/>
  <c r="BA94" i="1"/>
  <c r="W30" i="1" s="1"/>
  <c r="J33" i="2"/>
  <c r="AV95" i="1" s="1"/>
  <c r="AT95" i="1" s="1"/>
  <c r="F33" i="3"/>
  <c r="AZ96" i="1"/>
  <c r="F33" i="4"/>
  <c r="AZ97" i="1"/>
  <c r="BC94" i="1"/>
  <c r="AY94" i="1"/>
  <c r="F33" i="2"/>
  <c r="AZ95" i="1"/>
  <c r="BB94" i="1"/>
  <c r="W31" i="1"/>
  <c r="J33" i="3"/>
  <c r="AV96" i="1" s="1"/>
  <c r="AT96" i="1" s="1"/>
  <c r="J33" i="4"/>
  <c r="AV97" i="1" s="1"/>
  <c r="AT97" i="1" s="1"/>
  <c r="BK125" i="2" l="1"/>
  <c r="J125" i="2"/>
  <c r="J96" i="2" s="1"/>
  <c r="J126" i="2"/>
  <c r="J97" i="2" s="1"/>
  <c r="BK124" i="3"/>
  <c r="J124" i="3" s="1"/>
  <c r="J96" i="3" s="1"/>
  <c r="BK120" i="4"/>
  <c r="J120" i="4"/>
  <c r="J96" i="4" s="1"/>
  <c r="AZ94" i="1"/>
  <c r="AV94" i="1" s="1"/>
  <c r="AK29" i="1" s="1"/>
  <c r="W32" i="1"/>
  <c r="AU94" i="1"/>
  <c r="AW94" i="1"/>
  <c r="AK30" i="1"/>
  <c r="AX94" i="1"/>
  <c r="J30" i="2" l="1"/>
  <c r="AG95" i="1" s="1"/>
  <c r="AN95" i="1" s="1"/>
  <c r="W29" i="1"/>
  <c r="J30" i="3"/>
  <c r="AG96" i="1" s="1"/>
  <c r="AN96" i="1" s="1"/>
  <c r="J30" i="4"/>
  <c r="AG97" i="1" s="1"/>
  <c r="AN97" i="1" s="1"/>
  <c r="AT94" i="1"/>
  <c r="J39" i="2" l="1"/>
  <c r="J39" i="3"/>
  <c r="J39" i="4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<sst xmlns="http://schemas.openxmlformats.org/spreadsheetml/2006/main" count="4593" uniqueCount="687">
  <si>
    <t>Export Komplet</t>
  </si>
  <si>
    <t/>
  </si>
  <si>
    <t>2.0</t>
  </si>
  <si>
    <t>False</t>
  </si>
  <si>
    <t>{8d8f0d73-e4de-4842-9134-a752878e313d}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</si>
  <si>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</si>
  <si>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</si>
  <si>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</si>
  <si>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</si>
  <si>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</si>
  <si>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</si>
  <si>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</si>
  <si>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</si>
  <si>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</si>
  <si>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13553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</si>
  <si>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</si>
  <si>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</si>
  <si>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pro opravu místní komunikace mezi parkem TGM a ZŠ FKT</t>
  </si>
  <si>
    <t>KSO:</t>
  </si>
  <si>
    <t>CC-CZ:</t>
  </si>
  <si>
    <t>Místo:</t>
  </si>
  <si>
    <t xml:space="preserve"> </t>
  </si>
  <si>
    <t>Datum:</t>
  </si>
  <si>
    <t>18. 3. 2026</t>
  </si>
  <si>
    <t>Zadavatel:</t>
  </si>
  <si>
    <t>IČ:</t>
  </si>
  <si>
    <t>město Studénka</t>
  </si>
  <si>
    <t>DIČ:</t>
  </si>
  <si>
    <t>Uchazeč:</t>
  </si>
  <si>
    <t>Vyplň údaj</t>
  </si>
  <si>
    <t>Projektant:</t>
  </si>
  <si>
    <t>Lesprojekt Krnov s. r. o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</si>
  <si>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</si>
  <si>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</si>
  <si>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</si>
  <si>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</si>
  <si>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</si>
  <si>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</si>
  <si>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</si>
  <si>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</si>
  <si>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</si>
  <si>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</si>
  <si>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</si>
  <si>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</si>
  <si>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</si>
  <si>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</si>
  <si>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</si>
  <si>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</si>
  <si>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</si>
  <si>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</si>
  <si>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</si>
  <si>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</si>
  <si>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</si>
  <si>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</si>
  <si>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</si>
  <si>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</si>
  <si>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</si>
  <si>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</si>
  <si>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</si>
  <si>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</si>
  <si>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</si>
  <si>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</si>
  <si>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</si>
  <si>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</si>
  <si>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</si>
  <si>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</si>
  <si>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</si>
  <si>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</si>
  <si>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</si>
  <si>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</si>
  <si>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</si>
  <si>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</si>
  <si>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</si>
  <si>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</si>
  <si>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</si>
  <si>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</si>
  <si>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</si>
  <si>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</si>
  <si>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</si>
  <si>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</si>
  <si>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</si>
  <si>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</t>
  </si>
  <si>
    <t>103 Komunikace mezi ZŠ FKT a parkem</t>
  </si>
  <si>
    <t>STA</t>
  </si>
  <si>
    <t>1</t>
  </si>
  <si>
    <t>{f44febc8-afcc-4ac8-8f26-7d7ec9b1e745}</t>
  </si>
  <si>
    <t>2</t>
  </si>
  <si>
    <t>{d8148d7b-609d-4963-a63d-e32b4fb71c82}</t>
  </si>
  <si>
    <t>REZERVA</t>
  </si>
  <si>
    <t>{2648a3bc-e335-4156-8263-c0a46b81a37d}</t>
  </si>
  <si>
    <t>KRYCÍ LIST SOUPISU PRACÍ</t>
  </si>
  <si>
    <t>Objekt:</t>
  </si>
  <si>
    <t>SO - 103 Komunikace mezi ZŠ FKT a parkem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</si>
  <si>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</si>
  <si>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</si>
  <si>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</si>
  <si>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</si>
  <si>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</si>
  <si>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</si>
  <si>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</si>
  <si>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</si>
  <si>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</si>
  <si>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</si>
  <si>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</si>
  <si>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</si>
  <si>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</si>
  <si>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</si>
  <si>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</si>
  <si>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</si>
  <si>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</si>
  <si>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</si>
  <si>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</si>
  <si>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</si>
  <si>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</si>
  <si>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</si>
  <si>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</si>
  <si>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</si>
  <si>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</si>
  <si>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</si>
  <si>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</si>
  <si>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</si>
  <si>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</si>
  <si>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</si>
  <si>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</si>
  <si>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</si>
  <si>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</si>
  <si>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</si>
  <si>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</si>
  <si>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2026 01</t>
  </si>
  <si>
    <t>4</t>
  </si>
  <si>
    <t>1721946361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</si>
  <si>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</si>
  <si>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</si>
  <si>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</si>
  <si>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https://podminky.urs.cz/item/CS_URS_2026_01/113106121</t>
  </si>
  <si>
    <t>VV</t>
  </si>
  <si>
    <t>"Rozebrání dlažby, která bude znovu použita(výškové vyrovnání, především od 60 do 86m)" 8</t>
  </si>
  <si>
    <t>"rozebrání stávající dlažby, která bude odvezena na skládku, popřípadě na technické služby" 334</t>
  </si>
  <si>
    <t>Součet</t>
  </si>
  <si>
    <t>113106240</t>
  </si>
  <si>
    <t>Rozebrání vozovek ze silničních dílců se spárami vyplněnými kamenivem strojně pl přes 200 m2</t>
  </si>
  <si>
    <t>2045480007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</si>
  <si>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vyplněnými kamenivem</t>
  </si>
  <si>
    <t>https://podminky.urs.cz/item/CS_URS_2026_01/113106240</t>
  </si>
  <si>
    <t>"Odstranění silničních bet. panelu " 400</t>
  </si>
  <si>
    <t>3</t>
  </si>
  <si>
    <t>113107170</t>
  </si>
  <si>
    <t>Odstranění podkladu z betonu prostého tl do 100 mm strojně pl přes 50 do 200 m2</t>
  </si>
  <si>
    <t>1958406209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</si>
  <si>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</si>
  <si>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https://podminky.urs.cz/item/CS_URS_2026_01/113107170</t>
  </si>
  <si>
    <t>"odstranění betonu mezi chodníkem a bet. panely " 60</t>
  </si>
  <si>
    <t>113107163</t>
  </si>
  <si>
    <t>Odstranění podkladu tl přes 200 do 300 mm strojně pl přes 50 do 200 m2</t>
  </si>
  <si>
    <t>-1588828522</t>
  </si>
  <si>
    <t>Odstranění podkladů nebo krytů strojně plochy jednotlivě přes 50 m2 do 200 m2 s přemístěním hmot na skládku na vzdálenost do 20 m nebo s naložením na dopravní prostředek, o tl. vrstvy přes 200 do 300 mm</t>
  </si>
  <si>
    <t>https://podminky.urs.cz/item/CS_URS_2026_01/113107163</t>
  </si>
  <si>
    <t>"odstranění podkladu pod bet. mezi chodníkem a bet. panely " 60</t>
  </si>
  <si>
    <t>5</t>
  </si>
  <si>
    <t>113107222</t>
  </si>
  <si>
    <t>Odstranění podkladu  tl přes 100 do 200 mm strojně pl přes 200 m2</t>
  </si>
  <si>
    <t>-1221891693</t>
  </si>
  <si>
    <t>Odstranění podkladů nebo krytů strojně plochy jednotlivě přes 200 m2 s přemístěním hmot na skládku na vzdálenost do 20 m nebo s naložením na dopravní prostředek, o tl. vrstvy přes 100 do 200 mm</t>
  </si>
  <si>
    <t>https://podminky.urs.cz/item/CS_URS_2026_01/113107222</t>
  </si>
  <si>
    <t>"odstranění pod bet. panely, pro novou konstrukci cesty " 400</t>
  </si>
  <si>
    <t>"odstranění pod stavaj. chodníky, pro nový podklad pro chodníky " 334</t>
  </si>
  <si>
    <t>6</t>
  </si>
  <si>
    <t>113201111</t>
  </si>
  <si>
    <t>Vytrhání obrub chodníkových ležatých</t>
  </si>
  <si>
    <t>m</t>
  </si>
  <si>
    <t>-646271761</t>
  </si>
  <si>
    <t>Vytrhání obrub s vybouráním lože, s přemístěním hmot na skládku na vzdálenost do 3 m nebo s naložením na dopravní prostředek chodníkových ležatých</t>
  </si>
  <si>
    <t>https://podminky.urs.cz/item/CS_URS_2026_01/113201111</t>
  </si>
  <si>
    <t>"vytrhání stavajících bet. chodnikových obrubníku " 16</t>
  </si>
  <si>
    <t>7</t>
  </si>
  <si>
    <t>113201112</t>
  </si>
  <si>
    <t>Vytrhání obrub silničních ležatých</t>
  </si>
  <si>
    <t>1835838915</t>
  </si>
  <si>
    <t>Vytrhání obrub s vybouráním lože, s přemístěním hmot na skládku na vzdálenost do 3 m nebo s naložením na dopravní prostředek silničních ležatých</t>
  </si>
  <si>
    <t>https://podminky.urs.cz/item/CS_URS_2026_01/113201112</t>
  </si>
  <si>
    <t>"vytrhání stavajících silničních obrubníku " 145</t>
  </si>
  <si>
    <t>8</t>
  </si>
  <si>
    <t>121112003</t>
  </si>
  <si>
    <t>Sejmutí ornice tl vrstvy do 200 mm ručně</t>
  </si>
  <si>
    <t>129049683</t>
  </si>
  <si>
    <t>Sejmutí ornice ručně při souvislé ploše, tl. vrstvy do 200 mm</t>
  </si>
  <si>
    <t>https://podminky.urs.cz/item/CS_URS_2026_01/121112003</t>
  </si>
  <si>
    <t>"sejmuti ornice v místě pro odkop na kontejnery. Ornice bude použita na terení úpravy pro dosyp za novou obrubou "</t>
  </si>
  <si>
    <t>"V místě kontejneru, nové obruby mezi 30 a 60m staničení " 30</t>
  </si>
  <si>
    <t>9</t>
  </si>
  <si>
    <t>122151101</t>
  </si>
  <si>
    <t>Odkopávky a prokopávky nezapažené v hornině třídy těžitelnosti I skupiny 1 a 2 objem do 20 m3 strojně</t>
  </si>
  <si>
    <t>m3</t>
  </si>
  <si>
    <t>2137622203</t>
  </si>
  <si>
    <t>Odkopávky a prokopávky nezapažené strojně v hornině třídy těžitelnosti I skupiny 1 a 2 do 20 m3</t>
  </si>
  <si>
    <t>https://podminky.urs.cz/item/CS_URS_2026_01/122151101</t>
  </si>
  <si>
    <t>"odkopavky pro konstrukci pro kontejnery na odpad. cel. tl 300mm. 200mm ornice, zbytek 100mm odkop" 30*0.1</t>
  </si>
  <si>
    <t>10</t>
  </si>
  <si>
    <t>162751117</t>
  </si>
  <si>
    <t>Vodorovné přemístění přes 9 000 do 10000 m výkopku/sypaniny z horniny třídy těžitelnosti I skupiny 1 až 3</t>
  </si>
  <si>
    <t>-474174914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</si>
  <si>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</si>
  <si>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</si>
  <si>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"vodorovné přemístění odkopávek na skládku do Stařiče " 3</t>
  </si>
  <si>
    <t>11</t>
  </si>
  <si>
    <t>162751119</t>
  </si>
  <si>
    <t>Příplatek k vodorovnému přemístění výkopku/sypaniny z horniny třídy těžitelnosti I skupiny 1 až 3 ZKD 1000 m přes 10000 m</t>
  </si>
  <si>
    <t>-1859236054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</si>
  <si>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</si>
  <si>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https://podminky.urs.cz/item/CS_URS_2026_01/162751119</t>
  </si>
  <si>
    <t>"příplatek dalších 15km. celkově 25km " 15*3</t>
  </si>
  <si>
    <t>181311103</t>
  </si>
  <si>
    <t>Rozprostření ornice tl vrstvy do 200 mm v rovině nebo ve svahu do 1:5 ručně</t>
  </si>
  <si>
    <t>1911046741</t>
  </si>
  <si>
    <t>Rozprostření a urovnání ornice v rovině nebo ve svahu sklonu do 1:5 ručně při souvislé ploše, tl. vrstvy do 200 mm</t>
  </si>
  <si>
    <t>https://podminky.urs.cz/item/CS_URS_2026_01/181311103</t>
  </si>
  <si>
    <t xml:space="preserve">"sejmuta ornice pro ter. úpravy" 30 </t>
  </si>
  <si>
    <t>13</t>
  </si>
  <si>
    <t>181411131</t>
  </si>
  <si>
    <t>Založení parkového trávníku výsevem pl do 1000 m2 v rovině a ve svahu do 1:5</t>
  </si>
  <si>
    <t>-1268358226</t>
  </si>
  <si>
    <t>Založení trávníku na půdě předem připravené plochy do 1000 m2 výsevem včetně utažení parkového v rovině nebo na svahu do 1:5</t>
  </si>
  <si>
    <t>https://podminky.urs.cz/item/CS_URS_2026_01/181411131</t>
  </si>
  <si>
    <t>14</t>
  </si>
  <si>
    <t>M</t>
  </si>
  <si>
    <t>00572410</t>
  </si>
  <si>
    <t>osivo směs travní parková</t>
  </si>
  <si>
    <t>kg</t>
  </si>
  <si>
    <t>-244429249</t>
  </si>
  <si>
    <t>"1kg na 30m2" 1</t>
  </si>
  <si>
    <t>1*0,02 'Přepočtené koeficientem množství</t>
  </si>
  <si>
    <t>15</t>
  </si>
  <si>
    <t>181951112</t>
  </si>
  <si>
    <t>Úprava pláně v hornině třídy těžitelnosti I skupiny 1 až 3 se zhutněním strojně</t>
  </si>
  <si>
    <t>182841834</t>
  </si>
  <si>
    <t>Úprava pláně vyrovnáním výškových rozdílů strojně v hornině třídy těžitelnosti I, skupiny 1 až 3 se zhutněním</t>
  </si>
  <si>
    <t>https://podminky.urs.cz/item/CS_URS_2026_01/181951112</t>
  </si>
  <si>
    <t xml:space="preserve">"úprava pod novou komunikaci ( panely + beton ) " 460 </t>
  </si>
  <si>
    <t>"úprava pod chodníkem novým " 325</t>
  </si>
  <si>
    <t xml:space="preserve">"úprava pod stanim pro kontejnery " 30 </t>
  </si>
  <si>
    <t>16</t>
  </si>
  <si>
    <t>183117312</t>
  </si>
  <si>
    <t>Hloubení rýh v kořenové zóně stromu pneurýčem š do 0,3 m hl přes 0,2 do 0,4 m v rovině nebo svahu do 1:5</t>
  </si>
  <si>
    <t>-1935578020</t>
  </si>
  <si>
    <t>Hloubení rýhy v kořenové zóně stromu šíře do 300 mm technologií pneumatického rýče, s přerušením kořenů do 30 mm v rovině nebo na svahu do 1:5, hloubky přes 200 do 400 mm</t>
  </si>
  <si>
    <t>https://podminky.urs.cz/item/CS_URS_2026_01/183117312</t>
  </si>
  <si>
    <t>"kolem stavajici ho stromu, viz situace " 30</t>
  </si>
  <si>
    <t>17</t>
  </si>
  <si>
    <t>184818239</t>
  </si>
  <si>
    <t>Ochrana kmene průměru přes 1100 mm průměru kmene při výšce bednění do 2 m</t>
  </si>
  <si>
    <t>kus</t>
  </si>
  <si>
    <t>560872902</t>
  </si>
  <si>
    <t>Ochrana kmene bedněním před poškozením stavebním provozem zřízení včetně odstranění výšky bednění do 2 m průměru kmene přes 1100 mm</t>
  </si>
  <si>
    <t>https://podminky.urs.cz/item/CS_URS_2026_01/184818239</t>
  </si>
  <si>
    <t xml:space="preserve">"ve staničení 42 a 55m " 2 </t>
  </si>
  <si>
    <t>18</t>
  </si>
  <si>
    <t>184911161</t>
  </si>
  <si>
    <t>Mulčování záhonů kačírkem tl vrstvy přes 0,05 do 0,1 m v rovině a svahu do 1:5</t>
  </si>
  <si>
    <t>-1787379819</t>
  </si>
  <si>
    <t>Mulčování záhonů kačírkem nebo drceným kamenivem tloušťky mulče přes 50 do 100 mm v rovině nebo na svahu do 1:5</t>
  </si>
  <si>
    <t>https://podminky.urs.cz/item/CS_URS_2026_01/184911161</t>
  </si>
  <si>
    <t>"kolem stromu na nádvoří " 9</t>
  </si>
  <si>
    <t>19</t>
  </si>
  <si>
    <t>58337401</t>
  </si>
  <si>
    <t>kamenivo dekorační (kačírek) frakce 8/16</t>
  </si>
  <si>
    <t>t</t>
  </si>
  <si>
    <t>395707882</t>
  </si>
  <si>
    <t>" cca 1.5t/m3 " 0.9*1.5</t>
  </si>
  <si>
    <t>1,35*0,145 'Přepočtené koeficientem množství</t>
  </si>
  <si>
    <t>20</t>
  </si>
  <si>
    <t>10321100</t>
  </si>
  <si>
    <t>zahradní substrát pro výsadbu VL</t>
  </si>
  <si>
    <t>-1570171354</t>
  </si>
  <si>
    <t>" po obnažení kořenu stromu " 2.7</t>
  </si>
  <si>
    <t>Komunikace pozemní</t>
  </si>
  <si>
    <t>5648511111</t>
  </si>
  <si>
    <t>Podklad ze štěrkodrtě ŠD 0/63 plochy přes 100 m2 tl 150 mm</t>
  </si>
  <si>
    <t>319135660</t>
  </si>
  <si>
    <t>Podklad ze štěrkodrti ŠD s rozprostřením a zhutněním plochy přes 100 m2, po zhutnění tl. 150 mm</t>
  </si>
  <si>
    <t>https://podminky.urs.cz/item/CS_URS_2026_01/5648511111</t>
  </si>
  <si>
    <t>"podklad v místě komunikace " 460</t>
  </si>
  <si>
    <t>"ztratné 5% " 460*0.05</t>
  </si>
  <si>
    <t>22</t>
  </si>
  <si>
    <t>564851111</t>
  </si>
  <si>
    <t>Podklad ze štěrkodrtě ŠD 0/32  plochy přes 100 m2 tl 150 mm</t>
  </si>
  <si>
    <t>-747806487</t>
  </si>
  <si>
    <t>https://podminky.urs.cz/item/CS_URS_2026_01/564851111</t>
  </si>
  <si>
    <t>23</t>
  </si>
  <si>
    <t>564861111</t>
  </si>
  <si>
    <t>Podklad ze štěrkodrtě ŠD 0/63 plochy přes 100 m2 tl 200 mm</t>
  </si>
  <si>
    <t>1789764882</t>
  </si>
  <si>
    <t>Podklad ze štěrkodrti ŠD s rozprostřením a zhutněním plochy přes 100 m2, po zhutnění tl. 200 mm</t>
  </si>
  <si>
    <t>https://podminky.urs.cz/item/CS_URS_2026_01/564861111</t>
  </si>
  <si>
    <t>" podklad v místě chodniku, stani pro kontejnery " 325+30</t>
  </si>
  <si>
    <t>"ztratně " 355*0,05</t>
  </si>
  <si>
    <t>24</t>
  </si>
  <si>
    <t>565155021</t>
  </si>
  <si>
    <t>Asfaltový beton vrstva podkladní ACP 16 + tl 70 mm š přes 3 m z nemodifikovaného asfaltu</t>
  </si>
  <si>
    <t>1820666906</t>
  </si>
  <si>
    <t>Asfaltový beton vrstva podkladní ACP 16 z nemodifikovaného asfaltu s rozprostřením a zhutněním ACP 16 + v pruhu šířky přes 3 m, po zhutnění tl. 70 mm</t>
  </si>
  <si>
    <t>https://podminky.urs.cz/item/CS_URS_2026_01/565155021</t>
  </si>
  <si>
    <t>460</t>
  </si>
  <si>
    <t>25</t>
  </si>
  <si>
    <t>573191111</t>
  </si>
  <si>
    <t>Postřik infiltrační kationaktivní emulzí v množství 1 kg/m2</t>
  </si>
  <si>
    <t>1660752354</t>
  </si>
  <si>
    <t>Postřik infiltrační kationaktivní emulzí v množství 1,00 kg/m2</t>
  </si>
  <si>
    <t>https://podminky.urs.cz/item/CS_URS_2026_01/573191111</t>
  </si>
  <si>
    <t>26</t>
  </si>
  <si>
    <t>573231108</t>
  </si>
  <si>
    <t>Postřik živičný spojovací ze silniční emulze v množství 0,50 kg/m2</t>
  </si>
  <si>
    <t>-518832822</t>
  </si>
  <si>
    <t>Postřik spojovací PS bez posypu kamenivem ze silniční emulze, v množství 0,50 kg/m2</t>
  </si>
  <si>
    <t>https://podminky.urs.cz/item/CS_URS_2026_01/573231108</t>
  </si>
  <si>
    <t>27</t>
  </si>
  <si>
    <t>577144121</t>
  </si>
  <si>
    <t>Asfaltový beton vrstva obrusná ACO 11+ tř. I tl 50 mm š přes 3 m z nemodifikovaného asfaltu</t>
  </si>
  <si>
    <t>1191640543</t>
  </si>
  <si>
    <t>Asfaltový beton vrstva obrusná ACO 11 z nemodifikovaného asfaltu s rozprostřením a se zhutněním ACO 11+ v pruhu šířky přes 3 m, po zhutnění tl. 50 mm</t>
  </si>
  <si>
    <t>https://podminky.urs.cz/item/CS_URS_2026_01/577144121</t>
  </si>
  <si>
    <t>28</t>
  </si>
  <si>
    <t>596211113</t>
  </si>
  <si>
    <t>Kladení zámkové dlažby komunikací pro pěší ručně tl 60 mm skupiny A pl přes 300 m2</t>
  </si>
  <si>
    <t>1344540896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</si>
  <si>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</si>
  <si>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https://podminky.urs.cz/item/CS_URS_2026_01/596211113</t>
  </si>
  <si>
    <t>"200x100x60 klasik - nádvoří " 133</t>
  </si>
  <si>
    <t>"zámková tvar I - slepecká  začatek useku" 1</t>
  </si>
  <si>
    <t>"zámková tvar I (navazání na okolí ) kolem školy, plotu" 185</t>
  </si>
  <si>
    <t>"200x100x60 slepecká - v 55m staničení " 1</t>
  </si>
  <si>
    <t>"200x200x60 vodici linie dřážková  . nádvoři " 7</t>
  </si>
  <si>
    <t xml:space="preserve">"dlažba 200x100x60 barevna pod kontejnery " 30 </t>
  </si>
  <si>
    <t>"kladeni rozebrané dlažby, kvuli výškovému navazaní na novou obrubu " 8</t>
  </si>
  <si>
    <t>29</t>
  </si>
  <si>
    <t>59245015</t>
  </si>
  <si>
    <t>dlažba zámková betonová tvaru I 200x165mm tl 60mm přírodní</t>
  </si>
  <si>
    <t>2108404205</t>
  </si>
  <si>
    <t>"Řezání a prořezy betonové dlažby pro pěší  10% plochy " 185*0.1</t>
  </si>
  <si>
    <t>203,5*1,01 'Přepočtené koeficientem množství</t>
  </si>
  <si>
    <t>30</t>
  </si>
  <si>
    <t>59245222</t>
  </si>
  <si>
    <t>dlažba zámková betonová tvaru I základní pro nevidomé 196x161mm tl 60mm barevná</t>
  </si>
  <si>
    <t>298032591</t>
  </si>
  <si>
    <t>1*0,1</t>
  </si>
  <si>
    <t>1,1*1,01 'Přepočtené koeficientem množství</t>
  </si>
  <si>
    <t>31</t>
  </si>
  <si>
    <t>59245018</t>
  </si>
  <si>
    <t>dlažba skladebná betonová 200x100mm tl 60mm přírodní</t>
  </si>
  <si>
    <t>-1762100811</t>
  </si>
  <si>
    <t>133*0,1</t>
  </si>
  <si>
    <t>146,3*1,01 'Přepočtené koeficientem množství</t>
  </si>
  <si>
    <t>32</t>
  </si>
  <si>
    <t>59245008</t>
  </si>
  <si>
    <t>dlažba skladebná betonová 200x100mm tl 60mm barevná</t>
  </si>
  <si>
    <t>-1897902216</t>
  </si>
  <si>
    <t>30*0,1</t>
  </si>
  <si>
    <t>33*1,01 'Přepočtené koeficientem množství</t>
  </si>
  <si>
    <t>33</t>
  </si>
  <si>
    <t>59245006</t>
  </si>
  <si>
    <t>dlažba pro nevidomé betonová 200x100mm tl 60mm barevná</t>
  </si>
  <si>
    <t>1162339786</t>
  </si>
  <si>
    <t>34</t>
  </si>
  <si>
    <t>59246084</t>
  </si>
  <si>
    <t>dlažba pro nevidomé betonová - vodicí linie 200x200mm tl 60mm přírodní</t>
  </si>
  <si>
    <t>-238213426</t>
  </si>
  <si>
    <t xml:space="preserve">dlažba pro nevidomé betonová 200x200mm tl 60mm přírodní - 
dlažba tvar čtverec betonová SLP s vodocí linii - drážková </t>
  </si>
  <si>
    <t>7*0,1</t>
  </si>
  <si>
    <t>7,7*1,01 'Přepočtené koeficientem množství</t>
  </si>
  <si>
    <t>35</t>
  </si>
  <si>
    <t>R3</t>
  </si>
  <si>
    <t>Kompletní čištění stávající vpustě</t>
  </si>
  <si>
    <t>Soubor</t>
  </si>
  <si>
    <t>188708612</t>
  </si>
  <si>
    <t xml:space="preserve">"pročištění stav. vpustě, zajištění odtoku dané vpustě" 
" v případě nutnosti i rozebrat a znovu usadit - dle usuzení po odstraneni podkladu komunikace  " 
"  připadě prostredni vpusti se uvazuje nová ulični vpust, pro lepsi odtok. pouzit stavajici odtok" </t>
  </si>
  <si>
    <t>https://podminky.urs.cz/item/CS_URS_2026_01/R3</t>
  </si>
  <si>
    <t xml:space="preserve">"uvažuje se čistění 2x vpusti stávající , a 1x výměna " 2 </t>
  </si>
  <si>
    <t>36</t>
  </si>
  <si>
    <t>R596211113</t>
  </si>
  <si>
    <t xml:space="preserve">Řezání a kladení dořezu betonové dlažby pro pěší </t>
  </si>
  <si>
    <t>138420414</t>
  </si>
  <si>
    <t>https://podminky.urs.cz/item/CS_URS_2026_01/R596211113</t>
  </si>
  <si>
    <t>0.1</t>
  </si>
  <si>
    <t>13.3</t>
  </si>
  <si>
    <t>0.7</t>
  </si>
  <si>
    <t>37</t>
  </si>
  <si>
    <t>R1</t>
  </si>
  <si>
    <t xml:space="preserve">Zrížení a osazení uliční kanalizační vpustě z PVC dílcu </t>
  </si>
  <si>
    <t xml:space="preserve">Soubor </t>
  </si>
  <si>
    <t>-454353300</t>
  </si>
  <si>
    <t xml:space="preserve">Zřízení a osazení uliční vpusti, včetně montáže, dodání roury, dna, bet. konusu,prstence,těsnění, spojka in-situ, sifonové koleno - komplet </t>
  </si>
  <si>
    <t>https://podminky.urs.cz/item/CS_URS_2026_01/R1</t>
  </si>
  <si>
    <t xml:space="preserve">"zřizení komplet 1x uliční vpusti z pvc systému ( v případě že stavající vpust bude v dezolatním stavu " 1 </t>
  </si>
  <si>
    <t>38</t>
  </si>
  <si>
    <t>R2</t>
  </si>
  <si>
    <t>Odstranění uliční vpusti - komplet včetně výkopu,odvozu a poplatku</t>
  </si>
  <si>
    <t>soubor</t>
  </si>
  <si>
    <t>266488126</t>
  </si>
  <si>
    <t>Odstranění uliční vpusti - komplet včetně výkopu</t>
  </si>
  <si>
    <t>https://podminky.urs.cz/item/CS_URS_2026_01/R2</t>
  </si>
  <si>
    <t xml:space="preserve">"kompletní odstranění strědové vpusti, v případě že nebude možné ji vhodně pročistit " 1 </t>
  </si>
  <si>
    <t>39</t>
  </si>
  <si>
    <t>28661789</t>
  </si>
  <si>
    <t>koš kalový ocelový pro silniční vpusť 425mm vč. madla</t>
  </si>
  <si>
    <t>-438466944</t>
  </si>
  <si>
    <t>"1x novy pro stredni vpust " 1</t>
  </si>
  <si>
    <t>40</t>
  </si>
  <si>
    <t>899133211</t>
  </si>
  <si>
    <t>Výměna (výšková úprava) vtokové mříže uliční vpusti s použitím betonových vyrovnávacích prvků</t>
  </si>
  <si>
    <t>1813879535</t>
  </si>
  <si>
    <t>Výměna (výšková úprava) vtokové mříže uliční vpusti na betonové skruži s použitím betonových vyrovnávacích prvků</t>
  </si>
  <si>
    <t>https://podminky.urs.cz/item/CS_URS_2026_01/899133211</t>
  </si>
  <si>
    <t>"uprava stávajících zbylych 2 vpusti " 2</t>
  </si>
  <si>
    <t>Ostatní konstrukce a práce, bourání</t>
  </si>
  <si>
    <t>41</t>
  </si>
  <si>
    <t>916131213</t>
  </si>
  <si>
    <t>Osazení silničního obrubníku betonového stojatého s boční opěrou do lože z betonu prostého</t>
  </si>
  <si>
    <t>1430755744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</si>
  <si>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</si>
  <si>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https://podminky.urs.cz/item/CS_URS_2026_01/916131213</t>
  </si>
  <si>
    <t>"nová obruba" 145</t>
  </si>
  <si>
    <t>42</t>
  </si>
  <si>
    <t>59217031</t>
  </si>
  <si>
    <t>obrubník silniční betonový 1000x150x250mm</t>
  </si>
  <si>
    <t>416608646</t>
  </si>
  <si>
    <t>141.5</t>
  </si>
  <si>
    <t>"ztratné 5% " 141,5*0,05</t>
  </si>
  <si>
    <t>148,575*1,02 'Přepočtené koeficientem množství</t>
  </si>
  <si>
    <t>43</t>
  </si>
  <si>
    <t>59217029</t>
  </si>
  <si>
    <t>obrubník silniční betonový nájezdový 1000x150x150mm</t>
  </si>
  <si>
    <t>-1849753978</t>
  </si>
  <si>
    <t>44</t>
  </si>
  <si>
    <t>59217028</t>
  </si>
  <si>
    <t>obrubník silniční betonový nájezdový 500x150x150mm</t>
  </si>
  <si>
    <t>1749883295</t>
  </si>
  <si>
    <t>0.5</t>
  </si>
  <si>
    <t>45</t>
  </si>
  <si>
    <t>916231213</t>
  </si>
  <si>
    <t>Osazení chodníkového obrubníku betonového stojatého s boční opěrou do lože z betonu prostého</t>
  </si>
  <si>
    <t>-162220942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</si>
  <si>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</si>
  <si>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https://podminky.urs.cz/item/CS_URS_2026_01/916231213</t>
  </si>
  <si>
    <t>46</t>
  </si>
  <si>
    <t>59217016</t>
  </si>
  <si>
    <t>obrubník betonový chodníkový 1000x80x250mm</t>
  </si>
  <si>
    <t>-1393705563</t>
  </si>
  <si>
    <t>35*0,05</t>
  </si>
  <si>
    <t>36,75*1,02 'Přepočtené koeficientem množství</t>
  </si>
  <si>
    <t>47</t>
  </si>
  <si>
    <t>919732211</t>
  </si>
  <si>
    <t>Styčná spára napojení nového živičného povrchu na stávající za tepla š 15 mm hl 25 mm s prořezáním</t>
  </si>
  <si>
    <t>393285275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</si>
  <si>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</si>
  <si>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</si>
  <si>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" v místě napojení starého a nového (budoucího) povrchu " 27</t>
  </si>
  <si>
    <t>" spára v místě pokládky asfaltu. Při pokladce komunikace na dvě poloviny " 81</t>
  </si>
  <si>
    <t>48</t>
  </si>
  <si>
    <t>919735112</t>
  </si>
  <si>
    <t>Řezání stávajícího živičného krytu hl přes 50 do 100 mm</t>
  </si>
  <si>
    <t>1735360210</t>
  </si>
  <si>
    <t>Řezání stávajícího živičného krytu nebo podkladu hloubky přes 50 do 100 mm</t>
  </si>
  <si>
    <t>https://podminky.urs.cz/item/CS_URS_2026_01/919735112</t>
  </si>
  <si>
    <t>"řezání v místě napojení starého a nového (budoucího) povrchu " 27</t>
  </si>
  <si>
    <t>49</t>
  </si>
  <si>
    <t>966006211</t>
  </si>
  <si>
    <t>Odstranění svislých dopravních značek ze sloupů, sloupků nebo konzol</t>
  </si>
  <si>
    <t>-661715060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</si>
  <si>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</si>
  <si>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https://podminky.urs.cz/item/CS_URS_2026_01/966006211</t>
  </si>
  <si>
    <t>50</t>
  </si>
  <si>
    <t>914111111</t>
  </si>
  <si>
    <t>Montáž svislé dopravní značky do velikosti 1 m2 objímkami na sloupek nebo konzolu</t>
  </si>
  <si>
    <t>1032806098</t>
  </si>
  <si>
    <t>Montáž svislé dopravní značky základní velikosti do 1 m2 objímkami na sloupky nebo konzoly</t>
  </si>
  <si>
    <t>https://podminky.urs.cz/item/CS_URS_2026_01/914111111</t>
  </si>
  <si>
    <t>51</t>
  </si>
  <si>
    <t>40445620</t>
  </si>
  <si>
    <t>zákazové, příkazové dopravní značky B1-B34, C1-15 700mm</t>
  </si>
  <si>
    <t>-1303286617</t>
  </si>
  <si>
    <t>52</t>
  </si>
  <si>
    <t>40445616</t>
  </si>
  <si>
    <t>značky upravující přednost P6 900mm retroreflexní</t>
  </si>
  <si>
    <t>-532808760</t>
  </si>
  <si>
    <t>53</t>
  </si>
  <si>
    <t>40445612</t>
  </si>
  <si>
    <t>značky upravující přednost P2, P3, P8 750mm</t>
  </si>
  <si>
    <t>1090408773</t>
  </si>
  <si>
    <t>54</t>
  </si>
  <si>
    <t>914511111</t>
  </si>
  <si>
    <t>Montáž sloupku dopravních značek délky do 3,5 m s betonovým základem</t>
  </si>
  <si>
    <t>859651969</t>
  </si>
  <si>
    <t>Montáž sloupku dopravních značek délky do 3,5 m do betonového základu</t>
  </si>
  <si>
    <t>https://podminky.urs.cz/item/CS_URS_2026_01/914511111</t>
  </si>
  <si>
    <t>55</t>
  </si>
  <si>
    <t>40445225</t>
  </si>
  <si>
    <t>sloupek pro dopravní značku Zn D 60mm v 3,5m</t>
  </si>
  <si>
    <t>-1006381809</t>
  </si>
  <si>
    <t>56</t>
  </si>
  <si>
    <t>40445240</t>
  </si>
  <si>
    <t>patka pro sloupek Al D 60mm</t>
  </si>
  <si>
    <t>-167559218</t>
  </si>
  <si>
    <t>57</t>
  </si>
  <si>
    <t>40445256</t>
  </si>
  <si>
    <t>svorka upínací na sloupek dopravní značky D 60mm</t>
  </si>
  <si>
    <t>764555493</t>
  </si>
  <si>
    <t>58</t>
  </si>
  <si>
    <t>40445253</t>
  </si>
  <si>
    <t>víčko plastové na sloupek D 60mm</t>
  </si>
  <si>
    <t>-766800981</t>
  </si>
  <si>
    <t>997</t>
  </si>
  <si>
    <t>Doprava suti a vybouraných hmot</t>
  </si>
  <si>
    <t>59</t>
  </si>
  <si>
    <t>997002511</t>
  </si>
  <si>
    <t>Vodorovné přemístění suti a vybouraných hmot bez naložení ale se složením a urovnáním do 1 km</t>
  </si>
  <si>
    <t>208563532</t>
  </si>
  <si>
    <t>Vodorovné přemístění suti a vybouraných hmot bez naložení, se složením a hrubým urovnáním na vzdálenost do 1 km</t>
  </si>
  <si>
    <t>https://podminky.urs.cz/item/CS_URS_2026_01/997002511</t>
  </si>
  <si>
    <t>547,204</t>
  </si>
  <si>
    <t>60</t>
  </si>
  <si>
    <t>997002519</t>
  </si>
  <si>
    <t>Příplatek ZKD 1 km přemístění suti a vybouraných hmot</t>
  </si>
  <si>
    <t>-209518744</t>
  </si>
  <si>
    <t>Vodorovné přemístění suti a vybouraných hmot bez naložení, se složením a hrubým urovnáním Příplatek k ceně za každý další započatý 1 km přes 1 km</t>
  </si>
  <si>
    <t>https://podminky.urs.cz/item/CS_URS_2026_01/997002519</t>
  </si>
  <si>
    <t>"celkem 25km " 24*547,204</t>
  </si>
  <si>
    <t>61</t>
  </si>
  <si>
    <t>997221615</t>
  </si>
  <si>
    <t>Poplatek za uložení na skládce (skládkovné) stavebního odpadu betonového kód odpadu 17 01 01</t>
  </si>
  <si>
    <t>-1387200467</t>
  </si>
  <si>
    <t>Poplatek za uložení stavebního odpadu na skládce (skládkovné) z prostého betonu zatříděného do Katalogu odpadů pod kódem 17 01 01</t>
  </si>
  <si>
    <t>https://podminky.urs.cz/item/CS_URS_2026_01/997221615</t>
  </si>
  <si>
    <t>"beton " 42,05+3,68+14,4+160+87,210</t>
  </si>
  <si>
    <t>62</t>
  </si>
  <si>
    <t>997221655</t>
  </si>
  <si>
    <t>Poplatek za uložení na skládce (skládkovné) zeminy a kamení kód odpadu 17 05 04</t>
  </si>
  <si>
    <t>-1666851801</t>
  </si>
  <si>
    <t>Poplatek za uložení stavebního odpadu na skládce (skládkovné) zeminy a kamení zatříděného do Katalogu odpadů pod kódem 17 05 04</t>
  </si>
  <si>
    <t>https://podminky.urs.cz/item/CS_URS_2026_01/997221655</t>
  </si>
  <si>
    <t>"zemina + kamenivo " 26,4+212,86</t>
  </si>
  <si>
    <t>VRN</t>
  </si>
  <si>
    <t>Vedlejší rozpočtové náklady</t>
  </si>
  <si>
    <t>VRN1</t>
  </si>
  <si>
    <t>Průzkumné, zeměměřičské a projektové práce</t>
  </si>
  <si>
    <t>63</t>
  </si>
  <si>
    <t>010001000</t>
  </si>
  <si>
    <t xml:space="preserve">Geodetické práce </t>
  </si>
  <si>
    <t>1024</t>
  </si>
  <si>
    <t>738249669</t>
  </si>
  <si>
    <t>https://podminky.urs.cz/item/CS_URS_2026_01/010001000</t>
  </si>
  <si>
    <t>"vytyčení stavby" 1</t>
  </si>
  <si>
    <t xml:space="preserve"> "zaměření skutečného provedení stavby ( tistěna forma + cd ), vytyčení inž. sítí " 1</t>
  </si>
  <si>
    <t>64</t>
  </si>
  <si>
    <t>0100010001</t>
  </si>
  <si>
    <t xml:space="preserve">Projektové práce </t>
  </si>
  <si>
    <t>-1439047568</t>
  </si>
  <si>
    <t>https://podminky.urs.cz/item/CS_URS_2026_01/0100010001</t>
  </si>
  <si>
    <t>"zpracovaní  skutečného provedení stavby 6x tisk, 6x cd  " 1</t>
  </si>
  <si>
    <t>VRN2</t>
  </si>
  <si>
    <t>Příprava staveniště</t>
  </si>
  <si>
    <t>65</t>
  </si>
  <si>
    <t>020001000</t>
  </si>
  <si>
    <t>Příprava,zařízení staveniště</t>
  </si>
  <si>
    <t>421379875</t>
  </si>
  <si>
    <t xml:space="preserve">Příprava,zařízení staveniště
</t>
  </si>
  <si>
    <t>https://podminky.urs.cz/item/CS_URS_2026_01/020001000</t>
  </si>
  <si>
    <t xml:space="preserve">"Veškeré náklady spojené s zřízení, provozem a odstranění stavěníště, včetně uklidu daných ploch - čistota staveniště a okolí  " </t>
  </si>
  <si>
    <t xml:space="preserve">"údržba staveniště, oplocení staveniště ( , pro uskladnění materiálu) " </t>
  </si>
  <si>
    <t xml:space="preserve">"zabezpečení staveniště a okolí, výstražné cedule, ostraha stavenistě, atd " </t>
  </si>
  <si>
    <t xml:space="preserve">"zřízením přípojek energií k objektům zařízení staveniště, vybudování případných měřících odběrných míst " </t>
  </si>
  <si>
    <t xml:space="preserve">"včetně všech prací spojene se staveništěm" </t>
  </si>
  <si>
    <t>VRN9</t>
  </si>
  <si>
    <t>Ostatní náklady</t>
  </si>
  <si>
    <t>66</t>
  </si>
  <si>
    <t>090000105</t>
  </si>
  <si>
    <t>Průběžná fotodokumentace stavby</t>
  </si>
  <si>
    <t>-418854467</t>
  </si>
  <si>
    <t>https://podminky.urs.cz/item/CS_URS_2026_01/090000105</t>
  </si>
  <si>
    <t>"Průběžna fotodokumentace stavby po jednotlivých úsecích. tj - bourání, zakládání, spodní stavba, vozovka, atd.. " 1</t>
  </si>
  <si>
    <t xml:space="preserve">"včetně sousedních pozemků před realizaci stavby " </t>
  </si>
  <si>
    <t xml:space="preserve">"tištěná i digitalní (cd) forma "  </t>
  </si>
  <si>
    <t>67</t>
  </si>
  <si>
    <t>090001000</t>
  </si>
  <si>
    <t>zkoušky konstrukcí a prací nezávislou zkušebnou</t>
  </si>
  <si>
    <t>-1414333175</t>
  </si>
  <si>
    <t>https://podminky.urs.cz/item/CS_URS_2026_01/090001000</t>
  </si>
  <si>
    <t xml:space="preserve">"zkoušky konstrukcí a prací nezávislou zkušebnou - betony, hutnění,atd " </t>
  </si>
  <si>
    <t xml:space="preserve">"Množství a druh zkoušek bude provedeno dle norem ČSN 72 1006, ČSN EN IS 17892-1 až 4, a TP 146" </t>
  </si>
  <si>
    <t>"včetně všech ostatních příslušných norem uvedene v TP 146 dle daných použitých materiálu."</t>
  </si>
  <si>
    <t>"cena uvedena za celý objekt , tj. všech zkoušek provedených na plání,povrchu atd.. množství zkoušek dle plochy a četnosti v normách " 1</t>
  </si>
  <si>
    <t>68</t>
  </si>
  <si>
    <t>090001002</t>
  </si>
  <si>
    <t xml:space="preserve">Provozní vlivy - přechodné dopravní značení </t>
  </si>
  <si>
    <t>1748135459</t>
  </si>
  <si>
    <t>https://podminky.urs.cz/item/CS_URS_2026_01/090001002</t>
  </si>
  <si>
    <t xml:space="preserve">"Zřízení, udržba a odstranění PDZ , včetně veškerých nákladu spojených s PDZ! " </t>
  </si>
  <si>
    <t xml:space="preserve">" zabezpečení odcizení PDZ, náklady na zrizení objíždky, atd " </t>
  </si>
  <si>
    <t xml:space="preserve">"Vyřízení uzávěry s přislušnými orgány dané komunikace - Policie ČR , odbor Dopravy " </t>
  </si>
  <si>
    <t>"cena za provoz po celou dobu stavby " 1</t>
  </si>
  <si>
    <t>69</t>
  </si>
  <si>
    <t>0900542</t>
  </si>
  <si>
    <t>Pomocné práce zřizující nebo zajišťující ochranu inženýrských sítí</t>
  </si>
  <si>
    <t>-988118308</t>
  </si>
  <si>
    <t>https://podminky.urs.cz/item/CS_URS_2026_01/0900542</t>
  </si>
  <si>
    <t>"Pomocné práce při kolizi s inž. sitěmi - řuční sondy, podpěry,atd " 1</t>
  </si>
  <si>
    <t xml:space="preserve">SO - 103 - Prostor pro stojány na kola v parku u ZŠ FKT </t>
  </si>
  <si>
    <t>-134161949</t>
  </si>
  <si>
    <t>"Rozebrání dlažby, která bude znovu použita" 4</t>
  </si>
  <si>
    <t>497849709</t>
  </si>
  <si>
    <t>113107162</t>
  </si>
  <si>
    <t>Odstranění podkladu tl přes 100 do 200 mm strojně pl přes 50 do 200 m2</t>
  </si>
  <si>
    <t>-451894310</t>
  </si>
  <si>
    <t>Odstranění podkladů nebo krytů strojně plochy jednotlivě přes 50 m2 do 200 m2 s přemístěním hmot na skládku na vzdálenost do 20 m nebo s naložením na dopravní prostředek, o tl. vrstvy přes 100 do 200 mm</t>
  </si>
  <si>
    <t>https://podminky.urs.cz/item/CS_URS_2026_01/113107162</t>
  </si>
  <si>
    <t>335823495</t>
  </si>
  <si>
    <t>-418075037</t>
  </si>
  <si>
    <t>"pro vykop nové obruby" 38*0,4</t>
  </si>
  <si>
    <t>-1297655771</t>
  </si>
  <si>
    <t>"odkop pro obrubu " 38*0,4*0,15</t>
  </si>
  <si>
    <t>-278338235</t>
  </si>
  <si>
    <t>"vodorovné přemístění odkopávek na skládku do Stařiče " 2.3</t>
  </si>
  <si>
    <t>1863659603</t>
  </si>
  <si>
    <t>"příplatek dalších 15km. celkově 25km " 15*2.3</t>
  </si>
  <si>
    <t>-213928365</t>
  </si>
  <si>
    <t>"sejmuta ornice pro ter. úpravy" 15.2</t>
  </si>
  <si>
    <t>-1421667029</t>
  </si>
  <si>
    <t>-1361059379</t>
  </si>
  <si>
    <t>"1kg na 30m2" 0.5</t>
  </si>
  <si>
    <t>1700611958</t>
  </si>
  <si>
    <t>-268435693</t>
  </si>
  <si>
    <t>60*0,05</t>
  </si>
  <si>
    <t>-1701617917</t>
  </si>
  <si>
    <t>"nova" 60</t>
  </si>
  <si>
    <t>"rozebrana " 4</t>
  </si>
  <si>
    <t>1354270085</t>
  </si>
  <si>
    <t>60*0,1</t>
  </si>
  <si>
    <t>1976337383</t>
  </si>
  <si>
    <t>"Řezání a prořezy betonové dlažby pro pěší  10% plochy " 6</t>
  </si>
  <si>
    <t>1659074334</t>
  </si>
  <si>
    <t>-2139202034</t>
  </si>
  <si>
    <t>38*0,05</t>
  </si>
  <si>
    <t>936174311</t>
  </si>
  <si>
    <t>Montáž stojanu na kola pro 5 kol kotevními šrouby na pevný podklad</t>
  </si>
  <si>
    <t>-1261345954</t>
  </si>
  <si>
    <t>Montáž stojanu na kola přichyceného kotevními šrouby 5 kol</t>
  </si>
  <si>
    <t>https://podminky.urs.cz/item/CS_URS_2026_01/936174311</t>
  </si>
  <si>
    <t>74910151</t>
  </si>
  <si>
    <t>stojan na kola na 5 kol jednostranný, kov 570x1750x500mm</t>
  </si>
  <si>
    <t>589563699</t>
  </si>
  <si>
    <t>966001411</t>
  </si>
  <si>
    <t>Odstranění stojanu na kola kotveného šrouby</t>
  </si>
  <si>
    <t>810829153</t>
  </si>
  <si>
    <t>Odstranění stojanu na kola přichyceného kotevními šrouby</t>
  </si>
  <si>
    <t>https://podminky.urs.cz/item/CS_URS_2026_01/966001411</t>
  </si>
  <si>
    <t>"Stávající " 6</t>
  </si>
  <si>
    <t>966005111</t>
  </si>
  <si>
    <t>Rozebrání a odstranění zábradlí se sloupky osazenými s betonovými patkami</t>
  </si>
  <si>
    <t>766318448</t>
  </si>
  <si>
    <t xml:space="preserve">Rozebrání a odstranění  zábradlí  s přemístěním hmot na skládku na vzdálenost do 10 m nebo s naložením na dopravní prostředek, se zásypem jam po odstraněných sloupcích a s jeho zhutněním </t>
  </si>
  <si>
    <t>https://podminky.urs.cz/item/CS_URS_2026_01/966005111</t>
  </si>
  <si>
    <t>936375624</t>
  </si>
  <si>
    <t>37,42</t>
  </si>
  <si>
    <t>1817062199</t>
  </si>
  <si>
    <t>"celkem 25km " 24*37,42</t>
  </si>
  <si>
    <t>-255909285</t>
  </si>
  <si>
    <t>"beton " 4,6+14,4+1</t>
  </si>
  <si>
    <t>1130755891</t>
  </si>
  <si>
    <t>"zemina + kamenivo " 17,4+0,02</t>
  </si>
  <si>
    <t>1676012060</t>
  </si>
  <si>
    <t>1217184886</t>
  </si>
  <si>
    <t>1382279273</t>
  </si>
  <si>
    <t>1813713724</t>
  </si>
  <si>
    <t>113107223</t>
  </si>
  <si>
    <t>Odstranění podkladu tl přes 200 do 300 mm strojně pl přes 200 m2</t>
  </si>
  <si>
    <t>-1690666454</t>
  </si>
  <si>
    <t>Odstranění podkladů nebo krytů strojně plochy jednotlivě přes 200 m2 s přemístěním hmot na skládku na vzdálenost do 20 m nebo s naložením na dopravní prostředek , o tl. vrstvy přes 200 do 300 mm</t>
  </si>
  <si>
    <t>https://podminky.urs.cz/item/CS_URS_2026_01/113107223</t>
  </si>
  <si>
    <t>"v místě nové konstrukce komunikace,chodníku,stani na kola " 460+334+30+60</t>
  </si>
  <si>
    <t>788795863</t>
  </si>
  <si>
    <t>-131631361</t>
  </si>
  <si>
    <t>388.96</t>
  </si>
  <si>
    <t>-126986804</t>
  </si>
  <si>
    <t>"celkem 25km " 24*388,96</t>
  </si>
  <si>
    <t>-688816362</t>
  </si>
  <si>
    <t>338.96</t>
  </si>
  <si>
    <t xml:space="preserve">SO </t>
  </si>
  <si>
    <t xml:space="preserve">103 Prostor pro stojány na kola v parku u ZŠ FKT </t>
  </si>
  <si>
    <t>REZERVA - V PŘÍPADĚ NEUNOSNOSTI PLÁNĚ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</si>
</sst>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81411131" TargetMode="External"/><Relationship Id="rId18" Type="http://schemas.openxmlformats.org/officeDocument/2006/relationships/hyperlink" Target="https://podminky.urs.cz/item/CS_URS_2026_01/5648511111" TargetMode="External"/><Relationship Id="rId26" Type="http://schemas.openxmlformats.org/officeDocument/2006/relationships/hyperlink" Target="https://podminky.urs.cz/item/CS_URS_2026_01/R3" TargetMode="External"/><Relationship Id="rId39" Type="http://schemas.openxmlformats.org/officeDocument/2006/relationships/hyperlink" Target="https://podminky.urs.cz/item/CS_URS_2026_01/997002519" TargetMode="External"/><Relationship Id="rId3" Type="http://schemas.openxmlformats.org/officeDocument/2006/relationships/hyperlink" Target="https://podminky.urs.cz/item/CS_URS_2026_01/113107170" TargetMode="External"/><Relationship Id="rId21" Type="http://schemas.openxmlformats.org/officeDocument/2006/relationships/hyperlink" Target="https://podminky.urs.cz/item/CS_URS_2026_01/565155021" TargetMode="External"/><Relationship Id="rId34" Type="http://schemas.openxmlformats.org/officeDocument/2006/relationships/hyperlink" Target="https://podminky.urs.cz/item/CS_URS_2026_01/919735112" TargetMode="External"/><Relationship Id="rId42" Type="http://schemas.openxmlformats.org/officeDocument/2006/relationships/hyperlink" Target="https://podminky.urs.cz/item/CS_URS_2026_01/010001000" TargetMode="External"/><Relationship Id="rId47" Type="http://schemas.openxmlformats.org/officeDocument/2006/relationships/hyperlink" Target="https://podminky.urs.cz/item/CS_URS_2026_01/090001002" TargetMode="External"/><Relationship Id="rId7" Type="http://schemas.openxmlformats.org/officeDocument/2006/relationships/hyperlink" Target="https://podminky.urs.cz/item/CS_URS_2026_01/113201112" TargetMode="External"/><Relationship Id="rId12" Type="http://schemas.openxmlformats.org/officeDocument/2006/relationships/hyperlink" Target="https://podminky.urs.cz/item/CS_URS_2026_01/181311103" TargetMode="External"/><Relationship Id="rId17" Type="http://schemas.openxmlformats.org/officeDocument/2006/relationships/hyperlink" Target="https://podminky.urs.cz/item/CS_URS_2026_01/184911161" TargetMode="External"/><Relationship Id="rId25" Type="http://schemas.openxmlformats.org/officeDocument/2006/relationships/hyperlink" Target="https://podminky.urs.cz/item/CS_URS_2026_01/596211113" TargetMode="External"/><Relationship Id="rId33" Type="http://schemas.openxmlformats.org/officeDocument/2006/relationships/hyperlink" Target="https://podminky.urs.cz/item/CS_URS_2026_01/919732211" TargetMode="External"/><Relationship Id="rId38" Type="http://schemas.openxmlformats.org/officeDocument/2006/relationships/hyperlink" Target="https://podminky.urs.cz/item/CS_URS_2026_01/997002511" TargetMode="External"/><Relationship Id="rId46" Type="http://schemas.openxmlformats.org/officeDocument/2006/relationships/hyperlink" Target="https://podminky.urs.cz/item/CS_URS_2026_01/090001000" TargetMode="External"/><Relationship Id="rId2" Type="http://schemas.openxmlformats.org/officeDocument/2006/relationships/hyperlink" Target="https://podminky.urs.cz/item/CS_URS_2026_01/113106240" TargetMode="External"/><Relationship Id="rId16" Type="http://schemas.openxmlformats.org/officeDocument/2006/relationships/hyperlink" Target="https://podminky.urs.cz/item/CS_URS_2026_01/184818239" TargetMode="External"/><Relationship Id="rId20" Type="http://schemas.openxmlformats.org/officeDocument/2006/relationships/hyperlink" Target="https://podminky.urs.cz/item/CS_URS_2026_01/564861111" TargetMode="External"/><Relationship Id="rId29" Type="http://schemas.openxmlformats.org/officeDocument/2006/relationships/hyperlink" Target="https://podminky.urs.cz/item/CS_URS_2026_01/R2" TargetMode="External"/><Relationship Id="rId41" Type="http://schemas.openxmlformats.org/officeDocument/2006/relationships/hyperlink" Target="https://podminky.urs.cz/item/CS_URS_2026_01/997221655" TargetMode="External"/><Relationship Id="rId1" Type="http://schemas.openxmlformats.org/officeDocument/2006/relationships/hyperlink" Target="https://podminky.urs.cz/item/CS_URS_2026_01/113106121" TargetMode="External"/><Relationship Id="rId6" Type="http://schemas.openxmlformats.org/officeDocument/2006/relationships/hyperlink" Target="https://podminky.urs.cz/item/CS_URS_2026_01/113201111" TargetMode="External"/><Relationship Id="rId11" Type="http://schemas.openxmlformats.org/officeDocument/2006/relationships/hyperlink" Target="https://podminky.urs.cz/item/CS_URS_2026_01/162751119" TargetMode="External"/><Relationship Id="rId24" Type="http://schemas.openxmlformats.org/officeDocument/2006/relationships/hyperlink" Target="https://podminky.urs.cz/item/CS_URS_2026_01/577144121" TargetMode="External"/><Relationship Id="rId32" Type="http://schemas.openxmlformats.org/officeDocument/2006/relationships/hyperlink" Target="https://podminky.urs.cz/item/CS_URS_2026_01/916231213" TargetMode="External"/><Relationship Id="rId37" Type="http://schemas.openxmlformats.org/officeDocument/2006/relationships/hyperlink" Target="https://podminky.urs.cz/item/CS_URS_2026_01/914511111" TargetMode="External"/><Relationship Id="rId40" Type="http://schemas.openxmlformats.org/officeDocument/2006/relationships/hyperlink" Target="https://podminky.urs.cz/item/CS_URS_2026_01/997221615" TargetMode="External"/><Relationship Id="rId45" Type="http://schemas.openxmlformats.org/officeDocument/2006/relationships/hyperlink" Target="https://podminky.urs.cz/item/CS_URS_2026_01/090000105" TargetMode="External"/><Relationship Id="rId5" Type="http://schemas.openxmlformats.org/officeDocument/2006/relationships/hyperlink" Target="https://podminky.urs.cz/item/CS_URS_2026_01/113107222" TargetMode="External"/><Relationship Id="rId15" Type="http://schemas.openxmlformats.org/officeDocument/2006/relationships/hyperlink" Target="https://podminky.urs.cz/item/CS_URS_2026_01/183117312" TargetMode="External"/><Relationship Id="rId23" Type="http://schemas.openxmlformats.org/officeDocument/2006/relationships/hyperlink" Target="https://podminky.urs.cz/item/CS_URS_2026_01/573231108" TargetMode="External"/><Relationship Id="rId28" Type="http://schemas.openxmlformats.org/officeDocument/2006/relationships/hyperlink" Target="https://podminky.urs.cz/item/CS_URS_2026_01/R1" TargetMode="External"/><Relationship Id="rId36" Type="http://schemas.openxmlformats.org/officeDocument/2006/relationships/hyperlink" Target="https://podminky.urs.cz/item/CS_URS_2026_01/914111111" TargetMode="External"/><Relationship Id="rId49" Type="http://schemas.openxmlformats.org/officeDocument/2006/relationships/drawing" Target="../drawings/drawing2.xml"/><Relationship Id="rId10" Type="http://schemas.openxmlformats.org/officeDocument/2006/relationships/hyperlink" Target="https://podminky.urs.cz/item/CS_URS_2026_01/162751117" TargetMode="External"/><Relationship Id="rId19" Type="http://schemas.openxmlformats.org/officeDocument/2006/relationships/hyperlink" Target="https://podminky.urs.cz/item/CS_URS_2026_01/564851111" TargetMode="External"/><Relationship Id="rId31" Type="http://schemas.openxmlformats.org/officeDocument/2006/relationships/hyperlink" Target="https://podminky.urs.cz/item/CS_URS_2026_01/916131213" TargetMode="External"/><Relationship Id="rId44" Type="http://schemas.openxmlformats.org/officeDocument/2006/relationships/hyperlink" Target="https://podminky.urs.cz/item/CS_URS_2026_01/020001000" TargetMode="External"/><Relationship Id="rId4" Type="http://schemas.openxmlformats.org/officeDocument/2006/relationships/hyperlink" Target="https://podminky.urs.cz/item/CS_URS_2026_01/113107163" TargetMode="External"/><Relationship Id="rId9" Type="http://schemas.openxmlformats.org/officeDocument/2006/relationships/hyperlink" Target="https://podminky.urs.cz/item/CS_URS_2026_01/122151101" TargetMode="External"/><Relationship Id="rId14" Type="http://schemas.openxmlformats.org/officeDocument/2006/relationships/hyperlink" Target="https://podminky.urs.cz/item/CS_URS_2026_01/181951112" TargetMode="External"/><Relationship Id="rId22" Type="http://schemas.openxmlformats.org/officeDocument/2006/relationships/hyperlink" Target="https://podminky.urs.cz/item/CS_URS_2026_01/573191111" TargetMode="External"/><Relationship Id="rId27" Type="http://schemas.openxmlformats.org/officeDocument/2006/relationships/hyperlink" Target="https://podminky.urs.cz/item/CS_URS_2026_01/R596211113" TargetMode="External"/><Relationship Id="rId30" Type="http://schemas.openxmlformats.org/officeDocument/2006/relationships/hyperlink" Target="https://podminky.urs.cz/item/CS_URS_2026_01/899133211" TargetMode="External"/><Relationship Id="rId35" Type="http://schemas.openxmlformats.org/officeDocument/2006/relationships/hyperlink" Target="https://podminky.urs.cz/item/CS_URS_2026_01/966006211" TargetMode="External"/><Relationship Id="rId43" Type="http://schemas.openxmlformats.org/officeDocument/2006/relationships/hyperlink" Target="https://podminky.urs.cz/item/CS_URS_2026_01/0100010001" TargetMode="External"/><Relationship Id="rId48" Type="http://schemas.openxmlformats.org/officeDocument/2006/relationships/hyperlink" Target="https://podminky.urs.cz/item/CS_URS_2026_01/0900542" TargetMode="External"/><Relationship Id="rId8" Type="http://schemas.openxmlformats.org/officeDocument/2006/relationships/hyperlink" Target="https://podminky.urs.cz/item/CS_URS_2026_01/12111200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162751119" TargetMode="External"/><Relationship Id="rId13" Type="http://schemas.openxmlformats.org/officeDocument/2006/relationships/hyperlink" Target="https://podminky.urs.cz/item/CS_URS_2026_01/596211113" TargetMode="External"/><Relationship Id="rId18" Type="http://schemas.openxmlformats.org/officeDocument/2006/relationships/hyperlink" Target="https://podminky.urs.cz/item/CS_URS_2026_01/966005111" TargetMode="External"/><Relationship Id="rId26" Type="http://schemas.openxmlformats.org/officeDocument/2006/relationships/hyperlink" Target="https://podminky.urs.cz/item/CS_URS_2026_01/0900542" TargetMode="External"/><Relationship Id="rId3" Type="http://schemas.openxmlformats.org/officeDocument/2006/relationships/hyperlink" Target="https://podminky.urs.cz/item/CS_URS_2026_01/113107162" TargetMode="External"/><Relationship Id="rId21" Type="http://schemas.openxmlformats.org/officeDocument/2006/relationships/hyperlink" Target="https://podminky.urs.cz/item/CS_URS_2026_01/997221615" TargetMode="External"/><Relationship Id="rId7" Type="http://schemas.openxmlformats.org/officeDocument/2006/relationships/hyperlink" Target="https://podminky.urs.cz/item/CS_URS_2026_01/162751117" TargetMode="External"/><Relationship Id="rId12" Type="http://schemas.openxmlformats.org/officeDocument/2006/relationships/hyperlink" Target="https://podminky.urs.cz/item/CS_URS_2026_01/564861111" TargetMode="External"/><Relationship Id="rId17" Type="http://schemas.openxmlformats.org/officeDocument/2006/relationships/hyperlink" Target="https://podminky.urs.cz/item/CS_URS_2026_01/966001411" TargetMode="External"/><Relationship Id="rId25" Type="http://schemas.openxmlformats.org/officeDocument/2006/relationships/hyperlink" Target="https://podminky.urs.cz/item/CS_URS_2026_01/090000105" TargetMode="External"/><Relationship Id="rId2" Type="http://schemas.openxmlformats.org/officeDocument/2006/relationships/hyperlink" Target="https://podminky.urs.cz/item/CS_URS_2026_01/113107170" TargetMode="External"/><Relationship Id="rId16" Type="http://schemas.openxmlformats.org/officeDocument/2006/relationships/hyperlink" Target="https://podminky.urs.cz/item/CS_URS_2026_01/936174311" TargetMode="External"/><Relationship Id="rId20" Type="http://schemas.openxmlformats.org/officeDocument/2006/relationships/hyperlink" Target="https://podminky.urs.cz/item/CS_URS_2026_01/997002519" TargetMode="External"/><Relationship Id="rId1" Type="http://schemas.openxmlformats.org/officeDocument/2006/relationships/hyperlink" Target="https://podminky.urs.cz/item/CS_URS_2026_01/113106121" TargetMode="External"/><Relationship Id="rId6" Type="http://schemas.openxmlformats.org/officeDocument/2006/relationships/hyperlink" Target="https://podminky.urs.cz/item/CS_URS_2026_01/122151101" TargetMode="External"/><Relationship Id="rId11" Type="http://schemas.openxmlformats.org/officeDocument/2006/relationships/hyperlink" Target="https://podminky.urs.cz/item/CS_URS_2026_01/181951112" TargetMode="External"/><Relationship Id="rId24" Type="http://schemas.openxmlformats.org/officeDocument/2006/relationships/hyperlink" Target="https://podminky.urs.cz/item/CS_URS_2026_01/0100010001" TargetMode="External"/><Relationship Id="rId5" Type="http://schemas.openxmlformats.org/officeDocument/2006/relationships/hyperlink" Target="https://podminky.urs.cz/item/CS_URS_2026_01/121112003" TargetMode="External"/><Relationship Id="rId15" Type="http://schemas.openxmlformats.org/officeDocument/2006/relationships/hyperlink" Target="https://podminky.urs.cz/item/CS_URS_2026_01/916231213" TargetMode="External"/><Relationship Id="rId23" Type="http://schemas.openxmlformats.org/officeDocument/2006/relationships/hyperlink" Target="https://podminky.urs.cz/item/CS_URS_2026_01/010001000" TargetMode="External"/><Relationship Id="rId10" Type="http://schemas.openxmlformats.org/officeDocument/2006/relationships/hyperlink" Target="https://podminky.urs.cz/item/CS_URS_2026_01/181411131" TargetMode="External"/><Relationship Id="rId19" Type="http://schemas.openxmlformats.org/officeDocument/2006/relationships/hyperlink" Target="https://podminky.urs.cz/item/CS_URS_2026_01/997002511" TargetMode="External"/><Relationship Id="rId4" Type="http://schemas.openxmlformats.org/officeDocument/2006/relationships/hyperlink" Target="https://podminky.urs.cz/item/CS_URS_2026_01/113201111" TargetMode="External"/><Relationship Id="rId9" Type="http://schemas.openxmlformats.org/officeDocument/2006/relationships/hyperlink" Target="https://podminky.urs.cz/item/CS_URS_2026_01/181311103" TargetMode="External"/><Relationship Id="rId14" Type="http://schemas.openxmlformats.org/officeDocument/2006/relationships/hyperlink" Target="https://podminky.urs.cz/item/CS_URS_2026_01/R596211113" TargetMode="External"/><Relationship Id="rId22" Type="http://schemas.openxmlformats.org/officeDocument/2006/relationships/hyperlink" Target="https://podminky.urs.cz/item/CS_URS_2026_01/997221655" TargetMode="External"/><Relationship Id="rId27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997002511" TargetMode="External"/><Relationship Id="rId2" Type="http://schemas.openxmlformats.org/officeDocument/2006/relationships/hyperlink" Target="https://podminky.urs.cz/item/CS_URS_2026_01/564861111" TargetMode="External"/><Relationship Id="rId1" Type="http://schemas.openxmlformats.org/officeDocument/2006/relationships/hyperlink" Target="https://podminky.urs.cz/item/CS_URS_2026_01/113107223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6_01/997221655" TargetMode="External"/><Relationship Id="rId4" Type="http://schemas.openxmlformats.org/officeDocument/2006/relationships/hyperlink" Target="https://podminky.urs.cz/item/CS_URS_2026_01/99700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BE85" sqref="BE85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2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7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19"/>
      <c r="BE5" s="18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9" t="s">
        <v>17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19"/>
      <c r="BE6" s="18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5"/>
      <c r="BS8" s="16" t="s">
        <v>6</v>
      </c>
    </row>
    <row r="9" spans="1:74" ht="14.45" customHeight="1">
      <c r="B9" s="19"/>
      <c r="AR9" s="19"/>
      <c r="BE9" s="18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5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85"/>
      <c r="BS11" s="16" t="s">
        <v>6</v>
      </c>
    </row>
    <row r="12" spans="1:74" ht="6.95" customHeight="1">
      <c r="B12" s="19"/>
      <c r="AR12" s="19"/>
      <c r="BE12" s="185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85"/>
      <c r="BS13" s="16" t="s">
        <v>6</v>
      </c>
    </row>
    <row r="14" spans="1:74" ht="12.75">
      <c r="B14" s="19"/>
      <c r="E14" s="190" t="s">
        <v>29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6" t="s">
        <v>27</v>
      </c>
      <c r="AN14" s="28" t="s">
        <v>29</v>
      </c>
      <c r="AR14" s="19"/>
      <c r="BE14" s="185"/>
      <c r="BS14" s="16" t="s">
        <v>6</v>
      </c>
    </row>
    <row r="15" spans="1:74" ht="6.95" customHeight="1">
      <c r="B15" s="19"/>
      <c r="AR15" s="19"/>
      <c r="BE15" s="185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85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185"/>
      <c r="BS17" s="16" t="s">
        <v>32</v>
      </c>
    </row>
    <row r="18" spans="2:71" ht="6.95" customHeight="1">
      <c r="B18" s="19"/>
      <c r="AR18" s="19"/>
      <c r="BE18" s="185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185"/>
      <c r="BS19" s="16" t="s">
        <v>6</v>
      </c>
    </row>
    <row r="20" spans="2:71" ht="18.399999999999999" customHeight="1">
      <c r="B20" s="19"/>
      <c r="E20" s="24" t="s">
        <v>21</v>
      </c>
      <c r="AK20" s="26" t="s">
        <v>27</v>
      </c>
      <c r="AN20" s="24" t="s">
        <v>1</v>
      </c>
      <c r="AR20" s="19"/>
      <c r="BE20" s="185"/>
      <c r="BS20" s="16" t="s">
        <v>32</v>
      </c>
    </row>
    <row r="21" spans="2:71" ht="6.95" customHeight="1">
      <c r="B21" s="19"/>
      <c r="AR21" s="19"/>
      <c r="BE21" s="185"/>
    </row>
    <row r="22" spans="2:71" ht="12" customHeight="1">
      <c r="B22" s="19"/>
      <c r="D22" s="26" t="s">
        <v>34</v>
      </c>
      <c r="AR22" s="19"/>
      <c r="BE22" s="185"/>
    </row>
    <row r="23" spans="2:71" ht="47.25" customHeight="1">
      <c r="B23" s="19"/>
      <c r="E23" s="192" t="s">
        <v>35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9"/>
      <c r="BE23" s="185"/>
    </row>
    <row r="24" spans="2:71" ht="6.95" customHeight="1">
      <c r="B24" s="19"/>
      <c r="AR24" s="19"/>
      <c r="BE24" s="18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3">
        <f>ROUND(AG94,2)</f>
        <v>0</v>
      </c>
      <c r="AL26" s="194"/>
      <c r="AM26" s="194"/>
      <c r="AN26" s="194"/>
      <c r="AO26" s="194"/>
      <c r="AR26" s="31"/>
      <c r="BE26" s="185"/>
    </row>
    <row r="27" spans="2:71" s="1" customFormat="1" ht="6.95" customHeight="1">
      <c r="B27" s="31"/>
      <c r="AR27" s="31"/>
      <c r="BE27" s="185"/>
    </row>
    <row r="28" spans="2:71" s="1" customFormat="1" ht="12.75">
      <c r="B28" s="31"/>
      <c r="L28" s="195" t="s">
        <v>37</v>
      </c>
      <c r="M28" s="195"/>
      <c r="N28" s="195"/>
      <c r="O28" s="195"/>
      <c r="P28" s="195"/>
      <c r="W28" s="195" t="s">
        <v>38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39</v>
      </c>
      <c r="AL28" s="195"/>
      <c r="AM28" s="195"/>
      <c r="AN28" s="195"/>
      <c r="AO28" s="195"/>
      <c r="AR28" s="31"/>
      <c r="BE28" s="185"/>
    </row>
    <row r="29" spans="2:71" s="2" customFormat="1" ht="14.45" customHeight="1">
      <c r="B29" s="35"/>
      <c r="D29" s="26" t="s">
        <v>40</v>
      </c>
      <c r="F29" s="26" t="s">
        <v>41</v>
      </c>
      <c r="L29" s="198">
        <v>0.21</v>
      </c>
      <c r="M29" s="197"/>
      <c r="N29" s="197"/>
      <c r="O29" s="197"/>
      <c r="P29" s="19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K29" s="196">
        <f>ROUND(AV94, 2)</f>
        <v>0</v>
      </c>
      <c r="AL29" s="197"/>
      <c r="AM29" s="197"/>
      <c r="AN29" s="197"/>
      <c r="AO29" s="197"/>
      <c r="AR29" s="35"/>
      <c r="BE29" s="186"/>
    </row>
    <row r="30" spans="2:71" s="2" customFormat="1" ht="14.45" customHeight="1">
      <c r="B30" s="35"/>
      <c r="F30" s="26" t="s">
        <v>42</v>
      </c>
      <c r="L30" s="198">
        <v>0.12</v>
      </c>
      <c r="M30" s="197"/>
      <c r="N30" s="197"/>
      <c r="O30" s="197"/>
      <c r="P30" s="19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0</v>
      </c>
      <c r="AL30" s="197"/>
      <c r="AM30" s="197"/>
      <c r="AN30" s="197"/>
      <c r="AO30" s="197"/>
      <c r="AR30" s="35"/>
      <c r="BE30" s="186"/>
    </row>
    <row r="31" spans="2:71" s="2" customFormat="1" ht="14.45" hidden="1" customHeight="1">
      <c r="B31" s="35"/>
      <c r="F31" s="26" t="s">
        <v>43</v>
      </c>
      <c r="L31" s="198">
        <v>0.21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5"/>
      <c r="BE31" s="186"/>
    </row>
    <row r="32" spans="2:71" s="2" customFormat="1" ht="14.45" hidden="1" customHeight="1">
      <c r="B32" s="35"/>
      <c r="F32" s="26" t="s">
        <v>44</v>
      </c>
      <c r="L32" s="198">
        <v>0.12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5"/>
      <c r="BE32" s="186"/>
    </row>
    <row r="33" spans="2:57" s="2" customFormat="1" ht="14.45" hidden="1" customHeight="1">
      <c r="B33" s="35"/>
      <c r="F33" s="26" t="s">
        <v>45</v>
      </c>
      <c r="L33" s="198">
        <v>0</v>
      </c>
      <c r="M33" s="197"/>
      <c r="N33" s="197"/>
      <c r="O33" s="197"/>
      <c r="P33" s="19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K33" s="196">
        <v>0</v>
      </c>
      <c r="AL33" s="197"/>
      <c r="AM33" s="197"/>
      <c r="AN33" s="197"/>
      <c r="AO33" s="197"/>
      <c r="AR33" s="35"/>
      <c r="BE33" s="186"/>
    </row>
    <row r="34" spans="2:57" s="1" customFormat="1" ht="6.95" customHeight="1">
      <c r="B34" s="31"/>
      <c r="AR34" s="31"/>
      <c r="BE34" s="18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99" t="s">
        <v>48</v>
      </c>
      <c r="Y35" s="200"/>
      <c r="Z35" s="200"/>
      <c r="AA35" s="200"/>
      <c r="AB35" s="200"/>
      <c r="AC35" s="38"/>
      <c r="AD35" s="38"/>
      <c r="AE35" s="38"/>
      <c r="AF35" s="38"/>
      <c r="AG35" s="38"/>
      <c r="AH35" s="38"/>
      <c r="AI35" s="38"/>
      <c r="AJ35" s="38"/>
      <c r="AK35" s="201">
        <f>SUM(AK26:AK33)</f>
        <v>0</v>
      </c>
      <c r="AL35" s="200"/>
      <c r="AM35" s="200"/>
      <c r="AN35" s="200"/>
      <c r="AO35" s="202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13553</v>
      </c>
      <c r="AR84" s="47"/>
    </row>
    <row r="85" spans="1:91" s="4" customFormat="1" ht="36.950000000000003" customHeight="1">
      <c r="B85" s="48"/>
      <c r="C85" s="49" t="s">
        <v>16</v>
      </c>
      <c r="L85" s="203" t="str">
        <f>K6</f>
        <v>PD pro opravu místní komunikace mezi parkem TGM a ZŠ FKT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18. 3. 2026</v>
      </c>
      <c r="AN87" s="20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Studénka</v>
      </c>
      <c r="AI89" s="26" t="s">
        <v>30</v>
      </c>
      <c r="AM89" s="206" t="str">
        <f>IF(E17="","",E17)</f>
        <v>Lesprojekt Krnov s. r. o</v>
      </c>
      <c r="AN89" s="207"/>
      <c r="AO89" s="207"/>
      <c r="AP89" s="207"/>
      <c r="AR89" s="31"/>
      <c r="AS89" s="208" t="s">
        <v>56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5"/>
    </row>
    <row r="91" spans="1:91" s="1" customFormat="1" ht="10.9" customHeight="1">
      <c r="B91" s="31"/>
      <c r="AR91" s="31"/>
      <c r="AS91" s="210"/>
      <c r="AT91" s="211"/>
      <c r="BD91" s="55"/>
    </row>
    <row r="92" spans="1:91" s="1" customFormat="1" ht="29.25" customHeight="1">
      <c r="B92" s="31"/>
      <c r="C92" s="212" t="s">
        <v>57</v>
      </c>
      <c r="D92" s="213"/>
      <c r="E92" s="213"/>
      <c r="F92" s="213"/>
      <c r="G92" s="213"/>
      <c r="H92" s="56"/>
      <c r="I92" s="214" t="s">
        <v>58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59</v>
      </c>
      <c r="AH92" s="213"/>
      <c r="AI92" s="213"/>
      <c r="AJ92" s="213"/>
      <c r="AK92" s="213"/>
      <c r="AL92" s="213"/>
      <c r="AM92" s="213"/>
      <c r="AN92" s="214" t="s">
        <v>60</v>
      </c>
      <c r="AO92" s="213"/>
      <c r="AP92" s="216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0">
        <f>ROUND(SUM(AG95:AG97),2)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24.75" customHeight="1">
      <c r="A95" s="73" t="s">
        <v>80</v>
      </c>
      <c r="B95" s="74"/>
      <c r="C95" s="75"/>
      <c r="D95" s="219" t="s">
        <v>81</v>
      </c>
      <c r="E95" s="219"/>
      <c r="F95" s="219"/>
      <c r="G95" s="219"/>
      <c r="H95" s="219"/>
      <c r="I95" s="76"/>
      <c r="J95" s="219" t="s">
        <v>82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'SO - 103 Komunikace mezi ...'!J30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77" t="s">
        <v>83</v>
      </c>
      <c r="AR95" s="74"/>
      <c r="AS95" s="78">
        <v>0</v>
      </c>
      <c r="AT95" s="79">
        <f>ROUND(SUM(AV95:AW95),2)</f>
        <v>0</v>
      </c>
      <c r="AU95" s="80">
        <f>'SO - 103 Komunikace mezi ...'!P125</f>
        <v>0</v>
      </c>
      <c r="AV95" s="79">
        <f>'SO - 103 Komunikace mezi ...'!J33</f>
        <v>0</v>
      </c>
      <c r="AW95" s="79">
        <f>'SO - 103 Komunikace mezi ...'!J34</f>
        <v>0</v>
      </c>
      <c r="AX95" s="79">
        <f>'SO - 103 Komunikace mezi ...'!J35</f>
        <v>0</v>
      </c>
      <c r="AY95" s="79">
        <f>'SO - 103 Komunikace mezi ...'!J36</f>
        <v>0</v>
      </c>
      <c r="AZ95" s="79">
        <f>'SO - 103 Komunikace mezi ...'!F33</f>
        <v>0</v>
      </c>
      <c r="BA95" s="79">
        <f>'SO - 103 Komunikace mezi ...'!F34</f>
        <v>0</v>
      </c>
      <c r="BB95" s="79">
        <f>'SO - 103 Komunikace mezi ...'!F35</f>
        <v>0</v>
      </c>
      <c r="BC95" s="79">
        <f>'SO - 103 Komunikace mezi ...'!F36</f>
        <v>0</v>
      </c>
      <c r="BD95" s="81">
        <f>'SO - 103 Komunikace mezi ...'!F37</f>
        <v>0</v>
      </c>
      <c r="BT95" s="82" t="s">
        <v>84</v>
      </c>
      <c r="BV95" s="82" t="s">
        <v>78</v>
      </c>
      <c r="BW95" s="82" t="s">
        <v>85</v>
      </c>
      <c r="BX95" s="82" t="s">
        <v>4</v>
      </c>
      <c r="CL95" s="82" t="s">
        <v>1</v>
      </c>
      <c r="CM95" s="82" t="s">
        <v>86</v>
      </c>
    </row>
    <row r="96" spans="1:91" s="6" customFormat="1" ht="24.75" customHeight="1">
      <c r="A96" s="73" t="s">
        <v>80</v>
      </c>
      <c r="B96" s="74"/>
      <c r="C96" s="75"/>
      <c r="D96" s="219" t="s">
        <v>684</v>
      </c>
      <c r="E96" s="219"/>
      <c r="F96" s="219"/>
      <c r="G96" s="219"/>
      <c r="H96" s="219"/>
      <c r="I96" s="76"/>
      <c r="J96" s="219" t="s">
        <v>685</v>
      </c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7">
        <f>'SO - 103 - Prostor pro st...'!J30</f>
        <v>0</v>
      </c>
      <c r="AH96" s="218"/>
      <c r="AI96" s="218"/>
      <c r="AJ96" s="218"/>
      <c r="AK96" s="218"/>
      <c r="AL96" s="218"/>
      <c r="AM96" s="218"/>
      <c r="AN96" s="217">
        <f>SUM(AG96,AT96)</f>
        <v>0</v>
      </c>
      <c r="AO96" s="218"/>
      <c r="AP96" s="218"/>
      <c r="AQ96" s="77" t="s">
        <v>83</v>
      </c>
      <c r="AR96" s="74"/>
      <c r="AS96" s="78">
        <v>0</v>
      </c>
      <c r="AT96" s="79">
        <f>ROUND(SUM(AV96:AW96),2)</f>
        <v>0</v>
      </c>
      <c r="AU96" s="80">
        <f>'SO - 103 - Prostor pro st...'!P124</f>
        <v>0</v>
      </c>
      <c r="AV96" s="79">
        <f>'SO - 103 - Prostor pro st...'!J33</f>
        <v>0</v>
      </c>
      <c r="AW96" s="79">
        <f>'SO - 103 - Prostor pro st...'!J34</f>
        <v>0</v>
      </c>
      <c r="AX96" s="79">
        <f>'SO - 103 - Prostor pro st...'!J35</f>
        <v>0</v>
      </c>
      <c r="AY96" s="79">
        <f>'SO - 103 - Prostor pro st...'!J36</f>
        <v>0</v>
      </c>
      <c r="AZ96" s="79">
        <f>'SO - 103 - Prostor pro st...'!F33</f>
        <v>0</v>
      </c>
      <c r="BA96" s="79">
        <f>'SO - 103 - Prostor pro st...'!F34</f>
        <v>0</v>
      </c>
      <c r="BB96" s="79">
        <f>'SO - 103 - Prostor pro st...'!F35</f>
        <v>0</v>
      </c>
      <c r="BC96" s="79">
        <f>'SO - 103 - Prostor pro st...'!F36</f>
        <v>0</v>
      </c>
      <c r="BD96" s="81">
        <f>'SO - 103 - Prostor pro st...'!F37</f>
        <v>0</v>
      </c>
      <c r="BT96" s="82" t="s">
        <v>84</v>
      </c>
      <c r="BV96" s="82" t="s">
        <v>78</v>
      </c>
      <c r="BW96" s="82" t="s">
        <v>87</v>
      </c>
      <c r="BX96" s="82" t="s">
        <v>4</v>
      </c>
      <c r="CL96" s="82" t="s">
        <v>1</v>
      </c>
      <c r="CM96" s="82" t="s">
        <v>86</v>
      </c>
    </row>
    <row r="97" spans="1:91" s="6" customFormat="1" ht="16.5" customHeight="1">
      <c r="A97" s="73" t="s">
        <v>80</v>
      </c>
      <c r="B97" s="74"/>
      <c r="C97" s="75"/>
      <c r="D97" s="219" t="s">
        <v>81</v>
      </c>
      <c r="E97" s="219"/>
      <c r="F97" s="219"/>
      <c r="G97" s="219"/>
      <c r="H97" s="219"/>
      <c r="I97" s="76"/>
      <c r="J97" s="219" t="s">
        <v>88</v>
      </c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7">
        <f>'SO- - REZERVA'!J30</f>
        <v>0</v>
      </c>
      <c r="AH97" s="218"/>
      <c r="AI97" s="218"/>
      <c r="AJ97" s="218"/>
      <c r="AK97" s="218"/>
      <c r="AL97" s="218"/>
      <c r="AM97" s="218"/>
      <c r="AN97" s="217">
        <f>SUM(AG97,AT97)</f>
        <v>0</v>
      </c>
      <c r="AO97" s="218"/>
      <c r="AP97" s="218"/>
      <c r="AQ97" s="77" t="s">
        <v>83</v>
      </c>
      <c r="AR97" s="74"/>
      <c r="AS97" s="83">
        <v>0</v>
      </c>
      <c r="AT97" s="84">
        <f>ROUND(SUM(AV97:AW97),2)</f>
        <v>0</v>
      </c>
      <c r="AU97" s="85">
        <f>'SO- - REZERVA'!P120</f>
        <v>0</v>
      </c>
      <c r="AV97" s="84">
        <f>'SO- - REZERVA'!J33</f>
        <v>0</v>
      </c>
      <c r="AW97" s="84">
        <f>'SO- - REZERVA'!J34</f>
        <v>0</v>
      </c>
      <c r="AX97" s="84">
        <f>'SO- - REZERVA'!J35</f>
        <v>0</v>
      </c>
      <c r="AY97" s="84">
        <f>'SO- - REZERVA'!J36</f>
        <v>0</v>
      </c>
      <c r="AZ97" s="84">
        <f>'SO- - REZERVA'!F33</f>
        <v>0</v>
      </c>
      <c r="BA97" s="84">
        <f>'SO- - REZERVA'!F34</f>
        <v>0</v>
      </c>
      <c r="BB97" s="84">
        <f>'SO- - REZERVA'!F35</f>
        <v>0</v>
      </c>
      <c r="BC97" s="84">
        <f>'SO- - REZERVA'!F36</f>
        <v>0</v>
      </c>
      <c r="BD97" s="86">
        <f>'SO- - REZERVA'!F37</f>
        <v>0</v>
      </c>
      <c r="BT97" s="82" t="s">
        <v>84</v>
      </c>
      <c r="BV97" s="82" t="s">
        <v>78</v>
      </c>
      <c r="BW97" s="82" t="s">
        <v>89</v>
      </c>
      <c r="BX97" s="82" t="s">
        <v>4</v>
      </c>
      <c r="CL97" s="82" t="s">
        <v>1</v>
      </c>
      <c r="CM97" s="82" t="s">
        <v>86</v>
      </c>
    </row>
    <row r="98" spans="1:91" s="1" customFormat="1" ht="30" customHeight="1">
      <c r="B98" s="31"/>
      <c r="AR98" s="31"/>
    </row>
    <row r="99" spans="1:91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31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- 103 Komunikace mezi ...'!C2" display="/" xr:uid="{00000000-0004-0000-0000-000000000000}"/>
    <hyperlink ref="A96" location="'SO - 103 - Prostor pro st...'!C2" display="/" xr:uid="{00000000-0004-0000-0000-000001000000}"/>
    <hyperlink ref="A97" location="'SO- - REZERVA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PD pro opravu místní komunikace mezi parkem TGM a ZŠ FKT</v>
      </c>
      <c r="F7" s="224"/>
      <c r="G7" s="224"/>
      <c r="H7" s="224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03" t="s">
        <v>92</v>
      </c>
      <c r="F9" s="225"/>
      <c r="G9" s="225"/>
      <c r="H9" s="225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18. 3. 2026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město Studénka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187"/>
      <c r="G18" s="187"/>
      <c r="H18" s="18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Lesprojekt Krnov s. r. o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192" t="s">
        <v>1</v>
      </c>
      <c r="F27" s="192"/>
      <c r="G27" s="192"/>
      <c r="H27" s="192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ROUND(J125,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ROUND((SUM(BE125:BE459)),  2)</f>
        <v>0</v>
      </c>
      <c r="I33" s="91">
        <v>0.21</v>
      </c>
      <c r="J33" s="90">
        <f>ROUND(((SUM(BE125:BE459))*I33),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ROUND((SUM(BF125:BF459)),  2)</f>
        <v>0</v>
      </c>
      <c r="I34" s="91">
        <v>0.12</v>
      </c>
      <c r="J34" s="90">
        <f>ROUND(((SUM(BF125:BF459))*I34),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ROUND((SUM(BG125:BG459)),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ROUND((SUM(BH125:BH459)),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ROUND((SUM(BI125:BI459)),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3" t="str">
        <f>E7</f>
        <v>PD pro opravu místní komunikace mezi parkem TGM a ZŠ FKT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203" t="str">
        <f>E9</f>
        <v>SO - 103 Komunikace mezi ZŠ FKT a parkem</v>
      </c>
      <c r="F87" s="225"/>
      <c r="G87" s="225"/>
      <c r="H87" s="225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18. 3. 2026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město Studénka</v>
      </c>
      <c r="I91" s="26" t="s">
        <v>30</v>
      </c>
      <c r="J91" s="29" t="str">
        <f>E21</f>
        <v>Lesprojekt Krnov s. r. o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J125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98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customHeight="1">
      <c r="B98" s="107"/>
      <c r="D98" s="108" t="s">
        <v>99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customHeight="1">
      <c r="B99" s="107"/>
      <c r="D99" s="108" t="s">
        <v>100</v>
      </c>
      <c r="E99" s="109"/>
      <c r="F99" s="109"/>
      <c r="G99" s="109"/>
      <c r="H99" s="109"/>
      <c r="I99" s="109"/>
      <c r="J99" s="110">
        <f>J215</f>
        <v>0</v>
      </c>
      <c r="L99" s="107"/>
    </row>
    <row r="100" spans="2:12" s="9" customFormat="1" ht="19.899999999999999" customHeight="1">
      <c r="B100" s="107"/>
      <c r="D100" s="108" t="s">
        <v>101</v>
      </c>
      <c r="E100" s="109"/>
      <c r="F100" s="109"/>
      <c r="G100" s="109"/>
      <c r="H100" s="109"/>
      <c r="I100" s="109"/>
      <c r="J100" s="110">
        <f>J326</f>
        <v>0</v>
      </c>
      <c r="L100" s="107"/>
    </row>
    <row r="101" spans="2:12" s="9" customFormat="1" ht="19.899999999999999" customHeight="1">
      <c r="B101" s="107"/>
      <c r="D101" s="108" t="s">
        <v>102</v>
      </c>
      <c r="E101" s="109"/>
      <c r="F101" s="109"/>
      <c r="G101" s="109"/>
      <c r="H101" s="109"/>
      <c r="I101" s="109"/>
      <c r="J101" s="110">
        <f>J396</f>
        <v>0</v>
      </c>
      <c r="L101" s="107"/>
    </row>
    <row r="102" spans="2:12" s="8" customFormat="1" ht="24.95" customHeight="1">
      <c r="B102" s="103"/>
      <c r="D102" s="104" t="s">
        <v>103</v>
      </c>
      <c r="E102" s="105"/>
      <c r="F102" s="105"/>
      <c r="G102" s="105"/>
      <c r="H102" s="105"/>
      <c r="I102" s="105"/>
      <c r="J102" s="106">
        <f>J413</f>
        <v>0</v>
      </c>
      <c r="L102" s="103"/>
    </row>
    <row r="103" spans="2:12" s="9" customFormat="1" ht="19.899999999999999" customHeight="1">
      <c r="B103" s="107"/>
      <c r="D103" s="108" t="s">
        <v>104</v>
      </c>
      <c r="E103" s="109"/>
      <c r="F103" s="109"/>
      <c r="G103" s="109"/>
      <c r="H103" s="109"/>
      <c r="I103" s="109"/>
      <c r="J103" s="110">
        <f>J414</f>
        <v>0</v>
      </c>
      <c r="L103" s="107"/>
    </row>
    <row r="104" spans="2:12" s="9" customFormat="1" ht="19.899999999999999" customHeight="1">
      <c r="B104" s="107"/>
      <c r="D104" s="108" t="s">
        <v>105</v>
      </c>
      <c r="E104" s="109"/>
      <c r="F104" s="109"/>
      <c r="G104" s="109"/>
      <c r="H104" s="109"/>
      <c r="I104" s="109"/>
      <c r="J104" s="110">
        <f>J425</f>
        <v>0</v>
      </c>
      <c r="L104" s="107"/>
    </row>
    <row r="105" spans="2:12" s="9" customFormat="1" ht="19.899999999999999" customHeight="1">
      <c r="B105" s="107"/>
      <c r="D105" s="108" t="s">
        <v>106</v>
      </c>
      <c r="E105" s="109"/>
      <c r="F105" s="109"/>
      <c r="G105" s="109"/>
      <c r="H105" s="109"/>
      <c r="I105" s="109"/>
      <c r="J105" s="110">
        <f>J435</f>
        <v>0</v>
      </c>
      <c r="L105" s="107"/>
    </row>
    <row r="106" spans="2:12" s="1" customFormat="1" ht="21.75" customHeight="1">
      <c r="B106" s="31"/>
      <c r="L106" s="31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5" customHeight="1">
      <c r="B112" s="31"/>
      <c r="C112" s="20" t="s">
        <v>107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16</v>
      </c>
      <c r="L114" s="31"/>
    </row>
    <row r="115" spans="2:65" s="1" customFormat="1" ht="16.5" customHeight="1">
      <c r="B115" s="31"/>
      <c r="E115" s="223" t="str">
        <f>E7</f>
        <v>PD pro opravu místní komunikace mezi parkem TGM a ZŠ FKT</v>
      </c>
      <c r="F115" s="224"/>
      <c r="G115" s="224"/>
      <c r="H115" s="224"/>
      <c r="L115" s="31"/>
    </row>
    <row r="116" spans="2:65" s="1" customFormat="1" ht="12" customHeight="1">
      <c r="B116" s="31"/>
      <c r="C116" s="26" t="s">
        <v>91</v>
      </c>
      <c r="L116" s="31"/>
    </row>
    <row r="117" spans="2:65" s="1" customFormat="1" ht="16.5" customHeight="1">
      <c r="B117" s="31"/>
      <c r="E117" s="203" t="str">
        <f>E9</f>
        <v>SO - 103 Komunikace mezi ZŠ FKT a parkem</v>
      </c>
      <c r="F117" s="225"/>
      <c r="G117" s="225"/>
      <c r="H117" s="225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F12</f>
        <v xml:space="preserve"> </v>
      </c>
      <c r="I119" s="26" t="s">
        <v>22</v>
      </c>
      <c r="J119" s="51" t="str">
        <f>IF(J12="","",J12)</f>
        <v>18. 3. 2026</v>
      </c>
      <c r="L119" s="31"/>
    </row>
    <row r="120" spans="2:65" s="1" customFormat="1" ht="6.95" customHeight="1">
      <c r="B120" s="31"/>
      <c r="L120" s="31"/>
    </row>
    <row r="121" spans="2:65" s="1" customFormat="1" ht="25.7" customHeight="1">
      <c r="B121" s="31"/>
      <c r="C121" s="26" t="s">
        <v>24</v>
      </c>
      <c r="F121" s="24" t="str">
        <f>E15</f>
        <v>město Studénka</v>
      </c>
      <c r="I121" s="26" t="s">
        <v>30</v>
      </c>
      <c r="J121" s="29" t="str">
        <f>E21</f>
        <v>Lesprojekt Krnov s. r. o</v>
      </c>
      <c r="L121" s="31"/>
    </row>
    <row r="122" spans="2:65" s="1" customFormat="1" ht="15.2" customHeight="1">
      <c r="B122" s="31"/>
      <c r="C122" s="26" t="s">
        <v>28</v>
      </c>
      <c r="F122" s="24" t="str">
        <f>IF(E18="","",E18)</f>
        <v>Vyplň údaj</v>
      </c>
      <c r="I122" s="26" t="s">
        <v>33</v>
      </c>
      <c r="J122" s="29" t="str">
        <f>E24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108</v>
      </c>
      <c r="D124" s="113" t="s">
        <v>61</v>
      </c>
      <c r="E124" s="113" t="s">
        <v>57</v>
      </c>
      <c r="F124" s="113" t="s">
        <v>58</v>
      </c>
      <c r="G124" s="113" t="s">
        <v>109</v>
      </c>
      <c r="H124" s="113" t="s">
        <v>110</v>
      </c>
      <c r="I124" s="113" t="s">
        <v>111</v>
      </c>
      <c r="J124" s="113" t="s">
        <v>95</v>
      </c>
      <c r="K124" s="114" t="s">
        <v>112</v>
      </c>
      <c r="L124" s="111"/>
      <c r="M124" s="58" t="s">
        <v>1</v>
      </c>
      <c r="N124" s="59" t="s">
        <v>40</v>
      </c>
      <c r="O124" s="59" t="s">
        <v>113</v>
      </c>
      <c r="P124" s="59" t="s">
        <v>114</v>
      </c>
      <c r="Q124" s="59" t="s">
        <v>115</v>
      </c>
      <c r="R124" s="59" t="s">
        <v>116</v>
      </c>
      <c r="S124" s="59" t="s">
        <v>117</v>
      </c>
      <c r="T124" s="60" t="s">
        <v>118</v>
      </c>
    </row>
    <row r="125" spans="2:65" s="1" customFormat="1" ht="22.9" customHeight="1">
      <c r="B125" s="31"/>
      <c r="C125" s="63" t="s">
        <v>119</v>
      </c>
      <c r="J125" s="115">
        <f>BK125</f>
        <v>0</v>
      </c>
      <c r="L125" s="31"/>
      <c r="M125" s="61"/>
      <c r="N125" s="52"/>
      <c r="O125" s="52"/>
      <c r="P125" s="116">
        <f>P126+P413</f>
        <v>0</v>
      </c>
      <c r="Q125" s="52"/>
      <c r="R125" s="116">
        <f>R126+R413</f>
        <v>776.55596300000002</v>
      </c>
      <c r="S125" s="52"/>
      <c r="T125" s="117">
        <f>T126+T413</f>
        <v>547.20400000000006</v>
      </c>
      <c r="AT125" s="16" t="s">
        <v>75</v>
      </c>
      <c r="AU125" s="16" t="s">
        <v>97</v>
      </c>
      <c r="BK125" s="118">
        <f>BK126+BK413</f>
        <v>0</v>
      </c>
    </row>
    <row r="126" spans="2:65" s="11" customFormat="1" ht="25.9" customHeight="1">
      <c r="B126" s="119"/>
      <c r="D126" s="120" t="s">
        <v>75</v>
      </c>
      <c r="E126" s="121" t="s">
        <v>120</v>
      </c>
      <c r="F126" s="121" t="s">
        <v>121</v>
      </c>
      <c r="I126" s="122"/>
      <c r="J126" s="123">
        <f>BK126</f>
        <v>0</v>
      </c>
      <c r="L126" s="119"/>
      <c r="M126" s="124"/>
      <c r="P126" s="125">
        <f>P127+P215+P326+P396</f>
        <v>0</v>
      </c>
      <c r="R126" s="125">
        <f>R127+R215+R326+R396</f>
        <v>776.55596300000002</v>
      </c>
      <c r="T126" s="126">
        <f>T127+T215+T326+T396</f>
        <v>547.20400000000006</v>
      </c>
      <c r="AR126" s="120" t="s">
        <v>84</v>
      </c>
      <c r="AT126" s="127" t="s">
        <v>75</v>
      </c>
      <c r="AU126" s="127" t="s">
        <v>76</v>
      </c>
      <c r="AY126" s="120" t="s">
        <v>122</v>
      </c>
      <c r="BK126" s="128">
        <f>BK127+BK215+BK326+BK396</f>
        <v>0</v>
      </c>
    </row>
    <row r="127" spans="2:65" s="11" customFormat="1" ht="22.9" customHeight="1">
      <c r="B127" s="119"/>
      <c r="D127" s="120" t="s">
        <v>75</v>
      </c>
      <c r="E127" s="129" t="s">
        <v>84</v>
      </c>
      <c r="F127" s="129" t="s">
        <v>123</v>
      </c>
      <c r="I127" s="122"/>
      <c r="J127" s="130">
        <f>BK127</f>
        <v>0</v>
      </c>
      <c r="L127" s="119"/>
      <c r="M127" s="124"/>
      <c r="P127" s="125">
        <f>SUM(P128:P214)</f>
        <v>0</v>
      </c>
      <c r="R127" s="125">
        <f>SUM(R128:R214)</f>
        <v>0.90958000000000006</v>
      </c>
      <c r="T127" s="126">
        <f>SUM(T128:T214)</f>
        <v>546.6</v>
      </c>
      <c r="AR127" s="120" t="s">
        <v>84</v>
      </c>
      <c r="AT127" s="127" t="s">
        <v>75</v>
      </c>
      <c r="AU127" s="127" t="s">
        <v>84</v>
      </c>
      <c r="AY127" s="120" t="s">
        <v>122</v>
      </c>
      <c r="BK127" s="128">
        <f>SUM(BK128:BK214)</f>
        <v>0</v>
      </c>
    </row>
    <row r="128" spans="2:65" s="1" customFormat="1" ht="24.2" customHeight="1">
      <c r="B128" s="131"/>
      <c r="C128" s="132" t="s">
        <v>84</v>
      </c>
      <c r="D128" s="132" t="s">
        <v>124</v>
      </c>
      <c r="E128" s="133" t="s">
        <v>125</v>
      </c>
      <c r="F128" s="134" t="s">
        <v>126</v>
      </c>
      <c r="G128" s="135" t="s">
        <v>127</v>
      </c>
      <c r="H128" s="136">
        <v>342</v>
      </c>
      <c r="I128" s="137"/>
      <c r="J128" s="138">
        <f>ROUND(I128*H128,2)</f>
        <v>0</v>
      </c>
      <c r="K128" s="134" t="s">
        <v>128</v>
      </c>
      <c r="L128" s="31"/>
      <c r="M128" s="139" t="s">
        <v>1</v>
      </c>
      <c r="N128" s="140" t="s">
        <v>41</v>
      </c>
      <c r="P128" s="141">
        <f>O128*H128</f>
        <v>0</v>
      </c>
      <c r="Q128" s="141">
        <v>0</v>
      </c>
      <c r="R128" s="141">
        <f>Q128*H128</f>
        <v>0</v>
      </c>
      <c r="S128" s="141">
        <v>0.255</v>
      </c>
      <c r="T128" s="142">
        <f>S128*H128</f>
        <v>87.210000000000008</v>
      </c>
      <c r="AR128" s="143" t="s">
        <v>129</v>
      </c>
      <c r="AT128" s="143" t="s">
        <v>124</v>
      </c>
      <c r="AU128" s="143" t="s">
        <v>86</v>
      </c>
      <c r="AY128" s="16" t="s">
        <v>122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84</v>
      </c>
      <c r="BK128" s="144">
        <f>ROUND(I128*H128,2)</f>
        <v>0</v>
      </c>
      <c r="BL128" s="16" t="s">
        <v>129</v>
      </c>
      <c r="BM128" s="143" t="s">
        <v>130</v>
      </c>
    </row>
    <row r="129" spans="2:65" s="1" customFormat="1" ht="48.75">
      <c r="B129" s="31"/>
      <c r="D129" s="145" t="s">
        <v>131</v>
      </c>
      <c r="F129" s="146" t="s">
        <v>132</v>
      </c>
      <c r="I129" s="147"/>
      <c r="L129" s="31"/>
      <c r="M129" s="148"/>
      <c r="T129" s="55"/>
      <c r="AT129" s="16" t="s">
        <v>131</v>
      </c>
      <c r="AU129" s="16" t="s">
        <v>86</v>
      </c>
    </row>
    <row r="130" spans="2:65" s="1" customFormat="1" ht="11.25">
      <c r="B130" s="31"/>
      <c r="D130" s="149" t="s">
        <v>133</v>
      </c>
      <c r="F130" s="150" t="s">
        <v>134</v>
      </c>
      <c r="I130" s="147"/>
      <c r="L130" s="31"/>
      <c r="M130" s="148"/>
      <c r="T130" s="55"/>
      <c r="AT130" s="16" t="s">
        <v>133</v>
      </c>
      <c r="AU130" s="16" t="s">
        <v>86</v>
      </c>
    </row>
    <row r="131" spans="2:65" s="12" customFormat="1" ht="22.5">
      <c r="B131" s="151"/>
      <c r="D131" s="145" t="s">
        <v>135</v>
      </c>
      <c r="E131" s="152" t="s">
        <v>1</v>
      </c>
      <c r="F131" s="153" t="s">
        <v>136</v>
      </c>
      <c r="H131" s="154">
        <v>8</v>
      </c>
      <c r="I131" s="155"/>
      <c r="L131" s="151"/>
      <c r="M131" s="156"/>
      <c r="T131" s="157"/>
      <c r="AT131" s="152" t="s">
        <v>135</v>
      </c>
      <c r="AU131" s="152" t="s">
        <v>86</v>
      </c>
      <c r="AV131" s="12" t="s">
        <v>86</v>
      </c>
      <c r="AW131" s="12" t="s">
        <v>32</v>
      </c>
      <c r="AX131" s="12" t="s">
        <v>76</v>
      </c>
      <c r="AY131" s="152" t="s">
        <v>122</v>
      </c>
    </row>
    <row r="132" spans="2:65" s="12" customFormat="1" ht="22.5">
      <c r="B132" s="151"/>
      <c r="D132" s="145" t="s">
        <v>135</v>
      </c>
      <c r="E132" s="152" t="s">
        <v>1</v>
      </c>
      <c r="F132" s="153" t="s">
        <v>137</v>
      </c>
      <c r="H132" s="154">
        <v>334</v>
      </c>
      <c r="I132" s="155"/>
      <c r="L132" s="151"/>
      <c r="M132" s="156"/>
      <c r="T132" s="157"/>
      <c r="AT132" s="152" t="s">
        <v>135</v>
      </c>
      <c r="AU132" s="152" t="s">
        <v>86</v>
      </c>
      <c r="AV132" s="12" t="s">
        <v>86</v>
      </c>
      <c r="AW132" s="12" t="s">
        <v>32</v>
      </c>
      <c r="AX132" s="12" t="s">
        <v>76</v>
      </c>
      <c r="AY132" s="152" t="s">
        <v>122</v>
      </c>
    </row>
    <row r="133" spans="2:65" s="13" customFormat="1" ht="11.25">
      <c r="B133" s="158"/>
      <c r="D133" s="145" t="s">
        <v>135</v>
      </c>
      <c r="E133" s="159" t="s">
        <v>1</v>
      </c>
      <c r="F133" s="160" t="s">
        <v>138</v>
      </c>
      <c r="H133" s="161">
        <v>342</v>
      </c>
      <c r="I133" s="162"/>
      <c r="L133" s="158"/>
      <c r="M133" s="163"/>
      <c r="T133" s="164"/>
      <c r="AT133" s="159" t="s">
        <v>135</v>
      </c>
      <c r="AU133" s="159" t="s">
        <v>86</v>
      </c>
      <c r="AV133" s="13" t="s">
        <v>129</v>
      </c>
      <c r="AW133" s="13" t="s">
        <v>32</v>
      </c>
      <c r="AX133" s="13" t="s">
        <v>84</v>
      </c>
      <c r="AY133" s="159" t="s">
        <v>122</v>
      </c>
    </row>
    <row r="134" spans="2:65" s="1" customFormat="1" ht="24.2" customHeight="1">
      <c r="B134" s="131"/>
      <c r="C134" s="132" t="s">
        <v>86</v>
      </c>
      <c r="D134" s="132" t="s">
        <v>124</v>
      </c>
      <c r="E134" s="133" t="s">
        <v>139</v>
      </c>
      <c r="F134" s="134" t="s">
        <v>140</v>
      </c>
      <c r="G134" s="135" t="s">
        <v>127</v>
      </c>
      <c r="H134" s="136">
        <v>400</v>
      </c>
      <c r="I134" s="137"/>
      <c r="J134" s="138">
        <f>ROUND(I134*H134,2)</f>
        <v>0</v>
      </c>
      <c r="K134" s="134" t="s">
        <v>128</v>
      </c>
      <c r="L134" s="31"/>
      <c r="M134" s="139" t="s">
        <v>1</v>
      </c>
      <c r="N134" s="140" t="s">
        <v>41</v>
      </c>
      <c r="P134" s="141">
        <f>O134*H134</f>
        <v>0</v>
      </c>
      <c r="Q134" s="141">
        <v>0</v>
      </c>
      <c r="R134" s="141">
        <f>Q134*H134</f>
        <v>0</v>
      </c>
      <c r="S134" s="141">
        <v>0.4</v>
      </c>
      <c r="T134" s="142">
        <f>S134*H134</f>
        <v>160</v>
      </c>
      <c r="AR134" s="143" t="s">
        <v>129</v>
      </c>
      <c r="AT134" s="143" t="s">
        <v>124</v>
      </c>
      <c r="AU134" s="143" t="s">
        <v>86</v>
      </c>
      <c r="AY134" s="16" t="s">
        <v>122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84</v>
      </c>
      <c r="BK134" s="144">
        <f>ROUND(I134*H134,2)</f>
        <v>0</v>
      </c>
      <c r="BL134" s="16" t="s">
        <v>129</v>
      </c>
      <c r="BM134" s="143" t="s">
        <v>141</v>
      </c>
    </row>
    <row r="135" spans="2:65" s="1" customFormat="1" ht="48.75">
      <c r="B135" s="31"/>
      <c r="D135" s="145" t="s">
        <v>131</v>
      </c>
      <c r="F135" s="146" t="s">
        <v>142</v>
      </c>
      <c r="I135" s="147"/>
      <c r="L135" s="31"/>
      <c r="M135" s="148"/>
      <c r="T135" s="55"/>
      <c r="AT135" s="16" t="s">
        <v>131</v>
      </c>
      <c r="AU135" s="16" t="s">
        <v>86</v>
      </c>
    </row>
    <row r="136" spans="2:65" s="1" customFormat="1" ht="11.25">
      <c r="B136" s="31"/>
      <c r="D136" s="149" t="s">
        <v>133</v>
      </c>
      <c r="F136" s="150" t="s">
        <v>143</v>
      </c>
      <c r="I136" s="147"/>
      <c r="L136" s="31"/>
      <c r="M136" s="148"/>
      <c r="T136" s="55"/>
      <c r="AT136" s="16" t="s">
        <v>133</v>
      </c>
      <c r="AU136" s="16" t="s">
        <v>86</v>
      </c>
    </row>
    <row r="137" spans="2:65" s="12" customFormat="1" ht="11.25">
      <c r="B137" s="151"/>
      <c r="D137" s="145" t="s">
        <v>135</v>
      </c>
      <c r="E137" s="152" t="s">
        <v>1</v>
      </c>
      <c r="F137" s="153" t="s">
        <v>144</v>
      </c>
      <c r="H137" s="154">
        <v>400</v>
      </c>
      <c r="I137" s="155"/>
      <c r="L137" s="151"/>
      <c r="M137" s="156"/>
      <c r="T137" s="157"/>
      <c r="AT137" s="152" t="s">
        <v>135</v>
      </c>
      <c r="AU137" s="152" t="s">
        <v>86</v>
      </c>
      <c r="AV137" s="12" t="s">
        <v>86</v>
      </c>
      <c r="AW137" s="12" t="s">
        <v>32</v>
      </c>
      <c r="AX137" s="12" t="s">
        <v>84</v>
      </c>
      <c r="AY137" s="152" t="s">
        <v>122</v>
      </c>
    </row>
    <row r="138" spans="2:65" s="1" customFormat="1" ht="24.2" customHeight="1">
      <c r="B138" s="131"/>
      <c r="C138" s="132" t="s">
        <v>145</v>
      </c>
      <c r="D138" s="132" t="s">
        <v>124</v>
      </c>
      <c r="E138" s="133" t="s">
        <v>146</v>
      </c>
      <c r="F138" s="134" t="s">
        <v>147</v>
      </c>
      <c r="G138" s="135" t="s">
        <v>127</v>
      </c>
      <c r="H138" s="136">
        <v>60</v>
      </c>
      <c r="I138" s="137"/>
      <c r="J138" s="138">
        <f>ROUND(I138*H138,2)</f>
        <v>0</v>
      </c>
      <c r="K138" s="134" t="s">
        <v>128</v>
      </c>
      <c r="L138" s="31"/>
      <c r="M138" s="139" t="s">
        <v>1</v>
      </c>
      <c r="N138" s="140" t="s">
        <v>41</v>
      </c>
      <c r="P138" s="141">
        <f>O138*H138</f>
        <v>0</v>
      </c>
      <c r="Q138" s="141">
        <v>0</v>
      </c>
      <c r="R138" s="141">
        <f>Q138*H138</f>
        <v>0</v>
      </c>
      <c r="S138" s="141">
        <v>0.24</v>
      </c>
      <c r="T138" s="142">
        <f>S138*H138</f>
        <v>14.399999999999999</v>
      </c>
      <c r="AR138" s="143" t="s">
        <v>129</v>
      </c>
      <c r="AT138" s="143" t="s">
        <v>124</v>
      </c>
      <c r="AU138" s="143" t="s">
        <v>86</v>
      </c>
      <c r="AY138" s="16" t="s">
        <v>122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84</v>
      </c>
      <c r="BK138" s="144">
        <f>ROUND(I138*H138,2)</f>
        <v>0</v>
      </c>
      <c r="BL138" s="16" t="s">
        <v>129</v>
      </c>
      <c r="BM138" s="143" t="s">
        <v>148</v>
      </c>
    </row>
    <row r="139" spans="2:65" s="1" customFormat="1" ht="39">
      <c r="B139" s="31"/>
      <c r="D139" s="145" t="s">
        <v>131</v>
      </c>
      <c r="F139" s="146" t="s">
        <v>149</v>
      </c>
      <c r="I139" s="147"/>
      <c r="L139" s="31"/>
      <c r="M139" s="148"/>
      <c r="T139" s="55"/>
      <c r="AT139" s="16" t="s">
        <v>131</v>
      </c>
      <c r="AU139" s="16" t="s">
        <v>86</v>
      </c>
    </row>
    <row r="140" spans="2:65" s="1" customFormat="1" ht="11.25">
      <c r="B140" s="31"/>
      <c r="D140" s="149" t="s">
        <v>133</v>
      </c>
      <c r="F140" s="150" t="s">
        <v>150</v>
      </c>
      <c r="I140" s="147"/>
      <c r="L140" s="31"/>
      <c r="M140" s="148"/>
      <c r="T140" s="55"/>
      <c r="AT140" s="16" t="s">
        <v>133</v>
      </c>
      <c r="AU140" s="16" t="s">
        <v>86</v>
      </c>
    </row>
    <row r="141" spans="2:65" s="12" customFormat="1" ht="11.25">
      <c r="B141" s="151"/>
      <c r="D141" s="145" t="s">
        <v>135</v>
      </c>
      <c r="E141" s="152" t="s">
        <v>1</v>
      </c>
      <c r="F141" s="153" t="s">
        <v>151</v>
      </c>
      <c r="H141" s="154">
        <v>60</v>
      </c>
      <c r="I141" s="155"/>
      <c r="L141" s="151"/>
      <c r="M141" s="156"/>
      <c r="T141" s="157"/>
      <c r="AT141" s="152" t="s">
        <v>135</v>
      </c>
      <c r="AU141" s="152" t="s">
        <v>86</v>
      </c>
      <c r="AV141" s="12" t="s">
        <v>86</v>
      </c>
      <c r="AW141" s="12" t="s">
        <v>32</v>
      </c>
      <c r="AX141" s="12" t="s">
        <v>84</v>
      </c>
      <c r="AY141" s="152" t="s">
        <v>122</v>
      </c>
    </row>
    <row r="142" spans="2:65" s="1" customFormat="1" ht="24.2" customHeight="1">
      <c r="B142" s="131"/>
      <c r="C142" s="132" t="s">
        <v>129</v>
      </c>
      <c r="D142" s="132" t="s">
        <v>124</v>
      </c>
      <c r="E142" s="133" t="s">
        <v>152</v>
      </c>
      <c r="F142" s="134" t="s">
        <v>153</v>
      </c>
      <c r="G142" s="135" t="s">
        <v>127</v>
      </c>
      <c r="H142" s="136">
        <v>60</v>
      </c>
      <c r="I142" s="137"/>
      <c r="J142" s="138">
        <f>ROUND(I142*H142,2)</f>
        <v>0</v>
      </c>
      <c r="K142" s="134" t="s">
        <v>128</v>
      </c>
      <c r="L142" s="31"/>
      <c r="M142" s="139" t="s">
        <v>1</v>
      </c>
      <c r="N142" s="140" t="s">
        <v>41</v>
      </c>
      <c r="P142" s="141">
        <f>O142*H142</f>
        <v>0</v>
      </c>
      <c r="Q142" s="141">
        <v>0</v>
      </c>
      <c r="R142" s="141">
        <f>Q142*H142</f>
        <v>0</v>
      </c>
      <c r="S142" s="141">
        <v>0.44</v>
      </c>
      <c r="T142" s="142">
        <f>S142*H142</f>
        <v>26.4</v>
      </c>
      <c r="AR142" s="143" t="s">
        <v>129</v>
      </c>
      <c r="AT142" s="143" t="s">
        <v>124</v>
      </c>
      <c r="AU142" s="143" t="s">
        <v>86</v>
      </c>
      <c r="AY142" s="16" t="s">
        <v>122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84</v>
      </c>
      <c r="BK142" s="144">
        <f>ROUND(I142*H142,2)</f>
        <v>0</v>
      </c>
      <c r="BL142" s="16" t="s">
        <v>129</v>
      </c>
      <c r="BM142" s="143" t="s">
        <v>154</v>
      </c>
    </row>
    <row r="143" spans="2:65" s="1" customFormat="1" ht="39">
      <c r="B143" s="31"/>
      <c r="D143" s="145" t="s">
        <v>131</v>
      </c>
      <c r="F143" s="146" t="s">
        <v>155</v>
      </c>
      <c r="I143" s="147"/>
      <c r="L143" s="31"/>
      <c r="M143" s="148"/>
      <c r="T143" s="55"/>
      <c r="AT143" s="16" t="s">
        <v>131</v>
      </c>
      <c r="AU143" s="16" t="s">
        <v>86</v>
      </c>
    </row>
    <row r="144" spans="2:65" s="1" customFormat="1" ht="11.25">
      <c r="B144" s="31"/>
      <c r="D144" s="149" t="s">
        <v>133</v>
      </c>
      <c r="F144" s="150" t="s">
        <v>156</v>
      </c>
      <c r="I144" s="147"/>
      <c r="L144" s="31"/>
      <c r="M144" s="148"/>
      <c r="T144" s="55"/>
      <c r="AT144" s="16" t="s">
        <v>133</v>
      </c>
      <c r="AU144" s="16" t="s">
        <v>86</v>
      </c>
    </row>
    <row r="145" spans="2:65" s="12" customFormat="1" ht="22.5">
      <c r="B145" s="151"/>
      <c r="D145" s="145" t="s">
        <v>135</v>
      </c>
      <c r="E145" s="152" t="s">
        <v>1</v>
      </c>
      <c r="F145" s="153" t="s">
        <v>157</v>
      </c>
      <c r="H145" s="154">
        <v>60</v>
      </c>
      <c r="I145" s="155"/>
      <c r="L145" s="151"/>
      <c r="M145" s="156"/>
      <c r="T145" s="157"/>
      <c r="AT145" s="152" t="s">
        <v>135</v>
      </c>
      <c r="AU145" s="152" t="s">
        <v>86</v>
      </c>
      <c r="AV145" s="12" t="s">
        <v>86</v>
      </c>
      <c r="AW145" s="12" t="s">
        <v>32</v>
      </c>
      <c r="AX145" s="12" t="s">
        <v>84</v>
      </c>
      <c r="AY145" s="152" t="s">
        <v>122</v>
      </c>
    </row>
    <row r="146" spans="2:65" s="1" customFormat="1" ht="24.2" customHeight="1">
      <c r="B146" s="131"/>
      <c r="C146" s="132" t="s">
        <v>158</v>
      </c>
      <c r="D146" s="132" t="s">
        <v>124</v>
      </c>
      <c r="E146" s="133" t="s">
        <v>159</v>
      </c>
      <c r="F146" s="134" t="s">
        <v>160</v>
      </c>
      <c r="G146" s="135" t="s">
        <v>127</v>
      </c>
      <c r="H146" s="136">
        <v>734</v>
      </c>
      <c r="I146" s="137"/>
      <c r="J146" s="138">
        <f>ROUND(I146*H146,2)</f>
        <v>0</v>
      </c>
      <c r="K146" s="134" t="s">
        <v>128</v>
      </c>
      <c r="L146" s="31"/>
      <c r="M146" s="139" t="s">
        <v>1</v>
      </c>
      <c r="N146" s="140" t="s">
        <v>41</v>
      </c>
      <c r="P146" s="141">
        <f>O146*H146</f>
        <v>0</v>
      </c>
      <c r="Q146" s="141">
        <v>0</v>
      </c>
      <c r="R146" s="141">
        <f>Q146*H146</f>
        <v>0</v>
      </c>
      <c r="S146" s="141">
        <v>0.28999999999999998</v>
      </c>
      <c r="T146" s="142">
        <f>S146*H146</f>
        <v>212.85999999999999</v>
      </c>
      <c r="AR146" s="143" t="s">
        <v>129</v>
      </c>
      <c r="AT146" s="143" t="s">
        <v>124</v>
      </c>
      <c r="AU146" s="143" t="s">
        <v>86</v>
      </c>
      <c r="AY146" s="16" t="s">
        <v>122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6" t="s">
        <v>84</v>
      </c>
      <c r="BK146" s="144">
        <f>ROUND(I146*H146,2)</f>
        <v>0</v>
      </c>
      <c r="BL146" s="16" t="s">
        <v>129</v>
      </c>
      <c r="BM146" s="143" t="s">
        <v>161</v>
      </c>
    </row>
    <row r="147" spans="2:65" s="1" customFormat="1" ht="29.25">
      <c r="B147" s="31"/>
      <c r="D147" s="145" t="s">
        <v>131</v>
      </c>
      <c r="F147" s="146" t="s">
        <v>162</v>
      </c>
      <c r="I147" s="147"/>
      <c r="L147" s="31"/>
      <c r="M147" s="148"/>
      <c r="T147" s="55"/>
      <c r="AT147" s="16" t="s">
        <v>131</v>
      </c>
      <c r="AU147" s="16" t="s">
        <v>86</v>
      </c>
    </row>
    <row r="148" spans="2:65" s="1" customFormat="1" ht="11.25">
      <c r="B148" s="31"/>
      <c r="D148" s="149" t="s">
        <v>133</v>
      </c>
      <c r="F148" s="150" t="s">
        <v>163</v>
      </c>
      <c r="I148" s="147"/>
      <c r="L148" s="31"/>
      <c r="M148" s="148"/>
      <c r="T148" s="55"/>
      <c r="AT148" s="16" t="s">
        <v>133</v>
      </c>
      <c r="AU148" s="16" t="s">
        <v>86</v>
      </c>
    </row>
    <row r="149" spans="2:65" s="12" customFormat="1" ht="22.5">
      <c r="B149" s="151"/>
      <c r="D149" s="145" t="s">
        <v>135</v>
      </c>
      <c r="E149" s="152" t="s">
        <v>1</v>
      </c>
      <c r="F149" s="153" t="s">
        <v>164</v>
      </c>
      <c r="H149" s="154">
        <v>400</v>
      </c>
      <c r="I149" s="155"/>
      <c r="L149" s="151"/>
      <c r="M149" s="156"/>
      <c r="T149" s="157"/>
      <c r="AT149" s="152" t="s">
        <v>135</v>
      </c>
      <c r="AU149" s="152" t="s">
        <v>86</v>
      </c>
      <c r="AV149" s="12" t="s">
        <v>86</v>
      </c>
      <c r="AW149" s="12" t="s">
        <v>32</v>
      </c>
      <c r="AX149" s="12" t="s">
        <v>76</v>
      </c>
      <c r="AY149" s="152" t="s">
        <v>122</v>
      </c>
    </row>
    <row r="150" spans="2:65" s="12" customFormat="1" ht="22.5">
      <c r="B150" s="151"/>
      <c r="D150" s="145" t="s">
        <v>135</v>
      </c>
      <c r="E150" s="152" t="s">
        <v>1</v>
      </c>
      <c r="F150" s="153" t="s">
        <v>165</v>
      </c>
      <c r="H150" s="154">
        <v>334</v>
      </c>
      <c r="I150" s="155"/>
      <c r="L150" s="151"/>
      <c r="M150" s="156"/>
      <c r="T150" s="157"/>
      <c r="AT150" s="152" t="s">
        <v>135</v>
      </c>
      <c r="AU150" s="152" t="s">
        <v>86</v>
      </c>
      <c r="AV150" s="12" t="s">
        <v>86</v>
      </c>
      <c r="AW150" s="12" t="s">
        <v>32</v>
      </c>
      <c r="AX150" s="12" t="s">
        <v>76</v>
      </c>
      <c r="AY150" s="152" t="s">
        <v>122</v>
      </c>
    </row>
    <row r="151" spans="2:65" s="13" customFormat="1" ht="11.25">
      <c r="B151" s="158"/>
      <c r="D151" s="145" t="s">
        <v>135</v>
      </c>
      <c r="E151" s="159" t="s">
        <v>1</v>
      </c>
      <c r="F151" s="160" t="s">
        <v>138</v>
      </c>
      <c r="H151" s="161">
        <v>734</v>
      </c>
      <c r="I151" s="162"/>
      <c r="L151" s="158"/>
      <c r="M151" s="163"/>
      <c r="T151" s="164"/>
      <c r="AT151" s="159" t="s">
        <v>135</v>
      </c>
      <c r="AU151" s="159" t="s">
        <v>86</v>
      </c>
      <c r="AV151" s="13" t="s">
        <v>129</v>
      </c>
      <c r="AW151" s="13" t="s">
        <v>32</v>
      </c>
      <c r="AX151" s="13" t="s">
        <v>84</v>
      </c>
      <c r="AY151" s="159" t="s">
        <v>122</v>
      </c>
    </row>
    <row r="152" spans="2:65" s="1" customFormat="1" ht="16.5" customHeight="1">
      <c r="B152" s="131"/>
      <c r="C152" s="132" t="s">
        <v>166</v>
      </c>
      <c r="D152" s="132" t="s">
        <v>124</v>
      </c>
      <c r="E152" s="133" t="s">
        <v>167</v>
      </c>
      <c r="F152" s="134" t="s">
        <v>168</v>
      </c>
      <c r="G152" s="135" t="s">
        <v>169</v>
      </c>
      <c r="H152" s="136">
        <v>16</v>
      </c>
      <c r="I152" s="137"/>
      <c r="J152" s="138">
        <f>ROUND(I152*H152,2)</f>
        <v>0</v>
      </c>
      <c r="K152" s="134" t="s">
        <v>128</v>
      </c>
      <c r="L152" s="31"/>
      <c r="M152" s="139" t="s">
        <v>1</v>
      </c>
      <c r="N152" s="140" t="s">
        <v>41</v>
      </c>
      <c r="P152" s="141">
        <f>O152*H152</f>
        <v>0</v>
      </c>
      <c r="Q152" s="141">
        <v>0</v>
      </c>
      <c r="R152" s="141">
        <f>Q152*H152</f>
        <v>0</v>
      </c>
      <c r="S152" s="141">
        <v>0.23</v>
      </c>
      <c r="T152" s="142">
        <f>S152*H152</f>
        <v>3.68</v>
      </c>
      <c r="AR152" s="143" t="s">
        <v>129</v>
      </c>
      <c r="AT152" s="143" t="s">
        <v>124</v>
      </c>
      <c r="AU152" s="143" t="s">
        <v>86</v>
      </c>
      <c r="AY152" s="16" t="s">
        <v>122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84</v>
      </c>
      <c r="BK152" s="144">
        <f>ROUND(I152*H152,2)</f>
        <v>0</v>
      </c>
      <c r="BL152" s="16" t="s">
        <v>129</v>
      </c>
      <c r="BM152" s="143" t="s">
        <v>170</v>
      </c>
    </row>
    <row r="153" spans="2:65" s="1" customFormat="1" ht="29.25">
      <c r="B153" s="31"/>
      <c r="D153" s="145" t="s">
        <v>131</v>
      </c>
      <c r="F153" s="146" t="s">
        <v>171</v>
      </c>
      <c r="I153" s="147"/>
      <c r="L153" s="31"/>
      <c r="M153" s="148"/>
      <c r="T153" s="55"/>
      <c r="AT153" s="16" t="s">
        <v>131</v>
      </c>
      <c r="AU153" s="16" t="s">
        <v>86</v>
      </c>
    </row>
    <row r="154" spans="2:65" s="1" customFormat="1" ht="11.25">
      <c r="B154" s="31"/>
      <c r="D154" s="149" t="s">
        <v>133</v>
      </c>
      <c r="F154" s="150" t="s">
        <v>172</v>
      </c>
      <c r="I154" s="147"/>
      <c r="L154" s="31"/>
      <c r="M154" s="148"/>
      <c r="T154" s="55"/>
      <c r="AT154" s="16" t="s">
        <v>133</v>
      </c>
      <c r="AU154" s="16" t="s">
        <v>86</v>
      </c>
    </row>
    <row r="155" spans="2:65" s="12" customFormat="1" ht="11.25">
      <c r="B155" s="151"/>
      <c r="D155" s="145" t="s">
        <v>135</v>
      </c>
      <c r="E155" s="152" t="s">
        <v>1</v>
      </c>
      <c r="F155" s="153" t="s">
        <v>173</v>
      </c>
      <c r="H155" s="154">
        <v>16</v>
      </c>
      <c r="I155" s="155"/>
      <c r="L155" s="151"/>
      <c r="M155" s="156"/>
      <c r="T155" s="157"/>
      <c r="AT155" s="152" t="s">
        <v>135</v>
      </c>
      <c r="AU155" s="152" t="s">
        <v>86</v>
      </c>
      <c r="AV155" s="12" t="s">
        <v>86</v>
      </c>
      <c r="AW155" s="12" t="s">
        <v>32</v>
      </c>
      <c r="AX155" s="12" t="s">
        <v>84</v>
      </c>
      <c r="AY155" s="152" t="s">
        <v>122</v>
      </c>
    </row>
    <row r="156" spans="2:65" s="1" customFormat="1" ht="16.5" customHeight="1">
      <c r="B156" s="131"/>
      <c r="C156" s="132" t="s">
        <v>174</v>
      </c>
      <c r="D156" s="132" t="s">
        <v>124</v>
      </c>
      <c r="E156" s="133" t="s">
        <v>175</v>
      </c>
      <c r="F156" s="134" t="s">
        <v>176</v>
      </c>
      <c r="G156" s="135" t="s">
        <v>169</v>
      </c>
      <c r="H156" s="136">
        <v>145</v>
      </c>
      <c r="I156" s="137"/>
      <c r="J156" s="138">
        <f>ROUND(I156*H156,2)</f>
        <v>0</v>
      </c>
      <c r="K156" s="134" t="s">
        <v>128</v>
      </c>
      <c r="L156" s="31"/>
      <c r="M156" s="139" t="s">
        <v>1</v>
      </c>
      <c r="N156" s="140" t="s">
        <v>41</v>
      </c>
      <c r="P156" s="141">
        <f>O156*H156</f>
        <v>0</v>
      </c>
      <c r="Q156" s="141">
        <v>0</v>
      </c>
      <c r="R156" s="141">
        <f>Q156*H156</f>
        <v>0</v>
      </c>
      <c r="S156" s="141">
        <v>0.28999999999999998</v>
      </c>
      <c r="T156" s="142">
        <f>S156*H156</f>
        <v>42.05</v>
      </c>
      <c r="AR156" s="143" t="s">
        <v>129</v>
      </c>
      <c r="AT156" s="143" t="s">
        <v>124</v>
      </c>
      <c r="AU156" s="143" t="s">
        <v>86</v>
      </c>
      <c r="AY156" s="16" t="s">
        <v>122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6" t="s">
        <v>84</v>
      </c>
      <c r="BK156" s="144">
        <f>ROUND(I156*H156,2)</f>
        <v>0</v>
      </c>
      <c r="BL156" s="16" t="s">
        <v>129</v>
      </c>
      <c r="BM156" s="143" t="s">
        <v>177</v>
      </c>
    </row>
    <row r="157" spans="2:65" s="1" customFormat="1" ht="29.25">
      <c r="B157" s="31"/>
      <c r="D157" s="145" t="s">
        <v>131</v>
      </c>
      <c r="F157" s="146" t="s">
        <v>178</v>
      </c>
      <c r="I157" s="147"/>
      <c r="L157" s="31"/>
      <c r="M157" s="148"/>
      <c r="T157" s="55"/>
      <c r="AT157" s="16" t="s">
        <v>131</v>
      </c>
      <c r="AU157" s="16" t="s">
        <v>86</v>
      </c>
    </row>
    <row r="158" spans="2:65" s="1" customFormat="1" ht="11.25">
      <c r="B158" s="31"/>
      <c r="D158" s="149" t="s">
        <v>133</v>
      </c>
      <c r="F158" s="150" t="s">
        <v>179</v>
      </c>
      <c r="I158" s="147"/>
      <c r="L158" s="31"/>
      <c r="M158" s="148"/>
      <c r="T158" s="55"/>
      <c r="AT158" s="16" t="s">
        <v>133</v>
      </c>
      <c r="AU158" s="16" t="s">
        <v>86</v>
      </c>
    </row>
    <row r="159" spans="2:65" s="12" customFormat="1" ht="11.25">
      <c r="B159" s="151"/>
      <c r="D159" s="145" t="s">
        <v>135</v>
      </c>
      <c r="E159" s="152" t="s">
        <v>1</v>
      </c>
      <c r="F159" s="153" t="s">
        <v>180</v>
      </c>
      <c r="H159" s="154">
        <v>145</v>
      </c>
      <c r="I159" s="155"/>
      <c r="L159" s="151"/>
      <c r="M159" s="156"/>
      <c r="T159" s="157"/>
      <c r="AT159" s="152" t="s">
        <v>135</v>
      </c>
      <c r="AU159" s="152" t="s">
        <v>86</v>
      </c>
      <c r="AV159" s="12" t="s">
        <v>86</v>
      </c>
      <c r="AW159" s="12" t="s">
        <v>32</v>
      </c>
      <c r="AX159" s="12" t="s">
        <v>84</v>
      </c>
      <c r="AY159" s="152" t="s">
        <v>122</v>
      </c>
    </row>
    <row r="160" spans="2:65" s="1" customFormat="1" ht="16.5" customHeight="1">
      <c r="B160" s="131"/>
      <c r="C160" s="132" t="s">
        <v>181</v>
      </c>
      <c r="D160" s="132" t="s">
        <v>124</v>
      </c>
      <c r="E160" s="133" t="s">
        <v>182</v>
      </c>
      <c r="F160" s="134" t="s">
        <v>183</v>
      </c>
      <c r="G160" s="135" t="s">
        <v>127</v>
      </c>
      <c r="H160" s="136">
        <v>30</v>
      </c>
      <c r="I160" s="137"/>
      <c r="J160" s="138">
        <f>ROUND(I160*H160,2)</f>
        <v>0</v>
      </c>
      <c r="K160" s="134" t="s">
        <v>128</v>
      </c>
      <c r="L160" s="31"/>
      <c r="M160" s="139" t="s">
        <v>1</v>
      </c>
      <c r="N160" s="140" t="s">
        <v>41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129</v>
      </c>
      <c r="AT160" s="143" t="s">
        <v>124</v>
      </c>
      <c r="AU160" s="143" t="s">
        <v>86</v>
      </c>
      <c r="AY160" s="16" t="s">
        <v>122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6" t="s">
        <v>84</v>
      </c>
      <c r="BK160" s="144">
        <f>ROUND(I160*H160,2)</f>
        <v>0</v>
      </c>
      <c r="BL160" s="16" t="s">
        <v>129</v>
      </c>
      <c r="BM160" s="143" t="s">
        <v>184</v>
      </c>
    </row>
    <row r="161" spans="2:65" s="1" customFormat="1" ht="11.25">
      <c r="B161" s="31"/>
      <c r="D161" s="145" t="s">
        <v>131</v>
      </c>
      <c r="F161" s="146" t="s">
        <v>185</v>
      </c>
      <c r="I161" s="147"/>
      <c r="L161" s="31"/>
      <c r="M161" s="148"/>
      <c r="T161" s="55"/>
      <c r="AT161" s="16" t="s">
        <v>131</v>
      </c>
      <c r="AU161" s="16" t="s">
        <v>86</v>
      </c>
    </row>
    <row r="162" spans="2:65" s="1" customFormat="1" ht="11.25">
      <c r="B162" s="31"/>
      <c r="D162" s="149" t="s">
        <v>133</v>
      </c>
      <c r="F162" s="150" t="s">
        <v>186</v>
      </c>
      <c r="I162" s="147"/>
      <c r="L162" s="31"/>
      <c r="M162" s="148"/>
      <c r="T162" s="55"/>
      <c r="AT162" s="16" t="s">
        <v>133</v>
      </c>
      <c r="AU162" s="16" t="s">
        <v>86</v>
      </c>
    </row>
    <row r="163" spans="2:65" s="14" customFormat="1" ht="33.75">
      <c r="B163" s="165"/>
      <c r="D163" s="145" t="s">
        <v>135</v>
      </c>
      <c r="E163" s="166" t="s">
        <v>1</v>
      </c>
      <c r="F163" s="167" t="s">
        <v>187</v>
      </c>
      <c r="H163" s="166" t="s">
        <v>1</v>
      </c>
      <c r="I163" s="168"/>
      <c r="L163" s="165"/>
      <c r="M163" s="169"/>
      <c r="T163" s="170"/>
      <c r="AT163" s="166" t="s">
        <v>135</v>
      </c>
      <c r="AU163" s="166" t="s">
        <v>86</v>
      </c>
      <c r="AV163" s="14" t="s">
        <v>84</v>
      </c>
      <c r="AW163" s="14" t="s">
        <v>32</v>
      </c>
      <c r="AX163" s="14" t="s">
        <v>76</v>
      </c>
      <c r="AY163" s="166" t="s">
        <v>122</v>
      </c>
    </row>
    <row r="164" spans="2:65" s="12" customFormat="1" ht="22.5">
      <c r="B164" s="151"/>
      <c r="D164" s="145" t="s">
        <v>135</v>
      </c>
      <c r="E164" s="152" t="s">
        <v>1</v>
      </c>
      <c r="F164" s="153" t="s">
        <v>188</v>
      </c>
      <c r="H164" s="154">
        <v>30</v>
      </c>
      <c r="I164" s="155"/>
      <c r="L164" s="151"/>
      <c r="M164" s="156"/>
      <c r="T164" s="157"/>
      <c r="AT164" s="152" t="s">
        <v>135</v>
      </c>
      <c r="AU164" s="152" t="s">
        <v>86</v>
      </c>
      <c r="AV164" s="12" t="s">
        <v>86</v>
      </c>
      <c r="AW164" s="12" t="s">
        <v>32</v>
      </c>
      <c r="AX164" s="12" t="s">
        <v>84</v>
      </c>
      <c r="AY164" s="152" t="s">
        <v>122</v>
      </c>
    </row>
    <row r="165" spans="2:65" s="1" customFormat="1" ht="33" customHeight="1">
      <c r="B165" s="131"/>
      <c r="C165" s="132" t="s">
        <v>189</v>
      </c>
      <c r="D165" s="132" t="s">
        <v>124</v>
      </c>
      <c r="E165" s="133" t="s">
        <v>190</v>
      </c>
      <c r="F165" s="134" t="s">
        <v>191</v>
      </c>
      <c r="G165" s="135" t="s">
        <v>192</v>
      </c>
      <c r="H165" s="136">
        <v>3</v>
      </c>
      <c r="I165" s="137"/>
      <c r="J165" s="138">
        <f>ROUND(I165*H165,2)</f>
        <v>0</v>
      </c>
      <c r="K165" s="134" t="s">
        <v>128</v>
      </c>
      <c r="L165" s="31"/>
      <c r="M165" s="139" t="s">
        <v>1</v>
      </c>
      <c r="N165" s="140" t="s">
        <v>41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129</v>
      </c>
      <c r="AT165" s="143" t="s">
        <v>124</v>
      </c>
      <c r="AU165" s="143" t="s">
        <v>86</v>
      </c>
      <c r="AY165" s="16" t="s">
        <v>122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6" t="s">
        <v>84</v>
      </c>
      <c r="BK165" s="144">
        <f>ROUND(I165*H165,2)</f>
        <v>0</v>
      </c>
      <c r="BL165" s="16" t="s">
        <v>129</v>
      </c>
      <c r="BM165" s="143" t="s">
        <v>193</v>
      </c>
    </row>
    <row r="166" spans="2:65" s="1" customFormat="1" ht="19.5">
      <c r="B166" s="31"/>
      <c r="D166" s="145" t="s">
        <v>131</v>
      </c>
      <c r="F166" s="146" t="s">
        <v>194</v>
      </c>
      <c r="I166" s="147"/>
      <c r="L166" s="31"/>
      <c r="M166" s="148"/>
      <c r="T166" s="55"/>
      <c r="AT166" s="16" t="s">
        <v>131</v>
      </c>
      <c r="AU166" s="16" t="s">
        <v>86</v>
      </c>
    </row>
    <row r="167" spans="2:65" s="1" customFormat="1" ht="11.25">
      <c r="B167" s="31"/>
      <c r="D167" s="149" t="s">
        <v>133</v>
      </c>
      <c r="F167" s="150" t="s">
        <v>195</v>
      </c>
      <c r="I167" s="147"/>
      <c r="L167" s="31"/>
      <c r="M167" s="148"/>
      <c r="T167" s="55"/>
      <c r="AT167" s="16" t="s">
        <v>133</v>
      </c>
      <c r="AU167" s="16" t="s">
        <v>86</v>
      </c>
    </row>
    <row r="168" spans="2:65" s="12" customFormat="1" ht="22.5">
      <c r="B168" s="151"/>
      <c r="D168" s="145" t="s">
        <v>135</v>
      </c>
      <c r="E168" s="152" t="s">
        <v>1</v>
      </c>
      <c r="F168" s="153" t="s">
        <v>196</v>
      </c>
      <c r="H168" s="154">
        <v>3</v>
      </c>
      <c r="I168" s="155"/>
      <c r="L168" s="151"/>
      <c r="M168" s="156"/>
      <c r="T168" s="157"/>
      <c r="AT168" s="152" t="s">
        <v>135</v>
      </c>
      <c r="AU168" s="152" t="s">
        <v>86</v>
      </c>
      <c r="AV168" s="12" t="s">
        <v>86</v>
      </c>
      <c r="AW168" s="12" t="s">
        <v>32</v>
      </c>
      <c r="AX168" s="12" t="s">
        <v>84</v>
      </c>
      <c r="AY168" s="152" t="s">
        <v>122</v>
      </c>
    </row>
    <row r="169" spans="2:65" s="1" customFormat="1" ht="37.9" customHeight="1">
      <c r="B169" s="131"/>
      <c r="C169" s="132" t="s">
        <v>197</v>
      </c>
      <c r="D169" s="132" t="s">
        <v>124</v>
      </c>
      <c r="E169" s="133" t="s">
        <v>198</v>
      </c>
      <c r="F169" s="134" t="s">
        <v>199</v>
      </c>
      <c r="G169" s="135" t="s">
        <v>192</v>
      </c>
      <c r="H169" s="136">
        <v>3</v>
      </c>
      <c r="I169" s="137"/>
      <c r="J169" s="138">
        <f>ROUND(I169*H169,2)</f>
        <v>0</v>
      </c>
      <c r="K169" s="134" t="s">
        <v>128</v>
      </c>
      <c r="L169" s="31"/>
      <c r="M169" s="139" t="s">
        <v>1</v>
      </c>
      <c r="N169" s="140" t="s">
        <v>41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129</v>
      </c>
      <c r="AT169" s="143" t="s">
        <v>124</v>
      </c>
      <c r="AU169" s="143" t="s">
        <v>86</v>
      </c>
      <c r="AY169" s="16" t="s">
        <v>122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6" t="s">
        <v>84</v>
      </c>
      <c r="BK169" s="144">
        <f>ROUND(I169*H169,2)</f>
        <v>0</v>
      </c>
      <c r="BL169" s="16" t="s">
        <v>129</v>
      </c>
      <c r="BM169" s="143" t="s">
        <v>200</v>
      </c>
    </row>
    <row r="170" spans="2:65" s="1" customFormat="1" ht="39">
      <c r="B170" s="31"/>
      <c r="D170" s="145" t="s">
        <v>131</v>
      </c>
      <c r="F170" s="146" t="s">
        <v>201</v>
      </c>
      <c r="I170" s="147"/>
      <c r="L170" s="31"/>
      <c r="M170" s="148"/>
      <c r="T170" s="55"/>
      <c r="AT170" s="16" t="s">
        <v>131</v>
      </c>
      <c r="AU170" s="16" t="s">
        <v>86</v>
      </c>
    </row>
    <row r="171" spans="2:65" s="1" customFormat="1" ht="11.25">
      <c r="B171" s="31"/>
      <c r="D171" s="149" t="s">
        <v>133</v>
      </c>
      <c r="F171" s="150" t="s">
        <v>202</v>
      </c>
      <c r="I171" s="147"/>
      <c r="L171" s="31"/>
      <c r="M171" s="148"/>
      <c r="T171" s="55"/>
      <c r="AT171" s="16" t="s">
        <v>133</v>
      </c>
      <c r="AU171" s="16" t="s">
        <v>86</v>
      </c>
    </row>
    <row r="172" spans="2:65" s="12" customFormat="1" ht="11.25">
      <c r="B172" s="151"/>
      <c r="D172" s="145" t="s">
        <v>135</v>
      </c>
      <c r="E172" s="152" t="s">
        <v>1</v>
      </c>
      <c r="F172" s="153" t="s">
        <v>203</v>
      </c>
      <c r="H172" s="154">
        <v>3</v>
      </c>
      <c r="I172" s="155"/>
      <c r="L172" s="151"/>
      <c r="M172" s="156"/>
      <c r="T172" s="157"/>
      <c r="AT172" s="152" t="s">
        <v>135</v>
      </c>
      <c r="AU172" s="152" t="s">
        <v>86</v>
      </c>
      <c r="AV172" s="12" t="s">
        <v>86</v>
      </c>
      <c r="AW172" s="12" t="s">
        <v>32</v>
      </c>
      <c r="AX172" s="12" t="s">
        <v>84</v>
      </c>
      <c r="AY172" s="152" t="s">
        <v>122</v>
      </c>
    </row>
    <row r="173" spans="2:65" s="1" customFormat="1" ht="37.9" customHeight="1">
      <c r="B173" s="131"/>
      <c r="C173" s="132" t="s">
        <v>204</v>
      </c>
      <c r="D173" s="132" t="s">
        <v>124</v>
      </c>
      <c r="E173" s="133" t="s">
        <v>205</v>
      </c>
      <c r="F173" s="134" t="s">
        <v>206</v>
      </c>
      <c r="G173" s="135" t="s">
        <v>192</v>
      </c>
      <c r="H173" s="136">
        <v>45</v>
      </c>
      <c r="I173" s="137"/>
      <c r="J173" s="138">
        <f>ROUND(I173*H173,2)</f>
        <v>0</v>
      </c>
      <c r="K173" s="134" t="s">
        <v>128</v>
      </c>
      <c r="L173" s="31"/>
      <c r="M173" s="139" t="s">
        <v>1</v>
      </c>
      <c r="N173" s="140" t="s">
        <v>41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129</v>
      </c>
      <c r="AT173" s="143" t="s">
        <v>124</v>
      </c>
      <c r="AU173" s="143" t="s">
        <v>86</v>
      </c>
      <c r="AY173" s="16" t="s">
        <v>122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6" t="s">
        <v>84</v>
      </c>
      <c r="BK173" s="144">
        <f>ROUND(I173*H173,2)</f>
        <v>0</v>
      </c>
      <c r="BL173" s="16" t="s">
        <v>129</v>
      </c>
      <c r="BM173" s="143" t="s">
        <v>207</v>
      </c>
    </row>
    <row r="174" spans="2:65" s="1" customFormat="1" ht="48.75">
      <c r="B174" s="31"/>
      <c r="D174" s="145" t="s">
        <v>131</v>
      </c>
      <c r="F174" s="146" t="s">
        <v>208</v>
      </c>
      <c r="I174" s="147"/>
      <c r="L174" s="31"/>
      <c r="M174" s="148"/>
      <c r="T174" s="55"/>
      <c r="AT174" s="16" t="s">
        <v>131</v>
      </c>
      <c r="AU174" s="16" t="s">
        <v>86</v>
      </c>
    </row>
    <row r="175" spans="2:65" s="1" customFormat="1" ht="11.25">
      <c r="B175" s="31"/>
      <c r="D175" s="149" t="s">
        <v>133</v>
      </c>
      <c r="F175" s="150" t="s">
        <v>209</v>
      </c>
      <c r="I175" s="147"/>
      <c r="L175" s="31"/>
      <c r="M175" s="148"/>
      <c r="T175" s="55"/>
      <c r="AT175" s="16" t="s">
        <v>133</v>
      </c>
      <c r="AU175" s="16" t="s">
        <v>86</v>
      </c>
    </row>
    <row r="176" spans="2:65" s="12" customFormat="1" ht="11.25">
      <c r="B176" s="151"/>
      <c r="D176" s="145" t="s">
        <v>135</v>
      </c>
      <c r="E176" s="152" t="s">
        <v>1</v>
      </c>
      <c r="F176" s="153" t="s">
        <v>210</v>
      </c>
      <c r="H176" s="154">
        <v>45</v>
      </c>
      <c r="I176" s="155"/>
      <c r="L176" s="151"/>
      <c r="M176" s="156"/>
      <c r="T176" s="157"/>
      <c r="AT176" s="152" t="s">
        <v>135</v>
      </c>
      <c r="AU176" s="152" t="s">
        <v>86</v>
      </c>
      <c r="AV176" s="12" t="s">
        <v>86</v>
      </c>
      <c r="AW176" s="12" t="s">
        <v>32</v>
      </c>
      <c r="AX176" s="12" t="s">
        <v>84</v>
      </c>
      <c r="AY176" s="152" t="s">
        <v>122</v>
      </c>
    </row>
    <row r="177" spans="2:65" s="1" customFormat="1" ht="24.2" customHeight="1">
      <c r="B177" s="131"/>
      <c r="C177" s="132" t="s">
        <v>8</v>
      </c>
      <c r="D177" s="132" t="s">
        <v>124</v>
      </c>
      <c r="E177" s="133" t="s">
        <v>211</v>
      </c>
      <c r="F177" s="134" t="s">
        <v>212</v>
      </c>
      <c r="G177" s="135" t="s">
        <v>127</v>
      </c>
      <c r="H177" s="136">
        <v>30</v>
      </c>
      <c r="I177" s="137"/>
      <c r="J177" s="138">
        <f>ROUND(I177*H177,2)</f>
        <v>0</v>
      </c>
      <c r="K177" s="134" t="s">
        <v>128</v>
      </c>
      <c r="L177" s="31"/>
      <c r="M177" s="139" t="s">
        <v>1</v>
      </c>
      <c r="N177" s="140" t="s">
        <v>41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129</v>
      </c>
      <c r="AT177" s="143" t="s">
        <v>124</v>
      </c>
      <c r="AU177" s="143" t="s">
        <v>86</v>
      </c>
      <c r="AY177" s="16" t="s">
        <v>122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6" t="s">
        <v>84</v>
      </c>
      <c r="BK177" s="144">
        <f>ROUND(I177*H177,2)</f>
        <v>0</v>
      </c>
      <c r="BL177" s="16" t="s">
        <v>129</v>
      </c>
      <c r="BM177" s="143" t="s">
        <v>213</v>
      </c>
    </row>
    <row r="178" spans="2:65" s="1" customFormat="1" ht="19.5">
      <c r="B178" s="31"/>
      <c r="D178" s="145" t="s">
        <v>131</v>
      </c>
      <c r="F178" s="146" t="s">
        <v>214</v>
      </c>
      <c r="I178" s="147"/>
      <c r="L178" s="31"/>
      <c r="M178" s="148"/>
      <c r="T178" s="55"/>
      <c r="AT178" s="16" t="s">
        <v>131</v>
      </c>
      <c r="AU178" s="16" t="s">
        <v>86</v>
      </c>
    </row>
    <row r="179" spans="2:65" s="1" customFormat="1" ht="11.25">
      <c r="B179" s="31"/>
      <c r="D179" s="149" t="s">
        <v>133</v>
      </c>
      <c r="F179" s="150" t="s">
        <v>215</v>
      </c>
      <c r="I179" s="147"/>
      <c r="L179" s="31"/>
      <c r="M179" s="148"/>
      <c r="T179" s="55"/>
      <c r="AT179" s="16" t="s">
        <v>133</v>
      </c>
      <c r="AU179" s="16" t="s">
        <v>86</v>
      </c>
    </row>
    <row r="180" spans="2:65" s="12" customFormat="1" ht="11.25">
      <c r="B180" s="151"/>
      <c r="D180" s="145" t="s">
        <v>135</v>
      </c>
      <c r="E180" s="152" t="s">
        <v>1</v>
      </c>
      <c r="F180" s="153" t="s">
        <v>216</v>
      </c>
      <c r="H180" s="154">
        <v>30</v>
      </c>
      <c r="I180" s="155"/>
      <c r="L180" s="151"/>
      <c r="M180" s="156"/>
      <c r="T180" s="157"/>
      <c r="AT180" s="152" t="s">
        <v>135</v>
      </c>
      <c r="AU180" s="152" t="s">
        <v>86</v>
      </c>
      <c r="AV180" s="12" t="s">
        <v>86</v>
      </c>
      <c r="AW180" s="12" t="s">
        <v>32</v>
      </c>
      <c r="AX180" s="12" t="s">
        <v>84</v>
      </c>
      <c r="AY180" s="152" t="s">
        <v>122</v>
      </c>
    </row>
    <row r="181" spans="2:65" s="1" customFormat="1" ht="24.2" customHeight="1">
      <c r="B181" s="131"/>
      <c r="C181" s="132" t="s">
        <v>217</v>
      </c>
      <c r="D181" s="132" t="s">
        <v>124</v>
      </c>
      <c r="E181" s="133" t="s">
        <v>218</v>
      </c>
      <c r="F181" s="134" t="s">
        <v>219</v>
      </c>
      <c r="G181" s="135" t="s">
        <v>127</v>
      </c>
      <c r="H181" s="136">
        <v>30</v>
      </c>
      <c r="I181" s="137"/>
      <c r="J181" s="138">
        <f>ROUND(I181*H181,2)</f>
        <v>0</v>
      </c>
      <c r="K181" s="134" t="s">
        <v>128</v>
      </c>
      <c r="L181" s="31"/>
      <c r="M181" s="139" t="s">
        <v>1</v>
      </c>
      <c r="N181" s="140" t="s">
        <v>41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129</v>
      </c>
      <c r="AT181" s="143" t="s">
        <v>124</v>
      </c>
      <c r="AU181" s="143" t="s">
        <v>86</v>
      </c>
      <c r="AY181" s="16" t="s">
        <v>122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84</v>
      </c>
      <c r="BK181" s="144">
        <f>ROUND(I181*H181,2)</f>
        <v>0</v>
      </c>
      <c r="BL181" s="16" t="s">
        <v>129</v>
      </c>
      <c r="BM181" s="143" t="s">
        <v>220</v>
      </c>
    </row>
    <row r="182" spans="2:65" s="1" customFormat="1" ht="19.5">
      <c r="B182" s="31"/>
      <c r="D182" s="145" t="s">
        <v>131</v>
      </c>
      <c r="F182" s="146" t="s">
        <v>221</v>
      </c>
      <c r="I182" s="147"/>
      <c r="L182" s="31"/>
      <c r="M182" s="148"/>
      <c r="T182" s="55"/>
      <c r="AT182" s="16" t="s">
        <v>131</v>
      </c>
      <c r="AU182" s="16" t="s">
        <v>86</v>
      </c>
    </row>
    <row r="183" spans="2:65" s="1" customFormat="1" ht="11.25">
      <c r="B183" s="31"/>
      <c r="D183" s="149" t="s">
        <v>133</v>
      </c>
      <c r="F183" s="150" t="s">
        <v>222</v>
      </c>
      <c r="I183" s="147"/>
      <c r="L183" s="31"/>
      <c r="M183" s="148"/>
      <c r="T183" s="55"/>
      <c r="AT183" s="16" t="s">
        <v>133</v>
      </c>
      <c r="AU183" s="16" t="s">
        <v>86</v>
      </c>
    </row>
    <row r="184" spans="2:65" s="12" customFormat="1" ht="11.25">
      <c r="B184" s="151"/>
      <c r="D184" s="145" t="s">
        <v>135</v>
      </c>
      <c r="E184" s="152" t="s">
        <v>1</v>
      </c>
      <c r="F184" s="153" t="s">
        <v>216</v>
      </c>
      <c r="H184" s="154">
        <v>30</v>
      </c>
      <c r="I184" s="155"/>
      <c r="L184" s="151"/>
      <c r="M184" s="156"/>
      <c r="T184" s="157"/>
      <c r="AT184" s="152" t="s">
        <v>135</v>
      </c>
      <c r="AU184" s="152" t="s">
        <v>86</v>
      </c>
      <c r="AV184" s="12" t="s">
        <v>86</v>
      </c>
      <c r="AW184" s="12" t="s">
        <v>32</v>
      </c>
      <c r="AX184" s="12" t="s">
        <v>84</v>
      </c>
      <c r="AY184" s="152" t="s">
        <v>122</v>
      </c>
    </row>
    <row r="185" spans="2:65" s="1" customFormat="1" ht="16.5" customHeight="1">
      <c r="B185" s="131"/>
      <c r="C185" s="171" t="s">
        <v>223</v>
      </c>
      <c r="D185" s="171" t="s">
        <v>224</v>
      </c>
      <c r="E185" s="172" t="s">
        <v>225</v>
      </c>
      <c r="F185" s="173" t="s">
        <v>226</v>
      </c>
      <c r="G185" s="174" t="s">
        <v>227</v>
      </c>
      <c r="H185" s="175">
        <v>0.02</v>
      </c>
      <c r="I185" s="176"/>
      <c r="J185" s="177">
        <f>ROUND(I185*H185,2)</f>
        <v>0</v>
      </c>
      <c r="K185" s="173" t="s">
        <v>128</v>
      </c>
      <c r="L185" s="178"/>
      <c r="M185" s="179" t="s">
        <v>1</v>
      </c>
      <c r="N185" s="180" t="s">
        <v>41</v>
      </c>
      <c r="P185" s="141">
        <f>O185*H185</f>
        <v>0</v>
      </c>
      <c r="Q185" s="141">
        <v>1E-3</v>
      </c>
      <c r="R185" s="141">
        <f>Q185*H185</f>
        <v>2.0000000000000002E-5</v>
      </c>
      <c r="S185" s="141">
        <v>0</v>
      </c>
      <c r="T185" s="142">
        <f>S185*H185</f>
        <v>0</v>
      </c>
      <c r="AR185" s="143" t="s">
        <v>181</v>
      </c>
      <c r="AT185" s="143" t="s">
        <v>224</v>
      </c>
      <c r="AU185" s="143" t="s">
        <v>86</v>
      </c>
      <c r="AY185" s="16" t="s">
        <v>122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6" t="s">
        <v>84</v>
      </c>
      <c r="BK185" s="144">
        <f>ROUND(I185*H185,2)</f>
        <v>0</v>
      </c>
      <c r="BL185" s="16" t="s">
        <v>129</v>
      </c>
      <c r="BM185" s="143" t="s">
        <v>228</v>
      </c>
    </row>
    <row r="186" spans="2:65" s="1" customFormat="1" ht="11.25">
      <c r="B186" s="31"/>
      <c r="D186" s="145" t="s">
        <v>131</v>
      </c>
      <c r="F186" s="146" t="s">
        <v>226</v>
      </c>
      <c r="I186" s="147"/>
      <c r="L186" s="31"/>
      <c r="M186" s="148"/>
      <c r="T186" s="55"/>
      <c r="AT186" s="16" t="s">
        <v>131</v>
      </c>
      <c r="AU186" s="16" t="s">
        <v>86</v>
      </c>
    </row>
    <row r="187" spans="2:65" s="12" customFormat="1" ht="11.25">
      <c r="B187" s="151"/>
      <c r="D187" s="145" t="s">
        <v>135</v>
      </c>
      <c r="E187" s="152" t="s">
        <v>1</v>
      </c>
      <c r="F187" s="153" t="s">
        <v>229</v>
      </c>
      <c r="H187" s="154">
        <v>1</v>
      </c>
      <c r="I187" s="155"/>
      <c r="L187" s="151"/>
      <c r="M187" s="156"/>
      <c r="T187" s="157"/>
      <c r="AT187" s="152" t="s">
        <v>135</v>
      </c>
      <c r="AU187" s="152" t="s">
        <v>86</v>
      </c>
      <c r="AV187" s="12" t="s">
        <v>86</v>
      </c>
      <c r="AW187" s="12" t="s">
        <v>32</v>
      </c>
      <c r="AX187" s="12" t="s">
        <v>84</v>
      </c>
      <c r="AY187" s="152" t="s">
        <v>122</v>
      </c>
    </row>
    <row r="188" spans="2:65" s="12" customFormat="1" ht="11.25">
      <c r="B188" s="151"/>
      <c r="D188" s="145" t="s">
        <v>135</v>
      </c>
      <c r="F188" s="153" t="s">
        <v>230</v>
      </c>
      <c r="H188" s="154">
        <v>0.02</v>
      </c>
      <c r="I188" s="155"/>
      <c r="L188" s="151"/>
      <c r="M188" s="156"/>
      <c r="T188" s="157"/>
      <c r="AT188" s="152" t="s">
        <v>135</v>
      </c>
      <c r="AU188" s="152" t="s">
        <v>86</v>
      </c>
      <c r="AV188" s="12" t="s">
        <v>86</v>
      </c>
      <c r="AW188" s="12" t="s">
        <v>3</v>
      </c>
      <c r="AX188" s="12" t="s">
        <v>84</v>
      </c>
      <c r="AY188" s="152" t="s">
        <v>122</v>
      </c>
    </row>
    <row r="189" spans="2:65" s="1" customFormat="1" ht="24.2" customHeight="1">
      <c r="B189" s="131"/>
      <c r="C189" s="132" t="s">
        <v>231</v>
      </c>
      <c r="D189" s="132" t="s">
        <v>124</v>
      </c>
      <c r="E189" s="133" t="s">
        <v>232</v>
      </c>
      <c r="F189" s="134" t="s">
        <v>233</v>
      </c>
      <c r="G189" s="135" t="s">
        <v>127</v>
      </c>
      <c r="H189" s="136">
        <v>815</v>
      </c>
      <c r="I189" s="137"/>
      <c r="J189" s="138">
        <f>ROUND(I189*H189,2)</f>
        <v>0</v>
      </c>
      <c r="K189" s="134" t="s">
        <v>128</v>
      </c>
      <c r="L189" s="31"/>
      <c r="M189" s="139" t="s">
        <v>1</v>
      </c>
      <c r="N189" s="140" t="s">
        <v>41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129</v>
      </c>
      <c r="AT189" s="143" t="s">
        <v>124</v>
      </c>
      <c r="AU189" s="143" t="s">
        <v>86</v>
      </c>
      <c r="AY189" s="16" t="s">
        <v>122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84</v>
      </c>
      <c r="BK189" s="144">
        <f>ROUND(I189*H189,2)</f>
        <v>0</v>
      </c>
      <c r="BL189" s="16" t="s">
        <v>129</v>
      </c>
      <c r="BM189" s="143" t="s">
        <v>234</v>
      </c>
    </row>
    <row r="190" spans="2:65" s="1" customFormat="1" ht="19.5">
      <c r="B190" s="31"/>
      <c r="D190" s="145" t="s">
        <v>131</v>
      </c>
      <c r="F190" s="146" t="s">
        <v>235</v>
      </c>
      <c r="I190" s="147"/>
      <c r="L190" s="31"/>
      <c r="M190" s="148"/>
      <c r="T190" s="55"/>
      <c r="AT190" s="16" t="s">
        <v>131</v>
      </c>
      <c r="AU190" s="16" t="s">
        <v>86</v>
      </c>
    </row>
    <row r="191" spans="2:65" s="1" customFormat="1" ht="11.25">
      <c r="B191" s="31"/>
      <c r="D191" s="149" t="s">
        <v>133</v>
      </c>
      <c r="F191" s="150" t="s">
        <v>236</v>
      </c>
      <c r="I191" s="147"/>
      <c r="L191" s="31"/>
      <c r="M191" s="148"/>
      <c r="T191" s="55"/>
      <c r="AT191" s="16" t="s">
        <v>133</v>
      </c>
      <c r="AU191" s="16" t="s">
        <v>86</v>
      </c>
    </row>
    <row r="192" spans="2:65" s="12" customFormat="1" ht="11.25">
      <c r="B192" s="151"/>
      <c r="D192" s="145" t="s">
        <v>135</v>
      </c>
      <c r="E192" s="152" t="s">
        <v>1</v>
      </c>
      <c r="F192" s="153" t="s">
        <v>237</v>
      </c>
      <c r="H192" s="154">
        <v>460</v>
      </c>
      <c r="I192" s="155"/>
      <c r="L192" s="151"/>
      <c r="M192" s="156"/>
      <c r="T192" s="157"/>
      <c r="AT192" s="152" t="s">
        <v>135</v>
      </c>
      <c r="AU192" s="152" t="s">
        <v>86</v>
      </c>
      <c r="AV192" s="12" t="s">
        <v>86</v>
      </c>
      <c r="AW192" s="12" t="s">
        <v>32</v>
      </c>
      <c r="AX192" s="12" t="s">
        <v>76</v>
      </c>
      <c r="AY192" s="152" t="s">
        <v>122</v>
      </c>
    </row>
    <row r="193" spans="2:65" s="12" customFormat="1" ht="11.25">
      <c r="B193" s="151"/>
      <c r="D193" s="145" t="s">
        <v>135</v>
      </c>
      <c r="E193" s="152" t="s">
        <v>1</v>
      </c>
      <c r="F193" s="153" t="s">
        <v>238</v>
      </c>
      <c r="H193" s="154">
        <v>325</v>
      </c>
      <c r="I193" s="155"/>
      <c r="L193" s="151"/>
      <c r="M193" s="156"/>
      <c r="T193" s="157"/>
      <c r="AT193" s="152" t="s">
        <v>135</v>
      </c>
      <c r="AU193" s="152" t="s">
        <v>86</v>
      </c>
      <c r="AV193" s="12" t="s">
        <v>86</v>
      </c>
      <c r="AW193" s="12" t="s">
        <v>32</v>
      </c>
      <c r="AX193" s="12" t="s">
        <v>76</v>
      </c>
      <c r="AY193" s="152" t="s">
        <v>122</v>
      </c>
    </row>
    <row r="194" spans="2:65" s="12" customFormat="1" ht="11.25">
      <c r="B194" s="151"/>
      <c r="D194" s="145" t="s">
        <v>135</v>
      </c>
      <c r="E194" s="152" t="s">
        <v>1</v>
      </c>
      <c r="F194" s="153" t="s">
        <v>239</v>
      </c>
      <c r="H194" s="154">
        <v>30</v>
      </c>
      <c r="I194" s="155"/>
      <c r="L194" s="151"/>
      <c r="M194" s="156"/>
      <c r="T194" s="157"/>
      <c r="AT194" s="152" t="s">
        <v>135</v>
      </c>
      <c r="AU194" s="152" t="s">
        <v>86</v>
      </c>
      <c r="AV194" s="12" t="s">
        <v>86</v>
      </c>
      <c r="AW194" s="12" t="s">
        <v>32</v>
      </c>
      <c r="AX194" s="12" t="s">
        <v>76</v>
      </c>
      <c r="AY194" s="152" t="s">
        <v>122</v>
      </c>
    </row>
    <row r="195" spans="2:65" s="13" customFormat="1" ht="11.25">
      <c r="B195" s="158"/>
      <c r="D195" s="145" t="s">
        <v>135</v>
      </c>
      <c r="E195" s="159" t="s">
        <v>1</v>
      </c>
      <c r="F195" s="160" t="s">
        <v>138</v>
      </c>
      <c r="H195" s="161">
        <v>815</v>
      </c>
      <c r="I195" s="162"/>
      <c r="L195" s="158"/>
      <c r="M195" s="163"/>
      <c r="T195" s="164"/>
      <c r="AT195" s="159" t="s">
        <v>135</v>
      </c>
      <c r="AU195" s="159" t="s">
        <v>86</v>
      </c>
      <c r="AV195" s="13" t="s">
        <v>129</v>
      </c>
      <c r="AW195" s="13" t="s">
        <v>32</v>
      </c>
      <c r="AX195" s="13" t="s">
        <v>84</v>
      </c>
      <c r="AY195" s="159" t="s">
        <v>122</v>
      </c>
    </row>
    <row r="196" spans="2:65" s="1" customFormat="1" ht="33" customHeight="1">
      <c r="B196" s="131"/>
      <c r="C196" s="132" t="s">
        <v>240</v>
      </c>
      <c r="D196" s="132" t="s">
        <v>124</v>
      </c>
      <c r="E196" s="133" t="s">
        <v>241</v>
      </c>
      <c r="F196" s="134" t="s">
        <v>242</v>
      </c>
      <c r="G196" s="135" t="s">
        <v>169</v>
      </c>
      <c r="H196" s="136">
        <v>30</v>
      </c>
      <c r="I196" s="137"/>
      <c r="J196" s="138">
        <f>ROUND(I196*H196,2)</f>
        <v>0</v>
      </c>
      <c r="K196" s="134" t="s">
        <v>128</v>
      </c>
      <c r="L196" s="31"/>
      <c r="M196" s="139" t="s">
        <v>1</v>
      </c>
      <c r="N196" s="140" t="s">
        <v>41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129</v>
      </c>
      <c r="AT196" s="143" t="s">
        <v>124</v>
      </c>
      <c r="AU196" s="143" t="s">
        <v>86</v>
      </c>
      <c r="AY196" s="16" t="s">
        <v>122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6" t="s">
        <v>84</v>
      </c>
      <c r="BK196" s="144">
        <f>ROUND(I196*H196,2)</f>
        <v>0</v>
      </c>
      <c r="BL196" s="16" t="s">
        <v>129</v>
      </c>
      <c r="BM196" s="143" t="s">
        <v>243</v>
      </c>
    </row>
    <row r="197" spans="2:65" s="1" customFormat="1" ht="29.25">
      <c r="B197" s="31"/>
      <c r="D197" s="145" t="s">
        <v>131</v>
      </c>
      <c r="F197" s="146" t="s">
        <v>244</v>
      </c>
      <c r="I197" s="147"/>
      <c r="L197" s="31"/>
      <c r="M197" s="148"/>
      <c r="T197" s="55"/>
      <c r="AT197" s="16" t="s">
        <v>131</v>
      </c>
      <c r="AU197" s="16" t="s">
        <v>86</v>
      </c>
    </row>
    <row r="198" spans="2:65" s="1" customFormat="1" ht="11.25">
      <c r="B198" s="31"/>
      <c r="D198" s="149" t="s">
        <v>133</v>
      </c>
      <c r="F198" s="150" t="s">
        <v>245</v>
      </c>
      <c r="I198" s="147"/>
      <c r="L198" s="31"/>
      <c r="M198" s="148"/>
      <c r="T198" s="55"/>
      <c r="AT198" s="16" t="s">
        <v>133</v>
      </c>
      <c r="AU198" s="16" t="s">
        <v>86</v>
      </c>
    </row>
    <row r="199" spans="2:65" s="12" customFormat="1" ht="11.25">
      <c r="B199" s="151"/>
      <c r="D199" s="145" t="s">
        <v>135</v>
      </c>
      <c r="E199" s="152" t="s">
        <v>1</v>
      </c>
      <c r="F199" s="153" t="s">
        <v>246</v>
      </c>
      <c r="H199" s="154">
        <v>30</v>
      </c>
      <c r="I199" s="155"/>
      <c r="L199" s="151"/>
      <c r="M199" s="156"/>
      <c r="T199" s="157"/>
      <c r="AT199" s="152" t="s">
        <v>135</v>
      </c>
      <c r="AU199" s="152" t="s">
        <v>86</v>
      </c>
      <c r="AV199" s="12" t="s">
        <v>86</v>
      </c>
      <c r="AW199" s="12" t="s">
        <v>32</v>
      </c>
      <c r="AX199" s="12" t="s">
        <v>84</v>
      </c>
      <c r="AY199" s="152" t="s">
        <v>122</v>
      </c>
    </row>
    <row r="200" spans="2:65" s="1" customFormat="1" ht="24.2" customHeight="1">
      <c r="B200" s="131"/>
      <c r="C200" s="132" t="s">
        <v>247</v>
      </c>
      <c r="D200" s="132" t="s">
        <v>124</v>
      </c>
      <c r="E200" s="133" t="s">
        <v>248</v>
      </c>
      <c r="F200" s="134" t="s">
        <v>249</v>
      </c>
      <c r="G200" s="135" t="s">
        <v>250</v>
      </c>
      <c r="H200" s="136">
        <v>2</v>
      </c>
      <c r="I200" s="137"/>
      <c r="J200" s="138">
        <f>ROUND(I200*H200,2)</f>
        <v>0</v>
      </c>
      <c r="K200" s="134" t="s">
        <v>128</v>
      </c>
      <c r="L200" s="31"/>
      <c r="M200" s="139" t="s">
        <v>1</v>
      </c>
      <c r="N200" s="140" t="s">
        <v>41</v>
      </c>
      <c r="P200" s="141">
        <f>O200*H200</f>
        <v>0</v>
      </c>
      <c r="Q200" s="141">
        <v>5.978E-2</v>
      </c>
      <c r="R200" s="141">
        <f>Q200*H200</f>
        <v>0.11956</v>
      </c>
      <c r="S200" s="141">
        <v>0</v>
      </c>
      <c r="T200" s="142">
        <f>S200*H200</f>
        <v>0</v>
      </c>
      <c r="AR200" s="143" t="s">
        <v>129</v>
      </c>
      <c r="AT200" s="143" t="s">
        <v>124</v>
      </c>
      <c r="AU200" s="143" t="s">
        <v>86</v>
      </c>
      <c r="AY200" s="16" t="s">
        <v>122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84</v>
      </c>
      <c r="BK200" s="144">
        <f>ROUND(I200*H200,2)</f>
        <v>0</v>
      </c>
      <c r="BL200" s="16" t="s">
        <v>129</v>
      </c>
      <c r="BM200" s="143" t="s">
        <v>251</v>
      </c>
    </row>
    <row r="201" spans="2:65" s="1" customFormat="1" ht="29.25">
      <c r="B201" s="31"/>
      <c r="D201" s="145" t="s">
        <v>131</v>
      </c>
      <c r="F201" s="146" t="s">
        <v>252</v>
      </c>
      <c r="I201" s="147"/>
      <c r="L201" s="31"/>
      <c r="M201" s="148"/>
      <c r="T201" s="55"/>
      <c r="AT201" s="16" t="s">
        <v>131</v>
      </c>
      <c r="AU201" s="16" t="s">
        <v>86</v>
      </c>
    </row>
    <row r="202" spans="2:65" s="1" customFormat="1" ht="11.25">
      <c r="B202" s="31"/>
      <c r="D202" s="149" t="s">
        <v>133</v>
      </c>
      <c r="F202" s="150" t="s">
        <v>253</v>
      </c>
      <c r="I202" s="147"/>
      <c r="L202" s="31"/>
      <c r="M202" s="148"/>
      <c r="T202" s="55"/>
      <c r="AT202" s="16" t="s">
        <v>133</v>
      </c>
      <c r="AU202" s="16" t="s">
        <v>86</v>
      </c>
    </row>
    <row r="203" spans="2:65" s="12" customFormat="1" ht="11.25">
      <c r="B203" s="151"/>
      <c r="D203" s="145" t="s">
        <v>135</v>
      </c>
      <c r="E203" s="152" t="s">
        <v>1</v>
      </c>
      <c r="F203" s="153" t="s">
        <v>254</v>
      </c>
      <c r="H203" s="154">
        <v>2</v>
      </c>
      <c r="I203" s="155"/>
      <c r="L203" s="151"/>
      <c r="M203" s="156"/>
      <c r="T203" s="157"/>
      <c r="AT203" s="152" t="s">
        <v>135</v>
      </c>
      <c r="AU203" s="152" t="s">
        <v>86</v>
      </c>
      <c r="AV203" s="12" t="s">
        <v>86</v>
      </c>
      <c r="AW203" s="12" t="s">
        <v>32</v>
      </c>
      <c r="AX203" s="12" t="s">
        <v>84</v>
      </c>
      <c r="AY203" s="152" t="s">
        <v>122</v>
      </c>
    </row>
    <row r="204" spans="2:65" s="1" customFormat="1" ht="24.2" customHeight="1">
      <c r="B204" s="131"/>
      <c r="C204" s="132" t="s">
        <v>255</v>
      </c>
      <c r="D204" s="132" t="s">
        <v>124</v>
      </c>
      <c r="E204" s="133" t="s">
        <v>256</v>
      </c>
      <c r="F204" s="134" t="s">
        <v>257</v>
      </c>
      <c r="G204" s="135" t="s">
        <v>127</v>
      </c>
      <c r="H204" s="136">
        <v>9</v>
      </c>
      <c r="I204" s="137"/>
      <c r="J204" s="138">
        <f>ROUND(I204*H204,2)</f>
        <v>0</v>
      </c>
      <c r="K204" s="134" t="s">
        <v>128</v>
      </c>
      <c r="L204" s="31"/>
      <c r="M204" s="139" t="s">
        <v>1</v>
      </c>
      <c r="N204" s="140" t="s">
        <v>41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129</v>
      </c>
      <c r="AT204" s="143" t="s">
        <v>124</v>
      </c>
      <c r="AU204" s="143" t="s">
        <v>86</v>
      </c>
      <c r="AY204" s="16" t="s">
        <v>122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6" t="s">
        <v>84</v>
      </c>
      <c r="BK204" s="144">
        <f>ROUND(I204*H204,2)</f>
        <v>0</v>
      </c>
      <c r="BL204" s="16" t="s">
        <v>129</v>
      </c>
      <c r="BM204" s="143" t="s">
        <v>258</v>
      </c>
    </row>
    <row r="205" spans="2:65" s="1" customFormat="1" ht="19.5">
      <c r="B205" s="31"/>
      <c r="D205" s="145" t="s">
        <v>131</v>
      </c>
      <c r="F205" s="146" t="s">
        <v>259</v>
      </c>
      <c r="I205" s="147"/>
      <c r="L205" s="31"/>
      <c r="M205" s="148"/>
      <c r="T205" s="55"/>
      <c r="AT205" s="16" t="s">
        <v>131</v>
      </c>
      <c r="AU205" s="16" t="s">
        <v>86</v>
      </c>
    </row>
    <row r="206" spans="2:65" s="1" customFormat="1" ht="11.25">
      <c r="B206" s="31"/>
      <c r="D206" s="149" t="s">
        <v>133</v>
      </c>
      <c r="F206" s="150" t="s">
        <v>260</v>
      </c>
      <c r="I206" s="147"/>
      <c r="L206" s="31"/>
      <c r="M206" s="148"/>
      <c r="T206" s="55"/>
      <c r="AT206" s="16" t="s">
        <v>133</v>
      </c>
      <c r="AU206" s="16" t="s">
        <v>86</v>
      </c>
    </row>
    <row r="207" spans="2:65" s="12" customFormat="1" ht="11.25">
      <c r="B207" s="151"/>
      <c r="D207" s="145" t="s">
        <v>135</v>
      </c>
      <c r="E207" s="152" t="s">
        <v>1</v>
      </c>
      <c r="F207" s="153" t="s">
        <v>261</v>
      </c>
      <c r="H207" s="154">
        <v>9</v>
      </c>
      <c r="I207" s="155"/>
      <c r="L207" s="151"/>
      <c r="M207" s="156"/>
      <c r="T207" s="157"/>
      <c r="AT207" s="152" t="s">
        <v>135</v>
      </c>
      <c r="AU207" s="152" t="s">
        <v>86</v>
      </c>
      <c r="AV207" s="12" t="s">
        <v>86</v>
      </c>
      <c r="AW207" s="12" t="s">
        <v>32</v>
      </c>
      <c r="AX207" s="12" t="s">
        <v>84</v>
      </c>
      <c r="AY207" s="152" t="s">
        <v>122</v>
      </c>
    </row>
    <row r="208" spans="2:65" s="1" customFormat="1" ht="16.5" customHeight="1">
      <c r="B208" s="131"/>
      <c r="C208" s="171" t="s">
        <v>262</v>
      </c>
      <c r="D208" s="171" t="s">
        <v>224</v>
      </c>
      <c r="E208" s="172" t="s">
        <v>263</v>
      </c>
      <c r="F208" s="173" t="s">
        <v>264</v>
      </c>
      <c r="G208" s="174" t="s">
        <v>265</v>
      </c>
      <c r="H208" s="175">
        <v>0.19600000000000001</v>
      </c>
      <c r="I208" s="176"/>
      <c r="J208" s="177">
        <f>ROUND(I208*H208,2)</f>
        <v>0</v>
      </c>
      <c r="K208" s="173" t="s">
        <v>128</v>
      </c>
      <c r="L208" s="178"/>
      <c r="M208" s="179" t="s">
        <v>1</v>
      </c>
      <c r="N208" s="180" t="s">
        <v>41</v>
      </c>
      <c r="P208" s="141">
        <f>O208*H208</f>
        <v>0</v>
      </c>
      <c r="Q208" s="141">
        <v>1</v>
      </c>
      <c r="R208" s="141">
        <f>Q208*H208</f>
        <v>0.19600000000000001</v>
      </c>
      <c r="S208" s="141">
        <v>0</v>
      </c>
      <c r="T208" s="142">
        <f>S208*H208</f>
        <v>0</v>
      </c>
      <c r="AR208" s="143" t="s">
        <v>181</v>
      </c>
      <c r="AT208" s="143" t="s">
        <v>224</v>
      </c>
      <c r="AU208" s="143" t="s">
        <v>86</v>
      </c>
      <c r="AY208" s="16" t="s">
        <v>122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6" t="s">
        <v>84</v>
      </c>
      <c r="BK208" s="144">
        <f>ROUND(I208*H208,2)</f>
        <v>0</v>
      </c>
      <c r="BL208" s="16" t="s">
        <v>129</v>
      </c>
      <c r="BM208" s="143" t="s">
        <v>266</v>
      </c>
    </row>
    <row r="209" spans="2:65" s="1" customFormat="1" ht="11.25">
      <c r="B209" s="31"/>
      <c r="D209" s="145" t="s">
        <v>131</v>
      </c>
      <c r="F209" s="146" t="s">
        <v>264</v>
      </c>
      <c r="I209" s="147"/>
      <c r="L209" s="31"/>
      <c r="M209" s="148"/>
      <c r="T209" s="55"/>
      <c r="AT209" s="16" t="s">
        <v>131</v>
      </c>
      <c r="AU209" s="16" t="s">
        <v>86</v>
      </c>
    </row>
    <row r="210" spans="2:65" s="12" customFormat="1" ht="11.25">
      <c r="B210" s="151"/>
      <c r="D210" s="145" t="s">
        <v>135</v>
      </c>
      <c r="E210" s="152" t="s">
        <v>1</v>
      </c>
      <c r="F210" s="153" t="s">
        <v>267</v>
      </c>
      <c r="H210" s="154">
        <v>1.35</v>
      </c>
      <c r="I210" s="155"/>
      <c r="L210" s="151"/>
      <c r="M210" s="156"/>
      <c r="T210" s="157"/>
      <c r="AT210" s="152" t="s">
        <v>135</v>
      </c>
      <c r="AU210" s="152" t="s">
        <v>86</v>
      </c>
      <c r="AV210" s="12" t="s">
        <v>86</v>
      </c>
      <c r="AW210" s="12" t="s">
        <v>32</v>
      </c>
      <c r="AX210" s="12" t="s">
        <v>84</v>
      </c>
      <c r="AY210" s="152" t="s">
        <v>122</v>
      </c>
    </row>
    <row r="211" spans="2:65" s="12" customFormat="1" ht="11.25">
      <c r="B211" s="151"/>
      <c r="D211" s="145" t="s">
        <v>135</v>
      </c>
      <c r="F211" s="153" t="s">
        <v>268</v>
      </c>
      <c r="H211" s="154">
        <v>0.19600000000000001</v>
      </c>
      <c r="I211" s="155"/>
      <c r="L211" s="151"/>
      <c r="M211" s="156"/>
      <c r="T211" s="157"/>
      <c r="AT211" s="152" t="s">
        <v>135</v>
      </c>
      <c r="AU211" s="152" t="s">
        <v>86</v>
      </c>
      <c r="AV211" s="12" t="s">
        <v>86</v>
      </c>
      <c r="AW211" s="12" t="s">
        <v>3</v>
      </c>
      <c r="AX211" s="12" t="s">
        <v>84</v>
      </c>
      <c r="AY211" s="152" t="s">
        <v>122</v>
      </c>
    </row>
    <row r="212" spans="2:65" s="1" customFormat="1" ht="16.5" customHeight="1">
      <c r="B212" s="131"/>
      <c r="C212" s="171" t="s">
        <v>269</v>
      </c>
      <c r="D212" s="171" t="s">
        <v>224</v>
      </c>
      <c r="E212" s="172" t="s">
        <v>270</v>
      </c>
      <c r="F212" s="173" t="s">
        <v>271</v>
      </c>
      <c r="G212" s="174" t="s">
        <v>192</v>
      </c>
      <c r="H212" s="175">
        <v>2.7</v>
      </c>
      <c r="I212" s="176"/>
      <c r="J212" s="177">
        <f>ROUND(I212*H212,2)</f>
        <v>0</v>
      </c>
      <c r="K212" s="173" t="s">
        <v>128</v>
      </c>
      <c r="L212" s="178"/>
      <c r="M212" s="179" t="s">
        <v>1</v>
      </c>
      <c r="N212" s="180" t="s">
        <v>41</v>
      </c>
      <c r="P212" s="141">
        <f>O212*H212</f>
        <v>0</v>
      </c>
      <c r="Q212" s="141">
        <v>0.22</v>
      </c>
      <c r="R212" s="141">
        <f>Q212*H212</f>
        <v>0.59400000000000008</v>
      </c>
      <c r="S212" s="141">
        <v>0</v>
      </c>
      <c r="T212" s="142">
        <f>S212*H212</f>
        <v>0</v>
      </c>
      <c r="AR212" s="143" t="s">
        <v>181</v>
      </c>
      <c r="AT212" s="143" t="s">
        <v>224</v>
      </c>
      <c r="AU212" s="143" t="s">
        <v>86</v>
      </c>
      <c r="AY212" s="16" t="s">
        <v>122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84</v>
      </c>
      <c r="BK212" s="144">
        <f>ROUND(I212*H212,2)</f>
        <v>0</v>
      </c>
      <c r="BL212" s="16" t="s">
        <v>129</v>
      </c>
      <c r="BM212" s="143" t="s">
        <v>272</v>
      </c>
    </row>
    <row r="213" spans="2:65" s="1" customFormat="1" ht="11.25">
      <c r="B213" s="31"/>
      <c r="D213" s="145" t="s">
        <v>131</v>
      </c>
      <c r="F213" s="146" t="s">
        <v>271</v>
      </c>
      <c r="I213" s="147"/>
      <c r="L213" s="31"/>
      <c r="M213" s="148"/>
      <c r="T213" s="55"/>
      <c r="AT213" s="16" t="s">
        <v>131</v>
      </c>
      <c r="AU213" s="16" t="s">
        <v>86</v>
      </c>
    </row>
    <row r="214" spans="2:65" s="12" customFormat="1" ht="11.25">
      <c r="B214" s="151"/>
      <c r="D214" s="145" t="s">
        <v>135</v>
      </c>
      <c r="E214" s="152" t="s">
        <v>1</v>
      </c>
      <c r="F214" s="153" t="s">
        <v>273</v>
      </c>
      <c r="H214" s="154">
        <v>2.7</v>
      </c>
      <c r="I214" s="155"/>
      <c r="L214" s="151"/>
      <c r="M214" s="156"/>
      <c r="T214" s="157"/>
      <c r="AT214" s="152" t="s">
        <v>135</v>
      </c>
      <c r="AU214" s="152" t="s">
        <v>86</v>
      </c>
      <c r="AV214" s="12" t="s">
        <v>86</v>
      </c>
      <c r="AW214" s="12" t="s">
        <v>32</v>
      </c>
      <c r="AX214" s="12" t="s">
        <v>84</v>
      </c>
      <c r="AY214" s="152" t="s">
        <v>122</v>
      </c>
    </row>
    <row r="215" spans="2:65" s="11" customFormat="1" ht="22.9" customHeight="1">
      <c r="B215" s="119"/>
      <c r="D215" s="120" t="s">
        <v>75</v>
      </c>
      <c r="E215" s="129" t="s">
        <v>158</v>
      </c>
      <c r="F215" s="129" t="s">
        <v>274</v>
      </c>
      <c r="I215" s="122"/>
      <c r="J215" s="130">
        <f>BK215</f>
        <v>0</v>
      </c>
      <c r="L215" s="119"/>
      <c r="M215" s="124"/>
      <c r="P215" s="125">
        <f>SUM(P216:P325)</f>
        <v>0</v>
      </c>
      <c r="R215" s="125">
        <f>SUM(R216:R325)</f>
        <v>731.75487799999996</v>
      </c>
      <c r="T215" s="126">
        <f>SUM(T216:T325)</f>
        <v>0.6</v>
      </c>
      <c r="AR215" s="120" t="s">
        <v>84</v>
      </c>
      <c r="AT215" s="127" t="s">
        <v>75</v>
      </c>
      <c r="AU215" s="127" t="s">
        <v>84</v>
      </c>
      <c r="AY215" s="120" t="s">
        <v>122</v>
      </c>
      <c r="BK215" s="128">
        <f>SUM(BK216:BK325)</f>
        <v>0</v>
      </c>
    </row>
    <row r="216" spans="2:65" s="1" customFormat="1" ht="24.2" customHeight="1">
      <c r="B216" s="131"/>
      <c r="C216" s="132" t="s">
        <v>7</v>
      </c>
      <c r="D216" s="132" t="s">
        <v>124</v>
      </c>
      <c r="E216" s="133" t="s">
        <v>275</v>
      </c>
      <c r="F216" s="134" t="s">
        <v>276</v>
      </c>
      <c r="G216" s="135" t="s">
        <v>127</v>
      </c>
      <c r="H216" s="136">
        <v>483</v>
      </c>
      <c r="I216" s="137"/>
      <c r="J216" s="138">
        <f>ROUND(I216*H216,2)</f>
        <v>0</v>
      </c>
      <c r="K216" s="134" t="s">
        <v>128</v>
      </c>
      <c r="L216" s="31"/>
      <c r="M216" s="139" t="s">
        <v>1</v>
      </c>
      <c r="N216" s="140" t="s">
        <v>41</v>
      </c>
      <c r="P216" s="141">
        <f>O216*H216</f>
        <v>0</v>
      </c>
      <c r="Q216" s="141">
        <v>0.34499999999999997</v>
      </c>
      <c r="R216" s="141">
        <f>Q216*H216</f>
        <v>166.63499999999999</v>
      </c>
      <c r="S216" s="141">
        <v>0</v>
      </c>
      <c r="T216" s="142">
        <f>S216*H216</f>
        <v>0</v>
      </c>
      <c r="AR216" s="143" t="s">
        <v>129</v>
      </c>
      <c r="AT216" s="143" t="s">
        <v>124</v>
      </c>
      <c r="AU216" s="143" t="s">
        <v>86</v>
      </c>
      <c r="AY216" s="16" t="s">
        <v>122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6" t="s">
        <v>84</v>
      </c>
      <c r="BK216" s="144">
        <f>ROUND(I216*H216,2)</f>
        <v>0</v>
      </c>
      <c r="BL216" s="16" t="s">
        <v>129</v>
      </c>
      <c r="BM216" s="143" t="s">
        <v>277</v>
      </c>
    </row>
    <row r="217" spans="2:65" s="1" customFormat="1" ht="19.5">
      <c r="B217" s="31"/>
      <c r="D217" s="145" t="s">
        <v>131</v>
      </c>
      <c r="F217" s="146" t="s">
        <v>278</v>
      </c>
      <c r="I217" s="147"/>
      <c r="L217" s="31"/>
      <c r="M217" s="148"/>
      <c r="T217" s="55"/>
      <c r="AT217" s="16" t="s">
        <v>131</v>
      </c>
      <c r="AU217" s="16" t="s">
        <v>86</v>
      </c>
    </row>
    <row r="218" spans="2:65" s="1" customFormat="1" ht="11.25">
      <c r="B218" s="31"/>
      <c r="D218" s="149" t="s">
        <v>133</v>
      </c>
      <c r="F218" s="150" t="s">
        <v>279</v>
      </c>
      <c r="I218" s="147"/>
      <c r="L218" s="31"/>
      <c r="M218" s="148"/>
      <c r="T218" s="55"/>
      <c r="AT218" s="16" t="s">
        <v>133</v>
      </c>
      <c r="AU218" s="16" t="s">
        <v>86</v>
      </c>
    </row>
    <row r="219" spans="2:65" s="12" customFormat="1" ht="11.25">
      <c r="B219" s="151"/>
      <c r="D219" s="145" t="s">
        <v>135</v>
      </c>
      <c r="E219" s="152" t="s">
        <v>1</v>
      </c>
      <c r="F219" s="153" t="s">
        <v>280</v>
      </c>
      <c r="H219" s="154">
        <v>460</v>
      </c>
      <c r="I219" s="155"/>
      <c r="L219" s="151"/>
      <c r="M219" s="156"/>
      <c r="T219" s="157"/>
      <c r="AT219" s="152" t="s">
        <v>135</v>
      </c>
      <c r="AU219" s="152" t="s">
        <v>86</v>
      </c>
      <c r="AV219" s="12" t="s">
        <v>86</v>
      </c>
      <c r="AW219" s="12" t="s">
        <v>32</v>
      </c>
      <c r="AX219" s="12" t="s">
        <v>76</v>
      </c>
      <c r="AY219" s="152" t="s">
        <v>122</v>
      </c>
    </row>
    <row r="220" spans="2:65" s="12" customFormat="1" ht="11.25">
      <c r="B220" s="151"/>
      <c r="D220" s="145" t="s">
        <v>135</v>
      </c>
      <c r="E220" s="152" t="s">
        <v>1</v>
      </c>
      <c r="F220" s="153" t="s">
        <v>281</v>
      </c>
      <c r="H220" s="154">
        <v>23</v>
      </c>
      <c r="I220" s="155"/>
      <c r="L220" s="151"/>
      <c r="M220" s="156"/>
      <c r="T220" s="157"/>
      <c r="AT220" s="152" t="s">
        <v>135</v>
      </c>
      <c r="AU220" s="152" t="s">
        <v>86</v>
      </c>
      <c r="AV220" s="12" t="s">
        <v>86</v>
      </c>
      <c r="AW220" s="12" t="s">
        <v>32</v>
      </c>
      <c r="AX220" s="12" t="s">
        <v>76</v>
      </c>
      <c r="AY220" s="152" t="s">
        <v>122</v>
      </c>
    </row>
    <row r="221" spans="2:65" s="13" customFormat="1" ht="11.25">
      <c r="B221" s="158"/>
      <c r="D221" s="145" t="s">
        <v>135</v>
      </c>
      <c r="E221" s="159" t="s">
        <v>1</v>
      </c>
      <c r="F221" s="160" t="s">
        <v>138</v>
      </c>
      <c r="H221" s="161">
        <v>483</v>
      </c>
      <c r="I221" s="162"/>
      <c r="L221" s="158"/>
      <c r="M221" s="163"/>
      <c r="T221" s="164"/>
      <c r="AT221" s="159" t="s">
        <v>135</v>
      </c>
      <c r="AU221" s="159" t="s">
        <v>86</v>
      </c>
      <c r="AV221" s="13" t="s">
        <v>129</v>
      </c>
      <c r="AW221" s="13" t="s">
        <v>32</v>
      </c>
      <c r="AX221" s="13" t="s">
        <v>84</v>
      </c>
      <c r="AY221" s="159" t="s">
        <v>122</v>
      </c>
    </row>
    <row r="222" spans="2:65" s="1" customFormat="1" ht="24.2" customHeight="1">
      <c r="B222" s="131"/>
      <c r="C222" s="132" t="s">
        <v>282</v>
      </c>
      <c r="D222" s="132" t="s">
        <v>124</v>
      </c>
      <c r="E222" s="133" t="s">
        <v>283</v>
      </c>
      <c r="F222" s="134" t="s">
        <v>284</v>
      </c>
      <c r="G222" s="135" t="s">
        <v>127</v>
      </c>
      <c r="H222" s="136">
        <v>483</v>
      </c>
      <c r="I222" s="137"/>
      <c r="J222" s="138">
        <f>ROUND(I222*H222,2)</f>
        <v>0</v>
      </c>
      <c r="K222" s="134" t="s">
        <v>128</v>
      </c>
      <c r="L222" s="31"/>
      <c r="M222" s="139" t="s">
        <v>1</v>
      </c>
      <c r="N222" s="140" t="s">
        <v>41</v>
      </c>
      <c r="P222" s="141">
        <f>O222*H222</f>
        <v>0</v>
      </c>
      <c r="Q222" s="141">
        <v>0.34499999999999997</v>
      </c>
      <c r="R222" s="141">
        <f>Q222*H222</f>
        <v>166.63499999999999</v>
      </c>
      <c r="S222" s="141">
        <v>0</v>
      </c>
      <c r="T222" s="142">
        <f>S222*H222</f>
        <v>0</v>
      </c>
      <c r="AR222" s="143" t="s">
        <v>129</v>
      </c>
      <c r="AT222" s="143" t="s">
        <v>124</v>
      </c>
      <c r="AU222" s="143" t="s">
        <v>86</v>
      </c>
      <c r="AY222" s="16" t="s">
        <v>122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84</v>
      </c>
      <c r="BK222" s="144">
        <f>ROUND(I222*H222,2)</f>
        <v>0</v>
      </c>
      <c r="BL222" s="16" t="s">
        <v>129</v>
      </c>
      <c r="BM222" s="143" t="s">
        <v>285</v>
      </c>
    </row>
    <row r="223" spans="2:65" s="1" customFormat="1" ht="19.5">
      <c r="B223" s="31"/>
      <c r="D223" s="145" t="s">
        <v>131</v>
      </c>
      <c r="F223" s="146" t="s">
        <v>278</v>
      </c>
      <c r="I223" s="147"/>
      <c r="L223" s="31"/>
      <c r="M223" s="148"/>
      <c r="T223" s="55"/>
      <c r="AT223" s="16" t="s">
        <v>131</v>
      </c>
      <c r="AU223" s="16" t="s">
        <v>86</v>
      </c>
    </row>
    <row r="224" spans="2:65" s="1" customFormat="1" ht="11.25">
      <c r="B224" s="31"/>
      <c r="D224" s="149" t="s">
        <v>133</v>
      </c>
      <c r="F224" s="150" t="s">
        <v>286</v>
      </c>
      <c r="I224" s="147"/>
      <c r="L224" s="31"/>
      <c r="M224" s="148"/>
      <c r="T224" s="55"/>
      <c r="AT224" s="16" t="s">
        <v>133</v>
      </c>
      <c r="AU224" s="16" t="s">
        <v>86</v>
      </c>
    </row>
    <row r="225" spans="2:65" s="12" customFormat="1" ht="11.25">
      <c r="B225" s="151"/>
      <c r="D225" s="145" t="s">
        <v>135</v>
      </c>
      <c r="E225" s="152" t="s">
        <v>1</v>
      </c>
      <c r="F225" s="153" t="s">
        <v>280</v>
      </c>
      <c r="H225" s="154">
        <v>460</v>
      </c>
      <c r="I225" s="155"/>
      <c r="L225" s="151"/>
      <c r="M225" s="156"/>
      <c r="T225" s="157"/>
      <c r="AT225" s="152" t="s">
        <v>135</v>
      </c>
      <c r="AU225" s="152" t="s">
        <v>86</v>
      </c>
      <c r="AV225" s="12" t="s">
        <v>86</v>
      </c>
      <c r="AW225" s="12" t="s">
        <v>32</v>
      </c>
      <c r="AX225" s="12" t="s">
        <v>76</v>
      </c>
      <c r="AY225" s="152" t="s">
        <v>122</v>
      </c>
    </row>
    <row r="226" spans="2:65" s="12" customFormat="1" ht="11.25">
      <c r="B226" s="151"/>
      <c r="D226" s="145" t="s">
        <v>135</v>
      </c>
      <c r="E226" s="152" t="s">
        <v>1</v>
      </c>
      <c r="F226" s="153" t="s">
        <v>281</v>
      </c>
      <c r="H226" s="154">
        <v>23</v>
      </c>
      <c r="I226" s="155"/>
      <c r="L226" s="151"/>
      <c r="M226" s="156"/>
      <c r="T226" s="157"/>
      <c r="AT226" s="152" t="s">
        <v>135</v>
      </c>
      <c r="AU226" s="152" t="s">
        <v>86</v>
      </c>
      <c r="AV226" s="12" t="s">
        <v>86</v>
      </c>
      <c r="AW226" s="12" t="s">
        <v>32</v>
      </c>
      <c r="AX226" s="12" t="s">
        <v>76</v>
      </c>
      <c r="AY226" s="152" t="s">
        <v>122</v>
      </c>
    </row>
    <row r="227" spans="2:65" s="13" customFormat="1" ht="11.25">
      <c r="B227" s="158"/>
      <c r="D227" s="145" t="s">
        <v>135</v>
      </c>
      <c r="E227" s="159" t="s">
        <v>1</v>
      </c>
      <c r="F227" s="160" t="s">
        <v>138</v>
      </c>
      <c r="H227" s="161">
        <v>483</v>
      </c>
      <c r="I227" s="162"/>
      <c r="L227" s="158"/>
      <c r="M227" s="163"/>
      <c r="T227" s="164"/>
      <c r="AT227" s="159" t="s">
        <v>135</v>
      </c>
      <c r="AU227" s="159" t="s">
        <v>86</v>
      </c>
      <c r="AV227" s="13" t="s">
        <v>129</v>
      </c>
      <c r="AW227" s="13" t="s">
        <v>32</v>
      </c>
      <c r="AX227" s="13" t="s">
        <v>84</v>
      </c>
      <c r="AY227" s="159" t="s">
        <v>122</v>
      </c>
    </row>
    <row r="228" spans="2:65" s="1" customFormat="1" ht="24.2" customHeight="1">
      <c r="B228" s="131"/>
      <c r="C228" s="132" t="s">
        <v>287</v>
      </c>
      <c r="D228" s="132" t="s">
        <v>124</v>
      </c>
      <c r="E228" s="133" t="s">
        <v>288</v>
      </c>
      <c r="F228" s="134" t="s">
        <v>289</v>
      </c>
      <c r="G228" s="135" t="s">
        <v>127</v>
      </c>
      <c r="H228" s="136">
        <v>372.75</v>
      </c>
      <c r="I228" s="137"/>
      <c r="J228" s="138">
        <f>ROUND(I228*H228,2)</f>
        <v>0</v>
      </c>
      <c r="K228" s="134" t="s">
        <v>128</v>
      </c>
      <c r="L228" s="31"/>
      <c r="M228" s="139" t="s">
        <v>1</v>
      </c>
      <c r="N228" s="140" t="s">
        <v>41</v>
      </c>
      <c r="P228" s="141">
        <f>O228*H228</f>
        <v>0</v>
      </c>
      <c r="Q228" s="141">
        <v>0.46</v>
      </c>
      <c r="R228" s="141">
        <f>Q228*H228</f>
        <v>171.465</v>
      </c>
      <c r="S228" s="141">
        <v>0</v>
      </c>
      <c r="T228" s="142">
        <f>S228*H228</f>
        <v>0</v>
      </c>
      <c r="AR228" s="143" t="s">
        <v>129</v>
      </c>
      <c r="AT228" s="143" t="s">
        <v>124</v>
      </c>
      <c r="AU228" s="143" t="s">
        <v>86</v>
      </c>
      <c r="AY228" s="16" t="s">
        <v>122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84</v>
      </c>
      <c r="BK228" s="144">
        <f>ROUND(I228*H228,2)</f>
        <v>0</v>
      </c>
      <c r="BL228" s="16" t="s">
        <v>129</v>
      </c>
      <c r="BM228" s="143" t="s">
        <v>290</v>
      </c>
    </row>
    <row r="229" spans="2:65" s="1" customFormat="1" ht="19.5">
      <c r="B229" s="31"/>
      <c r="D229" s="145" t="s">
        <v>131</v>
      </c>
      <c r="F229" s="146" t="s">
        <v>291</v>
      </c>
      <c r="I229" s="147"/>
      <c r="L229" s="31"/>
      <c r="M229" s="148"/>
      <c r="T229" s="55"/>
      <c r="AT229" s="16" t="s">
        <v>131</v>
      </c>
      <c r="AU229" s="16" t="s">
        <v>86</v>
      </c>
    </row>
    <row r="230" spans="2:65" s="1" customFormat="1" ht="11.25">
      <c r="B230" s="31"/>
      <c r="D230" s="149" t="s">
        <v>133</v>
      </c>
      <c r="F230" s="150" t="s">
        <v>292</v>
      </c>
      <c r="I230" s="147"/>
      <c r="L230" s="31"/>
      <c r="M230" s="148"/>
      <c r="T230" s="55"/>
      <c r="AT230" s="16" t="s">
        <v>133</v>
      </c>
      <c r="AU230" s="16" t="s">
        <v>86</v>
      </c>
    </row>
    <row r="231" spans="2:65" s="12" customFormat="1" ht="11.25">
      <c r="B231" s="151"/>
      <c r="D231" s="145" t="s">
        <v>135</v>
      </c>
      <c r="E231" s="152" t="s">
        <v>1</v>
      </c>
      <c r="F231" s="153" t="s">
        <v>293</v>
      </c>
      <c r="H231" s="154">
        <v>355</v>
      </c>
      <c r="I231" s="155"/>
      <c r="L231" s="151"/>
      <c r="M231" s="156"/>
      <c r="T231" s="157"/>
      <c r="AT231" s="152" t="s">
        <v>135</v>
      </c>
      <c r="AU231" s="152" t="s">
        <v>86</v>
      </c>
      <c r="AV231" s="12" t="s">
        <v>86</v>
      </c>
      <c r="AW231" s="12" t="s">
        <v>32</v>
      </c>
      <c r="AX231" s="12" t="s">
        <v>76</v>
      </c>
      <c r="AY231" s="152" t="s">
        <v>122</v>
      </c>
    </row>
    <row r="232" spans="2:65" s="12" customFormat="1" ht="11.25">
      <c r="B232" s="151"/>
      <c r="D232" s="145" t="s">
        <v>135</v>
      </c>
      <c r="E232" s="152" t="s">
        <v>1</v>
      </c>
      <c r="F232" s="153" t="s">
        <v>294</v>
      </c>
      <c r="H232" s="154">
        <v>17.75</v>
      </c>
      <c r="I232" s="155"/>
      <c r="L232" s="151"/>
      <c r="M232" s="156"/>
      <c r="T232" s="157"/>
      <c r="AT232" s="152" t="s">
        <v>135</v>
      </c>
      <c r="AU232" s="152" t="s">
        <v>86</v>
      </c>
      <c r="AV232" s="12" t="s">
        <v>86</v>
      </c>
      <c r="AW232" s="12" t="s">
        <v>32</v>
      </c>
      <c r="AX232" s="12" t="s">
        <v>76</v>
      </c>
      <c r="AY232" s="152" t="s">
        <v>122</v>
      </c>
    </row>
    <row r="233" spans="2:65" s="13" customFormat="1" ht="11.25">
      <c r="B233" s="158"/>
      <c r="D233" s="145" t="s">
        <v>135</v>
      </c>
      <c r="E233" s="159" t="s">
        <v>1</v>
      </c>
      <c r="F233" s="160" t="s">
        <v>138</v>
      </c>
      <c r="H233" s="161">
        <v>372.75</v>
      </c>
      <c r="I233" s="162"/>
      <c r="L233" s="158"/>
      <c r="M233" s="163"/>
      <c r="T233" s="164"/>
      <c r="AT233" s="159" t="s">
        <v>135</v>
      </c>
      <c r="AU233" s="159" t="s">
        <v>86</v>
      </c>
      <c r="AV233" s="13" t="s">
        <v>129</v>
      </c>
      <c r="AW233" s="13" t="s">
        <v>32</v>
      </c>
      <c r="AX233" s="13" t="s">
        <v>84</v>
      </c>
      <c r="AY233" s="159" t="s">
        <v>122</v>
      </c>
    </row>
    <row r="234" spans="2:65" s="1" customFormat="1" ht="24.2" customHeight="1">
      <c r="B234" s="131"/>
      <c r="C234" s="132" t="s">
        <v>295</v>
      </c>
      <c r="D234" s="132" t="s">
        <v>124</v>
      </c>
      <c r="E234" s="133" t="s">
        <v>296</v>
      </c>
      <c r="F234" s="134" t="s">
        <v>297</v>
      </c>
      <c r="G234" s="135" t="s">
        <v>127</v>
      </c>
      <c r="H234" s="136">
        <v>460</v>
      </c>
      <c r="I234" s="137"/>
      <c r="J234" s="138">
        <f>ROUND(I234*H234,2)</f>
        <v>0</v>
      </c>
      <c r="K234" s="134" t="s">
        <v>128</v>
      </c>
      <c r="L234" s="31"/>
      <c r="M234" s="139" t="s">
        <v>1</v>
      </c>
      <c r="N234" s="140" t="s">
        <v>41</v>
      </c>
      <c r="P234" s="141">
        <f>O234*H234</f>
        <v>0</v>
      </c>
      <c r="Q234" s="141">
        <v>0.18462999999999999</v>
      </c>
      <c r="R234" s="141">
        <f>Q234*H234</f>
        <v>84.9298</v>
      </c>
      <c r="S234" s="141">
        <v>0</v>
      </c>
      <c r="T234" s="142">
        <f>S234*H234</f>
        <v>0</v>
      </c>
      <c r="AR234" s="143" t="s">
        <v>129</v>
      </c>
      <c r="AT234" s="143" t="s">
        <v>124</v>
      </c>
      <c r="AU234" s="143" t="s">
        <v>86</v>
      </c>
      <c r="AY234" s="16" t="s">
        <v>122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84</v>
      </c>
      <c r="BK234" s="144">
        <f>ROUND(I234*H234,2)</f>
        <v>0</v>
      </c>
      <c r="BL234" s="16" t="s">
        <v>129</v>
      </c>
      <c r="BM234" s="143" t="s">
        <v>298</v>
      </c>
    </row>
    <row r="235" spans="2:65" s="1" customFormat="1" ht="29.25">
      <c r="B235" s="31"/>
      <c r="D235" s="145" t="s">
        <v>131</v>
      </c>
      <c r="F235" s="146" t="s">
        <v>299</v>
      </c>
      <c r="I235" s="147"/>
      <c r="L235" s="31"/>
      <c r="M235" s="148"/>
      <c r="T235" s="55"/>
      <c r="AT235" s="16" t="s">
        <v>131</v>
      </c>
      <c r="AU235" s="16" t="s">
        <v>86</v>
      </c>
    </row>
    <row r="236" spans="2:65" s="1" customFormat="1" ht="11.25">
      <c r="B236" s="31"/>
      <c r="D236" s="149" t="s">
        <v>133</v>
      </c>
      <c r="F236" s="150" t="s">
        <v>300</v>
      </c>
      <c r="I236" s="147"/>
      <c r="L236" s="31"/>
      <c r="M236" s="148"/>
      <c r="T236" s="55"/>
      <c r="AT236" s="16" t="s">
        <v>133</v>
      </c>
      <c r="AU236" s="16" t="s">
        <v>86</v>
      </c>
    </row>
    <row r="237" spans="2:65" s="12" customFormat="1" ht="11.25">
      <c r="B237" s="151"/>
      <c r="D237" s="145" t="s">
        <v>135</v>
      </c>
      <c r="E237" s="152" t="s">
        <v>1</v>
      </c>
      <c r="F237" s="153" t="s">
        <v>301</v>
      </c>
      <c r="H237" s="154">
        <v>460</v>
      </c>
      <c r="I237" s="155"/>
      <c r="L237" s="151"/>
      <c r="M237" s="156"/>
      <c r="T237" s="157"/>
      <c r="AT237" s="152" t="s">
        <v>135</v>
      </c>
      <c r="AU237" s="152" t="s">
        <v>86</v>
      </c>
      <c r="AV237" s="12" t="s">
        <v>86</v>
      </c>
      <c r="AW237" s="12" t="s">
        <v>32</v>
      </c>
      <c r="AX237" s="12" t="s">
        <v>84</v>
      </c>
      <c r="AY237" s="152" t="s">
        <v>122</v>
      </c>
    </row>
    <row r="238" spans="2:65" s="1" customFormat="1" ht="24.2" customHeight="1">
      <c r="B238" s="131"/>
      <c r="C238" s="132" t="s">
        <v>302</v>
      </c>
      <c r="D238" s="132" t="s">
        <v>124</v>
      </c>
      <c r="E238" s="133" t="s">
        <v>303</v>
      </c>
      <c r="F238" s="134" t="s">
        <v>304</v>
      </c>
      <c r="G238" s="135" t="s">
        <v>127</v>
      </c>
      <c r="H238" s="136">
        <v>460</v>
      </c>
      <c r="I238" s="137"/>
      <c r="J238" s="138">
        <f>ROUND(I238*H238,2)</f>
        <v>0</v>
      </c>
      <c r="K238" s="134" t="s">
        <v>128</v>
      </c>
      <c r="L238" s="31"/>
      <c r="M238" s="139" t="s">
        <v>1</v>
      </c>
      <c r="N238" s="140" t="s">
        <v>41</v>
      </c>
      <c r="P238" s="141">
        <f>O238*H238</f>
        <v>0</v>
      </c>
      <c r="Q238" s="141">
        <v>3.4000000000000002E-4</v>
      </c>
      <c r="R238" s="141">
        <f>Q238*H238</f>
        <v>0.15640000000000001</v>
      </c>
      <c r="S238" s="141">
        <v>0</v>
      </c>
      <c r="T238" s="142">
        <f>S238*H238</f>
        <v>0</v>
      </c>
      <c r="AR238" s="143" t="s">
        <v>129</v>
      </c>
      <c r="AT238" s="143" t="s">
        <v>124</v>
      </c>
      <c r="AU238" s="143" t="s">
        <v>86</v>
      </c>
      <c r="AY238" s="16" t="s">
        <v>122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84</v>
      </c>
      <c r="BK238" s="144">
        <f>ROUND(I238*H238,2)</f>
        <v>0</v>
      </c>
      <c r="BL238" s="16" t="s">
        <v>129</v>
      </c>
      <c r="BM238" s="143" t="s">
        <v>305</v>
      </c>
    </row>
    <row r="239" spans="2:65" s="1" customFormat="1" ht="11.25">
      <c r="B239" s="31"/>
      <c r="D239" s="145" t="s">
        <v>131</v>
      </c>
      <c r="F239" s="146" t="s">
        <v>306</v>
      </c>
      <c r="I239" s="147"/>
      <c r="L239" s="31"/>
      <c r="M239" s="148"/>
      <c r="T239" s="55"/>
      <c r="AT239" s="16" t="s">
        <v>131</v>
      </c>
      <c r="AU239" s="16" t="s">
        <v>86</v>
      </c>
    </row>
    <row r="240" spans="2:65" s="1" customFormat="1" ht="11.25">
      <c r="B240" s="31"/>
      <c r="D240" s="149" t="s">
        <v>133</v>
      </c>
      <c r="F240" s="150" t="s">
        <v>307</v>
      </c>
      <c r="I240" s="147"/>
      <c r="L240" s="31"/>
      <c r="M240" s="148"/>
      <c r="T240" s="55"/>
      <c r="AT240" s="16" t="s">
        <v>133</v>
      </c>
      <c r="AU240" s="16" t="s">
        <v>86</v>
      </c>
    </row>
    <row r="241" spans="2:65" s="12" customFormat="1" ht="11.25">
      <c r="B241" s="151"/>
      <c r="D241" s="145" t="s">
        <v>135</v>
      </c>
      <c r="E241" s="152" t="s">
        <v>1</v>
      </c>
      <c r="F241" s="153" t="s">
        <v>301</v>
      </c>
      <c r="H241" s="154">
        <v>460</v>
      </c>
      <c r="I241" s="155"/>
      <c r="L241" s="151"/>
      <c r="M241" s="156"/>
      <c r="T241" s="157"/>
      <c r="AT241" s="152" t="s">
        <v>135</v>
      </c>
      <c r="AU241" s="152" t="s">
        <v>86</v>
      </c>
      <c r="AV241" s="12" t="s">
        <v>86</v>
      </c>
      <c r="AW241" s="12" t="s">
        <v>32</v>
      </c>
      <c r="AX241" s="12" t="s">
        <v>84</v>
      </c>
      <c r="AY241" s="152" t="s">
        <v>122</v>
      </c>
    </row>
    <row r="242" spans="2:65" s="1" customFormat="1" ht="24.2" customHeight="1">
      <c r="B242" s="131"/>
      <c r="C242" s="132" t="s">
        <v>308</v>
      </c>
      <c r="D242" s="132" t="s">
        <v>124</v>
      </c>
      <c r="E242" s="133" t="s">
        <v>309</v>
      </c>
      <c r="F242" s="134" t="s">
        <v>310</v>
      </c>
      <c r="G242" s="135" t="s">
        <v>127</v>
      </c>
      <c r="H242" s="136">
        <v>460</v>
      </c>
      <c r="I242" s="137"/>
      <c r="J242" s="138">
        <f>ROUND(I242*H242,2)</f>
        <v>0</v>
      </c>
      <c r="K242" s="134" t="s">
        <v>128</v>
      </c>
      <c r="L242" s="31"/>
      <c r="M242" s="139" t="s">
        <v>1</v>
      </c>
      <c r="N242" s="140" t="s">
        <v>41</v>
      </c>
      <c r="P242" s="141">
        <f>O242*H242</f>
        <v>0</v>
      </c>
      <c r="Q242" s="141">
        <v>5.1000000000000004E-4</v>
      </c>
      <c r="R242" s="141">
        <f>Q242*H242</f>
        <v>0.23460000000000003</v>
      </c>
      <c r="S242" s="141">
        <v>0</v>
      </c>
      <c r="T242" s="142">
        <f>S242*H242</f>
        <v>0</v>
      </c>
      <c r="AR242" s="143" t="s">
        <v>129</v>
      </c>
      <c r="AT242" s="143" t="s">
        <v>124</v>
      </c>
      <c r="AU242" s="143" t="s">
        <v>86</v>
      </c>
      <c r="AY242" s="16" t="s">
        <v>122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6" t="s">
        <v>84</v>
      </c>
      <c r="BK242" s="144">
        <f>ROUND(I242*H242,2)</f>
        <v>0</v>
      </c>
      <c r="BL242" s="16" t="s">
        <v>129</v>
      </c>
      <c r="BM242" s="143" t="s">
        <v>311</v>
      </c>
    </row>
    <row r="243" spans="2:65" s="1" customFormat="1" ht="19.5">
      <c r="B243" s="31"/>
      <c r="D243" s="145" t="s">
        <v>131</v>
      </c>
      <c r="F243" s="146" t="s">
        <v>312</v>
      </c>
      <c r="I243" s="147"/>
      <c r="L243" s="31"/>
      <c r="M243" s="148"/>
      <c r="T243" s="55"/>
      <c r="AT243" s="16" t="s">
        <v>131</v>
      </c>
      <c r="AU243" s="16" t="s">
        <v>86</v>
      </c>
    </row>
    <row r="244" spans="2:65" s="1" customFormat="1" ht="11.25">
      <c r="B244" s="31"/>
      <c r="D244" s="149" t="s">
        <v>133</v>
      </c>
      <c r="F244" s="150" t="s">
        <v>313</v>
      </c>
      <c r="I244" s="147"/>
      <c r="L244" s="31"/>
      <c r="M244" s="148"/>
      <c r="T244" s="55"/>
      <c r="AT244" s="16" t="s">
        <v>133</v>
      </c>
      <c r="AU244" s="16" t="s">
        <v>86</v>
      </c>
    </row>
    <row r="245" spans="2:65" s="12" customFormat="1" ht="11.25">
      <c r="B245" s="151"/>
      <c r="D245" s="145" t="s">
        <v>135</v>
      </c>
      <c r="E245" s="152" t="s">
        <v>1</v>
      </c>
      <c r="F245" s="153" t="s">
        <v>301</v>
      </c>
      <c r="H245" s="154">
        <v>460</v>
      </c>
      <c r="I245" s="155"/>
      <c r="L245" s="151"/>
      <c r="M245" s="156"/>
      <c r="T245" s="157"/>
      <c r="AT245" s="152" t="s">
        <v>135</v>
      </c>
      <c r="AU245" s="152" t="s">
        <v>86</v>
      </c>
      <c r="AV245" s="12" t="s">
        <v>86</v>
      </c>
      <c r="AW245" s="12" t="s">
        <v>32</v>
      </c>
      <c r="AX245" s="12" t="s">
        <v>84</v>
      </c>
      <c r="AY245" s="152" t="s">
        <v>122</v>
      </c>
    </row>
    <row r="246" spans="2:65" s="1" customFormat="1" ht="24.2" customHeight="1">
      <c r="B246" s="131"/>
      <c r="C246" s="132" t="s">
        <v>314</v>
      </c>
      <c r="D246" s="132" t="s">
        <v>124</v>
      </c>
      <c r="E246" s="133" t="s">
        <v>315</v>
      </c>
      <c r="F246" s="134" t="s">
        <v>316</v>
      </c>
      <c r="G246" s="135" t="s">
        <v>127</v>
      </c>
      <c r="H246" s="136">
        <v>460</v>
      </c>
      <c r="I246" s="137"/>
      <c r="J246" s="138">
        <f>ROUND(I246*H246,2)</f>
        <v>0</v>
      </c>
      <c r="K246" s="134" t="s">
        <v>128</v>
      </c>
      <c r="L246" s="31"/>
      <c r="M246" s="139" t="s">
        <v>1</v>
      </c>
      <c r="N246" s="140" t="s">
        <v>41</v>
      </c>
      <c r="P246" s="141">
        <f>O246*H246</f>
        <v>0</v>
      </c>
      <c r="Q246" s="141">
        <v>0.12966</v>
      </c>
      <c r="R246" s="141">
        <f>Q246*H246</f>
        <v>59.643599999999999</v>
      </c>
      <c r="S246" s="141">
        <v>0</v>
      </c>
      <c r="T246" s="142">
        <f>S246*H246</f>
        <v>0</v>
      </c>
      <c r="AR246" s="143" t="s">
        <v>129</v>
      </c>
      <c r="AT246" s="143" t="s">
        <v>124</v>
      </c>
      <c r="AU246" s="143" t="s">
        <v>86</v>
      </c>
      <c r="AY246" s="16" t="s">
        <v>122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84</v>
      </c>
      <c r="BK246" s="144">
        <f>ROUND(I246*H246,2)</f>
        <v>0</v>
      </c>
      <c r="BL246" s="16" t="s">
        <v>129</v>
      </c>
      <c r="BM246" s="143" t="s">
        <v>317</v>
      </c>
    </row>
    <row r="247" spans="2:65" s="1" customFormat="1" ht="29.25">
      <c r="B247" s="31"/>
      <c r="D247" s="145" t="s">
        <v>131</v>
      </c>
      <c r="F247" s="146" t="s">
        <v>318</v>
      </c>
      <c r="I247" s="147"/>
      <c r="L247" s="31"/>
      <c r="M247" s="148"/>
      <c r="T247" s="55"/>
      <c r="AT247" s="16" t="s">
        <v>131</v>
      </c>
      <c r="AU247" s="16" t="s">
        <v>86</v>
      </c>
    </row>
    <row r="248" spans="2:65" s="1" customFormat="1" ht="11.25">
      <c r="B248" s="31"/>
      <c r="D248" s="149" t="s">
        <v>133</v>
      </c>
      <c r="F248" s="150" t="s">
        <v>319</v>
      </c>
      <c r="I248" s="147"/>
      <c r="L248" s="31"/>
      <c r="M248" s="148"/>
      <c r="T248" s="55"/>
      <c r="AT248" s="16" t="s">
        <v>133</v>
      </c>
      <c r="AU248" s="16" t="s">
        <v>86</v>
      </c>
    </row>
    <row r="249" spans="2:65" s="12" customFormat="1" ht="11.25">
      <c r="B249" s="151"/>
      <c r="D249" s="145" t="s">
        <v>135</v>
      </c>
      <c r="E249" s="152" t="s">
        <v>1</v>
      </c>
      <c r="F249" s="153" t="s">
        <v>301</v>
      </c>
      <c r="H249" s="154">
        <v>460</v>
      </c>
      <c r="I249" s="155"/>
      <c r="L249" s="151"/>
      <c r="M249" s="156"/>
      <c r="T249" s="157"/>
      <c r="AT249" s="152" t="s">
        <v>135</v>
      </c>
      <c r="AU249" s="152" t="s">
        <v>86</v>
      </c>
      <c r="AV249" s="12" t="s">
        <v>86</v>
      </c>
      <c r="AW249" s="12" t="s">
        <v>32</v>
      </c>
      <c r="AX249" s="12" t="s">
        <v>84</v>
      </c>
      <c r="AY249" s="152" t="s">
        <v>122</v>
      </c>
    </row>
    <row r="250" spans="2:65" s="1" customFormat="1" ht="24.2" customHeight="1">
      <c r="B250" s="131"/>
      <c r="C250" s="132" t="s">
        <v>320</v>
      </c>
      <c r="D250" s="132" t="s">
        <v>124</v>
      </c>
      <c r="E250" s="133" t="s">
        <v>321</v>
      </c>
      <c r="F250" s="134" t="s">
        <v>322</v>
      </c>
      <c r="G250" s="135" t="s">
        <v>127</v>
      </c>
      <c r="H250" s="136">
        <v>365</v>
      </c>
      <c r="I250" s="137"/>
      <c r="J250" s="138">
        <f>ROUND(I250*H250,2)</f>
        <v>0</v>
      </c>
      <c r="K250" s="134" t="s">
        <v>128</v>
      </c>
      <c r="L250" s="31"/>
      <c r="M250" s="139" t="s">
        <v>1</v>
      </c>
      <c r="N250" s="140" t="s">
        <v>41</v>
      </c>
      <c r="P250" s="141">
        <f>O250*H250</f>
        <v>0</v>
      </c>
      <c r="Q250" s="141">
        <v>8.9219999999999994E-2</v>
      </c>
      <c r="R250" s="141">
        <f>Q250*H250</f>
        <v>32.565300000000001</v>
      </c>
      <c r="S250" s="141">
        <v>0</v>
      </c>
      <c r="T250" s="142">
        <f>S250*H250</f>
        <v>0</v>
      </c>
      <c r="AR250" s="143" t="s">
        <v>129</v>
      </c>
      <c r="AT250" s="143" t="s">
        <v>124</v>
      </c>
      <c r="AU250" s="143" t="s">
        <v>86</v>
      </c>
      <c r="AY250" s="16" t="s">
        <v>122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6" t="s">
        <v>84</v>
      </c>
      <c r="BK250" s="144">
        <f>ROUND(I250*H250,2)</f>
        <v>0</v>
      </c>
      <c r="BL250" s="16" t="s">
        <v>129</v>
      </c>
      <c r="BM250" s="143" t="s">
        <v>323</v>
      </c>
    </row>
    <row r="251" spans="2:65" s="1" customFormat="1" ht="48.75">
      <c r="B251" s="31"/>
      <c r="D251" s="145" t="s">
        <v>131</v>
      </c>
      <c r="F251" s="146" t="s">
        <v>324</v>
      </c>
      <c r="I251" s="147"/>
      <c r="L251" s="31"/>
      <c r="M251" s="148"/>
      <c r="T251" s="55"/>
      <c r="AT251" s="16" t="s">
        <v>131</v>
      </c>
      <c r="AU251" s="16" t="s">
        <v>86</v>
      </c>
    </row>
    <row r="252" spans="2:65" s="1" customFormat="1" ht="11.25">
      <c r="B252" s="31"/>
      <c r="D252" s="149" t="s">
        <v>133</v>
      </c>
      <c r="F252" s="150" t="s">
        <v>325</v>
      </c>
      <c r="I252" s="147"/>
      <c r="L252" s="31"/>
      <c r="M252" s="148"/>
      <c r="T252" s="55"/>
      <c r="AT252" s="16" t="s">
        <v>133</v>
      </c>
      <c r="AU252" s="16" t="s">
        <v>86</v>
      </c>
    </row>
    <row r="253" spans="2:65" s="12" customFormat="1" ht="11.25">
      <c r="B253" s="151"/>
      <c r="D253" s="145" t="s">
        <v>135</v>
      </c>
      <c r="E253" s="152" t="s">
        <v>1</v>
      </c>
      <c r="F253" s="153" t="s">
        <v>326</v>
      </c>
      <c r="H253" s="154">
        <v>133</v>
      </c>
      <c r="I253" s="155"/>
      <c r="L253" s="151"/>
      <c r="M253" s="156"/>
      <c r="T253" s="157"/>
      <c r="AT253" s="152" t="s">
        <v>135</v>
      </c>
      <c r="AU253" s="152" t="s">
        <v>86</v>
      </c>
      <c r="AV253" s="12" t="s">
        <v>86</v>
      </c>
      <c r="AW253" s="12" t="s">
        <v>32</v>
      </c>
      <c r="AX253" s="12" t="s">
        <v>76</v>
      </c>
      <c r="AY253" s="152" t="s">
        <v>122</v>
      </c>
    </row>
    <row r="254" spans="2:65" s="12" customFormat="1" ht="11.25">
      <c r="B254" s="151"/>
      <c r="D254" s="145" t="s">
        <v>135</v>
      </c>
      <c r="E254" s="152" t="s">
        <v>1</v>
      </c>
      <c r="F254" s="153" t="s">
        <v>327</v>
      </c>
      <c r="H254" s="154">
        <v>1</v>
      </c>
      <c r="I254" s="155"/>
      <c r="L254" s="151"/>
      <c r="M254" s="156"/>
      <c r="T254" s="157"/>
      <c r="AT254" s="152" t="s">
        <v>135</v>
      </c>
      <c r="AU254" s="152" t="s">
        <v>86</v>
      </c>
      <c r="AV254" s="12" t="s">
        <v>86</v>
      </c>
      <c r="AW254" s="12" t="s">
        <v>32</v>
      </c>
      <c r="AX254" s="12" t="s">
        <v>76</v>
      </c>
      <c r="AY254" s="152" t="s">
        <v>122</v>
      </c>
    </row>
    <row r="255" spans="2:65" s="12" customFormat="1" ht="11.25">
      <c r="B255" s="151"/>
      <c r="D255" s="145" t="s">
        <v>135</v>
      </c>
      <c r="E255" s="152" t="s">
        <v>1</v>
      </c>
      <c r="F255" s="153" t="s">
        <v>328</v>
      </c>
      <c r="H255" s="154">
        <v>185</v>
      </c>
      <c r="I255" s="155"/>
      <c r="L255" s="151"/>
      <c r="M255" s="156"/>
      <c r="T255" s="157"/>
      <c r="AT255" s="152" t="s">
        <v>135</v>
      </c>
      <c r="AU255" s="152" t="s">
        <v>86</v>
      </c>
      <c r="AV255" s="12" t="s">
        <v>86</v>
      </c>
      <c r="AW255" s="12" t="s">
        <v>32</v>
      </c>
      <c r="AX255" s="12" t="s">
        <v>76</v>
      </c>
      <c r="AY255" s="152" t="s">
        <v>122</v>
      </c>
    </row>
    <row r="256" spans="2:65" s="12" customFormat="1" ht="11.25">
      <c r="B256" s="151"/>
      <c r="D256" s="145" t="s">
        <v>135</v>
      </c>
      <c r="E256" s="152" t="s">
        <v>1</v>
      </c>
      <c r="F256" s="153" t="s">
        <v>329</v>
      </c>
      <c r="H256" s="154">
        <v>1</v>
      </c>
      <c r="I256" s="155"/>
      <c r="L256" s="151"/>
      <c r="M256" s="156"/>
      <c r="T256" s="157"/>
      <c r="AT256" s="152" t="s">
        <v>135</v>
      </c>
      <c r="AU256" s="152" t="s">
        <v>86</v>
      </c>
      <c r="AV256" s="12" t="s">
        <v>86</v>
      </c>
      <c r="AW256" s="12" t="s">
        <v>32</v>
      </c>
      <c r="AX256" s="12" t="s">
        <v>76</v>
      </c>
      <c r="AY256" s="152" t="s">
        <v>122</v>
      </c>
    </row>
    <row r="257" spans="2:65" s="12" customFormat="1" ht="11.25">
      <c r="B257" s="151"/>
      <c r="D257" s="145" t="s">
        <v>135</v>
      </c>
      <c r="E257" s="152" t="s">
        <v>1</v>
      </c>
      <c r="F257" s="153" t="s">
        <v>330</v>
      </c>
      <c r="H257" s="154">
        <v>7</v>
      </c>
      <c r="I257" s="155"/>
      <c r="L257" s="151"/>
      <c r="M257" s="156"/>
      <c r="T257" s="157"/>
      <c r="AT257" s="152" t="s">
        <v>135</v>
      </c>
      <c r="AU257" s="152" t="s">
        <v>86</v>
      </c>
      <c r="AV257" s="12" t="s">
        <v>86</v>
      </c>
      <c r="AW257" s="12" t="s">
        <v>32</v>
      </c>
      <c r="AX257" s="12" t="s">
        <v>76</v>
      </c>
      <c r="AY257" s="152" t="s">
        <v>122</v>
      </c>
    </row>
    <row r="258" spans="2:65" s="12" customFormat="1" ht="11.25">
      <c r="B258" s="151"/>
      <c r="D258" s="145" t="s">
        <v>135</v>
      </c>
      <c r="E258" s="152" t="s">
        <v>1</v>
      </c>
      <c r="F258" s="153" t="s">
        <v>331</v>
      </c>
      <c r="H258" s="154">
        <v>30</v>
      </c>
      <c r="I258" s="155"/>
      <c r="L258" s="151"/>
      <c r="M258" s="156"/>
      <c r="T258" s="157"/>
      <c r="AT258" s="152" t="s">
        <v>135</v>
      </c>
      <c r="AU258" s="152" t="s">
        <v>86</v>
      </c>
      <c r="AV258" s="12" t="s">
        <v>86</v>
      </c>
      <c r="AW258" s="12" t="s">
        <v>32</v>
      </c>
      <c r="AX258" s="12" t="s">
        <v>76</v>
      </c>
      <c r="AY258" s="152" t="s">
        <v>122</v>
      </c>
    </row>
    <row r="259" spans="2:65" s="12" customFormat="1" ht="22.5">
      <c r="B259" s="151"/>
      <c r="D259" s="145" t="s">
        <v>135</v>
      </c>
      <c r="E259" s="152" t="s">
        <v>1</v>
      </c>
      <c r="F259" s="153" t="s">
        <v>332</v>
      </c>
      <c r="H259" s="154">
        <v>8</v>
      </c>
      <c r="I259" s="155"/>
      <c r="L259" s="151"/>
      <c r="M259" s="156"/>
      <c r="T259" s="157"/>
      <c r="AT259" s="152" t="s">
        <v>135</v>
      </c>
      <c r="AU259" s="152" t="s">
        <v>86</v>
      </c>
      <c r="AV259" s="12" t="s">
        <v>86</v>
      </c>
      <c r="AW259" s="12" t="s">
        <v>32</v>
      </c>
      <c r="AX259" s="12" t="s">
        <v>76</v>
      </c>
      <c r="AY259" s="152" t="s">
        <v>122</v>
      </c>
    </row>
    <row r="260" spans="2:65" s="13" customFormat="1" ht="11.25">
      <c r="B260" s="158"/>
      <c r="D260" s="145" t="s">
        <v>135</v>
      </c>
      <c r="E260" s="159" t="s">
        <v>1</v>
      </c>
      <c r="F260" s="160" t="s">
        <v>138</v>
      </c>
      <c r="H260" s="161">
        <v>365</v>
      </c>
      <c r="I260" s="162"/>
      <c r="L260" s="158"/>
      <c r="M260" s="163"/>
      <c r="T260" s="164"/>
      <c r="AT260" s="159" t="s">
        <v>135</v>
      </c>
      <c r="AU260" s="159" t="s">
        <v>86</v>
      </c>
      <c r="AV260" s="13" t="s">
        <v>129</v>
      </c>
      <c r="AW260" s="13" t="s">
        <v>32</v>
      </c>
      <c r="AX260" s="13" t="s">
        <v>84</v>
      </c>
      <c r="AY260" s="159" t="s">
        <v>122</v>
      </c>
    </row>
    <row r="261" spans="2:65" s="1" customFormat="1" ht="24.2" customHeight="1">
      <c r="B261" s="131"/>
      <c r="C261" s="171" t="s">
        <v>333</v>
      </c>
      <c r="D261" s="171" t="s">
        <v>224</v>
      </c>
      <c r="E261" s="172" t="s">
        <v>334</v>
      </c>
      <c r="F261" s="173" t="s">
        <v>335</v>
      </c>
      <c r="G261" s="174" t="s">
        <v>127</v>
      </c>
      <c r="H261" s="175">
        <v>205.535</v>
      </c>
      <c r="I261" s="176"/>
      <c r="J261" s="177">
        <f>ROUND(I261*H261,2)</f>
        <v>0</v>
      </c>
      <c r="K261" s="173" t="s">
        <v>128</v>
      </c>
      <c r="L261" s="178"/>
      <c r="M261" s="179" t="s">
        <v>1</v>
      </c>
      <c r="N261" s="180" t="s">
        <v>41</v>
      </c>
      <c r="P261" s="141">
        <f>O261*H261</f>
        <v>0</v>
      </c>
      <c r="Q261" s="141">
        <v>0.113</v>
      </c>
      <c r="R261" s="141">
        <f>Q261*H261</f>
        <v>23.225455</v>
      </c>
      <c r="S261" s="141">
        <v>0</v>
      </c>
      <c r="T261" s="142">
        <f>S261*H261</f>
        <v>0</v>
      </c>
      <c r="AR261" s="143" t="s">
        <v>181</v>
      </c>
      <c r="AT261" s="143" t="s">
        <v>224</v>
      </c>
      <c r="AU261" s="143" t="s">
        <v>86</v>
      </c>
      <c r="AY261" s="16" t="s">
        <v>122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84</v>
      </c>
      <c r="BK261" s="144">
        <f>ROUND(I261*H261,2)</f>
        <v>0</v>
      </c>
      <c r="BL261" s="16" t="s">
        <v>129</v>
      </c>
      <c r="BM261" s="143" t="s">
        <v>336</v>
      </c>
    </row>
    <row r="262" spans="2:65" s="1" customFormat="1" ht="11.25">
      <c r="B262" s="31"/>
      <c r="D262" s="145" t="s">
        <v>131</v>
      </c>
      <c r="F262" s="146" t="s">
        <v>335</v>
      </c>
      <c r="I262" s="147"/>
      <c r="L262" s="31"/>
      <c r="M262" s="148"/>
      <c r="T262" s="55"/>
      <c r="AT262" s="16" t="s">
        <v>131</v>
      </c>
      <c r="AU262" s="16" t="s">
        <v>86</v>
      </c>
    </row>
    <row r="263" spans="2:65" s="12" customFormat="1" ht="11.25">
      <c r="B263" s="151"/>
      <c r="D263" s="145" t="s">
        <v>135</v>
      </c>
      <c r="E263" s="152" t="s">
        <v>1</v>
      </c>
      <c r="F263" s="153" t="s">
        <v>328</v>
      </c>
      <c r="H263" s="154">
        <v>185</v>
      </c>
      <c r="I263" s="155"/>
      <c r="L263" s="151"/>
      <c r="M263" s="156"/>
      <c r="T263" s="157"/>
      <c r="AT263" s="152" t="s">
        <v>135</v>
      </c>
      <c r="AU263" s="152" t="s">
        <v>86</v>
      </c>
      <c r="AV263" s="12" t="s">
        <v>86</v>
      </c>
      <c r="AW263" s="12" t="s">
        <v>32</v>
      </c>
      <c r="AX263" s="12" t="s">
        <v>76</v>
      </c>
      <c r="AY263" s="152" t="s">
        <v>122</v>
      </c>
    </row>
    <row r="264" spans="2:65" s="12" customFormat="1" ht="22.5">
      <c r="B264" s="151"/>
      <c r="D264" s="145" t="s">
        <v>135</v>
      </c>
      <c r="E264" s="152" t="s">
        <v>1</v>
      </c>
      <c r="F264" s="153" t="s">
        <v>337</v>
      </c>
      <c r="H264" s="154">
        <v>18.5</v>
      </c>
      <c r="I264" s="155"/>
      <c r="L264" s="151"/>
      <c r="M264" s="156"/>
      <c r="T264" s="157"/>
      <c r="AT264" s="152" t="s">
        <v>135</v>
      </c>
      <c r="AU264" s="152" t="s">
        <v>86</v>
      </c>
      <c r="AV264" s="12" t="s">
        <v>86</v>
      </c>
      <c r="AW264" s="12" t="s">
        <v>32</v>
      </c>
      <c r="AX264" s="12" t="s">
        <v>76</v>
      </c>
      <c r="AY264" s="152" t="s">
        <v>122</v>
      </c>
    </row>
    <row r="265" spans="2:65" s="13" customFormat="1" ht="11.25">
      <c r="B265" s="158"/>
      <c r="D265" s="145" t="s">
        <v>135</v>
      </c>
      <c r="E265" s="159" t="s">
        <v>1</v>
      </c>
      <c r="F265" s="160" t="s">
        <v>138</v>
      </c>
      <c r="H265" s="161">
        <v>203.5</v>
      </c>
      <c r="I265" s="162"/>
      <c r="L265" s="158"/>
      <c r="M265" s="163"/>
      <c r="T265" s="164"/>
      <c r="AT265" s="159" t="s">
        <v>135</v>
      </c>
      <c r="AU265" s="159" t="s">
        <v>86</v>
      </c>
      <c r="AV265" s="13" t="s">
        <v>129</v>
      </c>
      <c r="AW265" s="13" t="s">
        <v>32</v>
      </c>
      <c r="AX265" s="13" t="s">
        <v>84</v>
      </c>
      <c r="AY265" s="159" t="s">
        <v>122</v>
      </c>
    </row>
    <row r="266" spans="2:65" s="12" customFormat="1" ht="11.25">
      <c r="B266" s="151"/>
      <c r="D266" s="145" t="s">
        <v>135</v>
      </c>
      <c r="F266" s="153" t="s">
        <v>338</v>
      </c>
      <c r="H266" s="154">
        <v>205.535</v>
      </c>
      <c r="I266" s="155"/>
      <c r="L266" s="151"/>
      <c r="M266" s="156"/>
      <c r="T266" s="157"/>
      <c r="AT266" s="152" t="s">
        <v>135</v>
      </c>
      <c r="AU266" s="152" t="s">
        <v>86</v>
      </c>
      <c r="AV266" s="12" t="s">
        <v>86</v>
      </c>
      <c r="AW266" s="12" t="s">
        <v>3</v>
      </c>
      <c r="AX266" s="12" t="s">
        <v>84</v>
      </c>
      <c r="AY266" s="152" t="s">
        <v>122</v>
      </c>
    </row>
    <row r="267" spans="2:65" s="1" customFormat="1" ht="24.2" customHeight="1">
      <c r="B267" s="131"/>
      <c r="C267" s="171" t="s">
        <v>339</v>
      </c>
      <c r="D267" s="171" t="s">
        <v>224</v>
      </c>
      <c r="E267" s="172" t="s">
        <v>340</v>
      </c>
      <c r="F267" s="173" t="s">
        <v>341</v>
      </c>
      <c r="G267" s="174" t="s">
        <v>127</v>
      </c>
      <c r="H267" s="175">
        <v>1.111</v>
      </c>
      <c r="I267" s="176"/>
      <c r="J267" s="177">
        <f>ROUND(I267*H267,2)</f>
        <v>0</v>
      </c>
      <c r="K267" s="173" t="s">
        <v>128</v>
      </c>
      <c r="L267" s="178"/>
      <c r="M267" s="179" t="s">
        <v>1</v>
      </c>
      <c r="N267" s="180" t="s">
        <v>41</v>
      </c>
      <c r="P267" s="141">
        <f>O267*H267</f>
        <v>0</v>
      </c>
      <c r="Q267" s="141">
        <v>0.13</v>
      </c>
      <c r="R267" s="141">
        <f>Q267*H267</f>
        <v>0.14443</v>
      </c>
      <c r="S267" s="141">
        <v>0</v>
      </c>
      <c r="T267" s="142">
        <f>S267*H267</f>
        <v>0</v>
      </c>
      <c r="AR267" s="143" t="s">
        <v>181</v>
      </c>
      <c r="AT267" s="143" t="s">
        <v>224</v>
      </c>
      <c r="AU267" s="143" t="s">
        <v>86</v>
      </c>
      <c r="AY267" s="16" t="s">
        <v>122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6" t="s">
        <v>84</v>
      </c>
      <c r="BK267" s="144">
        <f>ROUND(I267*H267,2)</f>
        <v>0</v>
      </c>
      <c r="BL267" s="16" t="s">
        <v>129</v>
      </c>
      <c r="BM267" s="143" t="s">
        <v>342</v>
      </c>
    </row>
    <row r="268" spans="2:65" s="1" customFormat="1" ht="19.5">
      <c r="B268" s="31"/>
      <c r="D268" s="145" t="s">
        <v>131</v>
      </c>
      <c r="F268" s="146" t="s">
        <v>341</v>
      </c>
      <c r="I268" s="147"/>
      <c r="L268" s="31"/>
      <c r="M268" s="148"/>
      <c r="T268" s="55"/>
      <c r="AT268" s="16" t="s">
        <v>131</v>
      </c>
      <c r="AU268" s="16" t="s">
        <v>86</v>
      </c>
    </row>
    <row r="269" spans="2:65" s="12" customFormat="1" ht="11.25">
      <c r="B269" s="151"/>
      <c r="D269" s="145" t="s">
        <v>135</v>
      </c>
      <c r="E269" s="152" t="s">
        <v>1</v>
      </c>
      <c r="F269" s="153" t="s">
        <v>327</v>
      </c>
      <c r="H269" s="154">
        <v>1</v>
      </c>
      <c r="I269" s="155"/>
      <c r="L269" s="151"/>
      <c r="M269" s="156"/>
      <c r="T269" s="157"/>
      <c r="AT269" s="152" t="s">
        <v>135</v>
      </c>
      <c r="AU269" s="152" t="s">
        <v>86</v>
      </c>
      <c r="AV269" s="12" t="s">
        <v>86</v>
      </c>
      <c r="AW269" s="12" t="s">
        <v>32</v>
      </c>
      <c r="AX269" s="12" t="s">
        <v>76</v>
      </c>
      <c r="AY269" s="152" t="s">
        <v>122</v>
      </c>
    </row>
    <row r="270" spans="2:65" s="12" customFormat="1" ht="11.25">
      <c r="B270" s="151"/>
      <c r="D270" s="145" t="s">
        <v>135</v>
      </c>
      <c r="E270" s="152" t="s">
        <v>1</v>
      </c>
      <c r="F270" s="153" t="s">
        <v>343</v>
      </c>
      <c r="H270" s="154">
        <v>0.1</v>
      </c>
      <c r="I270" s="155"/>
      <c r="L270" s="151"/>
      <c r="M270" s="156"/>
      <c r="T270" s="157"/>
      <c r="AT270" s="152" t="s">
        <v>135</v>
      </c>
      <c r="AU270" s="152" t="s">
        <v>86</v>
      </c>
      <c r="AV270" s="12" t="s">
        <v>86</v>
      </c>
      <c r="AW270" s="12" t="s">
        <v>32</v>
      </c>
      <c r="AX270" s="12" t="s">
        <v>76</v>
      </c>
      <c r="AY270" s="152" t="s">
        <v>122</v>
      </c>
    </row>
    <row r="271" spans="2:65" s="13" customFormat="1" ht="11.25">
      <c r="B271" s="158"/>
      <c r="D271" s="145" t="s">
        <v>135</v>
      </c>
      <c r="E271" s="159" t="s">
        <v>1</v>
      </c>
      <c r="F271" s="160" t="s">
        <v>138</v>
      </c>
      <c r="H271" s="161">
        <v>1.1000000000000001</v>
      </c>
      <c r="I271" s="162"/>
      <c r="L271" s="158"/>
      <c r="M271" s="163"/>
      <c r="T271" s="164"/>
      <c r="AT271" s="159" t="s">
        <v>135</v>
      </c>
      <c r="AU271" s="159" t="s">
        <v>86</v>
      </c>
      <c r="AV271" s="13" t="s">
        <v>129</v>
      </c>
      <c r="AW271" s="13" t="s">
        <v>32</v>
      </c>
      <c r="AX271" s="13" t="s">
        <v>84</v>
      </c>
      <c r="AY271" s="159" t="s">
        <v>122</v>
      </c>
    </row>
    <row r="272" spans="2:65" s="12" customFormat="1" ht="11.25">
      <c r="B272" s="151"/>
      <c r="D272" s="145" t="s">
        <v>135</v>
      </c>
      <c r="F272" s="153" t="s">
        <v>344</v>
      </c>
      <c r="H272" s="154">
        <v>1.111</v>
      </c>
      <c r="I272" s="155"/>
      <c r="L272" s="151"/>
      <c r="M272" s="156"/>
      <c r="T272" s="157"/>
      <c r="AT272" s="152" t="s">
        <v>135</v>
      </c>
      <c r="AU272" s="152" t="s">
        <v>86</v>
      </c>
      <c r="AV272" s="12" t="s">
        <v>86</v>
      </c>
      <c r="AW272" s="12" t="s">
        <v>3</v>
      </c>
      <c r="AX272" s="12" t="s">
        <v>84</v>
      </c>
      <c r="AY272" s="152" t="s">
        <v>122</v>
      </c>
    </row>
    <row r="273" spans="2:65" s="1" customFormat="1" ht="24.2" customHeight="1">
      <c r="B273" s="131"/>
      <c r="C273" s="171" t="s">
        <v>345</v>
      </c>
      <c r="D273" s="171" t="s">
        <v>224</v>
      </c>
      <c r="E273" s="172" t="s">
        <v>346</v>
      </c>
      <c r="F273" s="173" t="s">
        <v>347</v>
      </c>
      <c r="G273" s="174" t="s">
        <v>127</v>
      </c>
      <c r="H273" s="175">
        <v>147.76300000000001</v>
      </c>
      <c r="I273" s="176"/>
      <c r="J273" s="177">
        <f>ROUND(I273*H273,2)</f>
        <v>0</v>
      </c>
      <c r="K273" s="173" t="s">
        <v>128</v>
      </c>
      <c r="L273" s="178"/>
      <c r="M273" s="179" t="s">
        <v>1</v>
      </c>
      <c r="N273" s="180" t="s">
        <v>41</v>
      </c>
      <c r="P273" s="141">
        <f>O273*H273</f>
        <v>0</v>
      </c>
      <c r="Q273" s="141">
        <v>0.13200000000000001</v>
      </c>
      <c r="R273" s="141">
        <f>Q273*H273</f>
        <v>19.504716000000002</v>
      </c>
      <c r="S273" s="141">
        <v>0</v>
      </c>
      <c r="T273" s="142">
        <f>S273*H273</f>
        <v>0</v>
      </c>
      <c r="AR273" s="143" t="s">
        <v>181</v>
      </c>
      <c r="AT273" s="143" t="s">
        <v>224</v>
      </c>
      <c r="AU273" s="143" t="s">
        <v>86</v>
      </c>
      <c r="AY273" s="16" t="s">
        <v>122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6" t="s">
        <v>84</v>
      </c>
      <c r="BK273" s="144">
        <f>ROUND(I273*H273,2)</f>
        <v>0</v>
      </c>
      <c r="BL273" s="16" t="s">
        <v>129</v>
      </c>
      <c r="BM273" s="143" t="s">
        <v>348</v>
      </c>
    </row>
    <row r="274" spans="2:65" s="1" customFormat="1" ht="11.25">
      <c r="B274" s="31"/>
      <c r="D274" s="145" t="s">
        <v>131</v>
      </c>
      <c r="F274" s="146" t="s">
        <v>347</v>
      </c>
      <c r="I274" s="147"/>
      <c r="L274" s="31"/>
      <c r="M274" s="148"/>
      <c r="T274" s="55"/>
      <c r="AT274" s="16" t="s">
        <v>131</v>
      </c>
      <c r="AU274" s="16" t="s">
        <v>86</v>
      </c>
    </row>
    <row r="275" spans="2:65" s="12" customFormat="1" ht="11.25">
      <c r="B275" s="151"/>
      <c r="D275" s="145" t="s">
        <v>135</v>
      </c>
      <c r="E275" s="152" t="s">
        <v>1</v>
      </c>
      <c r="F275" s="153" t="s">
        <v>326</v>
      </c>
      <c r="H275" s="154">
        <v>133</v>
      </c>
      <c r="I275" s="155"/>
      <c r="L275" s="151"/>
      <c r="M275" s="156"/>
      <c r="T275" s="157"/>
      <c r="AT275" s="152" t="s">
        <v>135</v>
      </c>
      <c r="AU275" s="152" t="s">
        <v>86</v>
      </c>
      <c r="AV275" s="12" t="s">
        <v>86</v>
      </c>
      <c r="AW275" s="12" t="s">
        <v>32</v>
      </c>
      <c r="AX275" s="12" t="s">
        <v>76</v>
      </c>
      <c r="AY275" s="152" t="s">
        <v>122</v>
      </c>
    </row>
    <row r="276" spans="2:65" s="12" customFormat="1" ht="11.25">
      <c r="B276" s="151"/>
      <c r="D276" s="145" t="s">
        <v>135</v>
      </c>
      <c r="E276" s="152" t="s">
        <v>1</v>
      </c>
      <c r="F276" s="153" t="s">
        <v>349</v>
      </c>
      <c r="H276" s="154">
        <v>13.3</v>
      </c>
      <c r="I276" s="155"/>
      <c r="L276" s="151"/>
      <c r="M276" s="156"/>
      <c r="T276" s="157"/>
      <c r="AT276" s="152" t="s">
        <v>135</v>
      </c>
      <c r="AU276" s="152" t="s">
        <v>86</v>
      </c>
      <c r="AV276" s="12" t="s">
        <v>86</v>
      </c>
      <c r="AW276" s="12" t="s">
        <v>32</v>
      </c>
      <c r="AX276" s="12" t="s">
        <v>76</v>
      </c>
      <c r="AY276" s="152" t="s">
        <v>122</v>
      </c>
    </row>
    <row r="277" spans="2:65" s="13" customFormat="1" ht="11.25">
      <c r="B277" s="158"/>
      <c r="D277" s="145" t="s">
        <v>135</v>
      </c>
      <c r="E277" s="159" t="s">
        <v>1</v>
      </c>
      <c r="F277" s="160" t="s">
        <v>138</v>
      </c>
      <c r="H277" s="161">
        <v>146.30000000000001</v>
      </c>
      <c r="I277" s="162"/>
      <c r="L277" s="158"/>
      <c r="M277" s="163"/>
      <c r="T277" s="164"/>
      <c r="AT277" s="159" t="s">
        <v>135</v>
      </c>
      <c r="AU277" s="159" t="s">
        <v>86</v>
      </c>
      <c r="AV277" s="13" t="s">
        <v>129</v>
      </c>
      <c r="AW277" s="13" t="s">
        <v>32</v>
      </c>
      <c r="AX277" s="13" t="s">
        <v>84</v>
      </c>
      <c r="AY277" s="159" t="s">
        <v>122</v>
      </c>
    </row>
    <row r="278" spans="2:65" s="12" customFormat="1" ht="11.25">
      <c r="B278" s="151"/>
      <c r="D278" s="145" t="s">
        <v>135</v>
      </c>
      <c r="F278" s="153" t="s">
        <v>350</v>
      </c>
      <c r="H278" s="154">
        <v>147.76300000000001</v>
      </c>
      <c r="I278" s="155"/>
      <c r="L278" s="151"/>
      <c r="M278" s="156"/>
      <c r="T278" s="157"/>
      <c r="AT278" s="152" t="s">
        <v>135</v>
      </c>
      <c r="AU278" s="152" t="s">
        <v>86</v>
      </c>
      <c r="AV278" s="12" t="s">
        <v>86</v>
      </c>
      <c r="AW278" s="12" t="s">
        <v>3</v>
      </c>
      <c r="AX278" s="12" t="s">
        <v>84</v>
      </c>
      <c r="AY278" s="152" t="s">
        <v>122</v>
      </c>
    </row>
    <row r="279" spans="2:65" s="1" customFormat="1" ht="24.2" customHeight="1">
      <c r="B279" s="131"/>
      <c r="C279" s="171" t="s">
        <v>351</v>
      </c>
      <c r="D279" s="171" t="s">
        <v>224</v>
      </c>
      <c r="E279" s="172" t="s">
        <v>352</v>
      </c>
      <c r="F279" s="173" t="s">
        <v>353</v>
      </c>
      <c r="G279" s="174" t="s">
        <v>127</v>
      </c>
      <c r="H279" s="175">
        <v>33.33</v>
      </c>
      <c r="I279" s="176"/>
      <c r="J279" s="177">
        <f>ROUND(I279*H279,2)</f>
        <v>0</v>
      </c>
      <c r="K279" s="173" t="s">
        <v>128</v>
      </c>
      <c r="L279" s="178"/>
      <c r="M279" s="179" t="s">
        <v>1</v>
      </c>
      <c r="N279" s="180" t="s">
        <v>41</v>
      </c>
      <c r="P279" s="141">
        <f>O279*H279</f>
        <v>0</v>
      </c>
      <c r="Q279" s="141">
        <v>0.13200000000000001</v>
      </c>
      <c r="R279" s="141">
        <f>Q279*H279</f>
        <v>4.3995600000000001</v>
      </c>
      <c r="S279" s="141">
        <v>0</v>
      </c>
      <c r="T279" s="142">
        <f>S279*H279</f>
        <v>0</v>
      </c>
      <c r="AR279" s="143" t="s">
        <v>181</v>
      </c>
      <c r="AT279" s="143" t="s">
        <v>224</v>
      </c>
      <c r="AU279" s="143" t="s">
        <v>86</v>
      </c>
      <c r="AY279" s="16" t="s">
        <v>122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6" t="s">
        <v>84</v>
      </c>
      <c r="BK279" s="144">
        <f>ROUND(I279*H279,2)</f>
        <v>0</v>
      </c>
      <c r="BL279" s="16" t="s">
        <v>129</v>
      </c>
      <c r="BM279" s="143" t="s">
        <v>354</v>
      </c>
    </row>
    <row r="280" spans="2:65" s="1" customFormat="1" ht="11.25">
      <c r="B280" s="31"/>
      <c r="D280" s="145" t="s">
        <v>131</v>
      </c>
      <c r="F280" s="146" t="s">
        <v>353</v>
      </c>
      <c r="I280" s="147"/>
      <c r="L280" s="31"/>
      <c r="M280" s="148"/>
      <c r="T280" s="55"/>
      <c r="AT280" s="16" t="s">
        <v>131</v>
      </c>
      <c r="AU280" s="16" t="s">
        <v>86</v>
      </c>
    </row>
    <row r="281" spans="2:65" s="12" customFormat="1" ht="11.25">
      <c r="B281" s="151"/>
      <c r="D281" s="145" t="s">
        <v>135</v>
      </c>
      <c r="E281" s="152" t="s">
        <v>1</v>
      </c>
      <c r="F281" s="153" t="s">
        <v>331</v>
      </c>
      <c r="H281" s="154">
        <v>30</v>
      </c>
      <c r="I281" s="155"/>
      <c r="L281" s="151"/>
      <c r="M281" s="156"/>
      <c r="T281" s="157"/>
      <c r="AT281" s="152" t="s">
        <v>135</v>
      </c>
      <c r="AU281" s="152" t="s">
        <v>86</v>
      </c>
      <c r="AV281" s="12" t="s">
        <v>86</v>
      </c>
      <c r="AW281" s="12" t="s">
        <v>32</v>
      </c>
      <c r="AX281" s="12" t="s">
        <v>76</v>
      </c>
      <c r="AY281" s="152" t="s">
        <v>122</v>
      </c>
    </row>
    <row r="282" spans="2:65" s="12" customFormat="1" ht="11.25">
      <c r="B282" s="151"/>
      <c r="D282" s="145" t="s">
        <v>135</v>
      </c>
      <c r="E282" s="152" t="s">
        <v>1</v>
      </c>
      <c r="F282" s="153" t="s">
        <v>355</v>
      </c>
      <c r="H282" s="154">
        <v>3</v>
      </c>
      <c r="I282" s="155"/>
      <c r="L282" s="151"/>
      <c r="M282" s="156"/>
      <c r="T282" s="157"/>
      <c r="AT282" s="152" t="s">
        <v>135</v>
      </c>
      <c r="AU282" s="152" t="s">
        <v>86</v>
      </c>
      <c r="AV282" s="12" t="s">
        <v>86</v>
      </c>
      <c r="AW282" s="12" t="s">
        <v>32</v>
      </c>
      <c r="AX282" s="12" t="s">
        <v>76</v>
      </c>
      <c r="AY282" s="152" t="s">
        <v>122</v>
      </c>
    </row>
    <row r="283" spans="2:65" s="13" customFormat="1" ht="11.25">
      <c r="B283" s="158"/>
      <c r="D283" s="145" t="s">
        <v>135</v>
      </c>
      <c r="E283" s="159" t="s">
        <v>1</v>
      </c>
      <c r="F283" s="160" t="s">
        <v>138</v>
      </c>
      <c r="H283" s="161">
        <v>33</v>
      </c>
      <c r="I283" s="162"/>
      <c r="L283" s="158"/>
      <c r="M283" s="163"/>
      <c r="T283" s="164"/>
      <c r="AT283" s="159" t="s">
        <v>135</v>
      </c>
      <c r="AU283" s="159" t="s">
        <v>86</v>
      </c>
      <c r="AV283" s="13" t="s">
        <v>129</v>
      </c>
      <c r="AW283" s="13" t="s">
        <v>32</v>
      </c>
      <c r="AX283" s="13" t="s">
        <v>84</v>
      </c>
      <c r="AY283" s="159" t="s">
        <v>122</v>
      </c>
    </row>
    <row r="284" spans="2:65" s="12" customFormat="1" ht="11.25">
      <c r="B284" s="151"/>
      <c r="D284" s="145" t="s">
        <v>135</v>
      </c>
      <c r="F284" s="153" t="s">
        <v>356</v>
      </c>
      <c r="H284" s="154">
        <v>33.33</v>
      </c>
      <c r="I284" s="155"/>
      <c r="L284" s="151"/>
      <c r="M284" s="156"/>
      <c r="T284" s="157"/>
      <c r="AT284" s="152" t="s">
        <v>135</v>
      </c>
      <c r="AU284" s="152" t="s">
        <v>86</v>
      </c>
      <c r="AV284" s="12" t="s">
        <v>86</v>
      </c>
      <c r="AW284" s="12" t="s">
        <v>3</v>
      </c>
      <c r="AX284" s="12" t="s">
        <v>84</v>
      </c>
      <c r="AY284" s="152" t="s">
        <v>122</v>
      </c>
    </row>
    <row r="285" spans="2:65" s="1" customFormat="1" ht="24.2" customHeight="1">
      <c r="B285" s="131"/>
      <c r="C285" s="171" t="s">
        <v>357</v>
      </c>
      <c r="D285" s="171" t="s">
        <v>224</v>
      </c>
      <c r="E285" s="172" t="s">
        <v>358</v>
      </c>
      <c r="F285" s="173" t="s">
        <v>359</v>
      </c>
      <c r="G285" s="174" t="s">
        <v>127</v>
      </c>
      <c r="H285" s="175">
        <v>1.111</v>
      </c>
      <c r="I285" s="176"/>
      <c r="J285" s="177">
        <f>ROUND(I285*H285,2)</f>
        <v>0</v>
      </c>
      <c r="K285" s="173" t="s">
        <v>128</v>
      </c>
      <c r="L285" s="178"/>
      <c r="M285" s="179" t="s">
        <v>1</v>
      </c>
      <c r="N285" s="180" t="s">
        <v>41</v>
      </c>
      <c r="P285" s="141">
        <f>O285*H285</f>
        <v>0</v>
      </c>
      <c r="Q285" s="141">
        <v>0.13100000000000001</v>
      </c>
      <c r="R285" s="141">
        <f>Q285*H285</f>
        <v>0.145541</v>
      </c>
      <c r="S285" s="141">
        <v>0</v>
      </c>
      <c r="T285" s="142">
        <f>S285*H285</f>
        <v>0</v>
      </c>
      <c r="AR285" s="143" t="s">
        <v>181</v>
      </c>
      <c r="AT285" s="143" t="s">
        <v>224</v>
      </c>
      <c r="AU285" s="143" t="s">
        <v>86</v>
      </c>
      <c r="AY285" s="16" t="s">
        <v>122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6" t="s">
        <v>84</v>
      </c>
      <c r="BK285" s="144">
        <f>ROUND(I285*H285,2)</f>
        <v>0</v>
      </c>
      <c r="BL285" s="16" t="s">
        <v>129</v>
      </c>
      <c r="BM285" s="143" t="s">
        <v>360</v>
      </c>
    </row>
    <row r="286" spans="2:65" s="1" customFormat="1" ht="11.25">
      <c r="B286" s="31"/>
      <c r="D286" s="145" t="s">
        <v>131</v>
      </c>
      <c r="F286" s="146" t="s">
        <v>359</v>
      </c>
      <c r="I286" s="147"/>
      <c r="L286" s="31"/>
      <c r="M286" s="148"/>
      <c r="T286" s="55"/>
      <c r="AT286" s="16" t="s">
        <v>131</v>
      </c>
      <c r="AU286" s="16" t="s">
        <v>86</v>
      </c>
    </row>
    <row r="287" spans="2:65" s="12" customFormat="1" ht="11.25">
      <c r="B287" s="151"/>
      <c r="D287" s="145" t="s">
        <v>135</v>
      </c>
      <c r="E287" s="152" t="s">
        <v>1</v>
      </c>
      <c r="F287" s="153" t="s">
        <v>329</v>
      </c>
      <c r="H287" s="154">
        <v>1</v>
      </c>
      <c r="I287" s="155"/>
      <c r="L287" s="151"/>
      <c r="M287" s="156"/>
      <c r="T287" s="157"/>
      <c r="AT287" s="152" t="s">
        <v>135</v>
      </c>
      <c r="AU287" s="152" t="s">
        <v>86</v>
      </c>
      <c r="AV287" s="12" t="s">
        <v>86</v>
      </c>
      <c r="AW287" s="12" t="s">
        <v>32</v>
      </c>
      <c r="AX287" s="12" t="s">
        <v>76</v>
      </c>
      <c r="AY287" s="152" t="s">
        <v>122</v>
      </c>
    </row>
    <row r="288" spans="2:65" s="12" customFormat="1" ht="11.25">
      <c r="B288" s="151"/>
      <c r="D288" s="145" t="s">
        <v>135</v>
      </c>
      <c r="E288" s="152" t="s">
        <v>1</v>
      </c>
      <c r="F288" s="153" t="s">
        <v>343</v>
      </c>
      <c r="H288" s="154">
        <v>0.1</v>
      </c>
      <c r="I288" s="155"/>
      <c r="L288" s="151"/>
      <c r="M288" s="156"/>
      <c r="T288" s="157"/>
      <c r="AT288" s="152" t="s">
        <v>135</v>
      </c>
      <c r="AU288" s="152" t="s">
        <v>86</v>
      </c>
      <c r="AV288" s="12" t="s">
        <v>86</v>
      </c>
      <c r="AW288" s="12" t="s">
        <v>32</v>
      </c>
      <c r="AX288" s="12" t="s">
        <v>76</v>
      </c>
      <c r="AY288" s="152" t="s">
        <v>122</v>
      </c>
    </row>
    <row r="289" spans="2:65" s="13" customFormat="1" ht="11.25">
      <c r="B289" s="158"/>
      <c r="D289" s="145" t="s">
        <v>135</v>
      </c>
      <c r="E289" s="159" t="s">
        <v>1</v>
      </c>
      <c r="F289" s="160" t="s">
        <v>138</v>
      </c>
      <c r="H289" s="161">
        <v>1.1000000000000001</v>
      </c>
      <c r="I289" s="162"/>
      <c r="L289" s="158"/>
      <c r="M289" s="163"/>
      <c r="T289" s="164"/>
      <c r="AT289" s="159" t="s">
        <v>135</v>
      </c>
      <c r="AU289" s="159" t="s">
        <v>86</v>
      </c>
      <c r="AV289" s="13" t="s">
        <v>129</v>
      </c>
      <c r="AW289" s="13" t="s">
        <v>32</v>
      </c>
      <c r="AX289" s="13" t="s">
        <v>84</v>
      </c>
      <c r="AY289" s="159" t="s">
        <v>122</v>
      </c>
    </row>
    <row r="290" spans="2:65" s="12" customFormat="1" ht="11.25">
      <c r="B290" s="151"/>
      <c r="D290" s="145" t="s">
        <v>135</v>
      </c>
      <c r="F290" s="153" t="s">
        <v>344</v>
      </c>
      <c r="H290" s="154">
        <v>1.111</v>
      </c>
      <c r="I290" s="155"/>
      <c r="L290" s="151"/>
      <c r="M290" s="156"/>
      <c r="T290" s="157"/>
      <c r="AT290" s="152" t="s">
        <v>135</v>
      </c>
      <c r="AU290" s="152" t="s">
        <v>86</v>
      </c>
      <c r="AV290" s="12" t="s">
        <v>86</v>
      </c>
      <c r="AW290" s="12" t="s">
        <v>3</v>
      </c>
      <c r="AX290" s="12" t="s">
        <v>84</v>
      </c>
      <c r="AY290" s="152" t="s">
        <v>122</v>
      </c>
    </row>
    <row r="291" spans="2:65" s="1" customFormat="1" ht="24.2" customHeight="1">
      <c r="B291" s="131"/>
      <c r="C291" s="171" t="s">
        <v>361</v>
      </c>
      <c r="D291" s="171" t="s">
        <v>224</v>
      </c>
      <c r="E291" s="172" t="s">
        <v>362</v>
      </c>
      <c r="F291" s="173" t="s">
        <v>363</v>
      </c>
      <c r="G291" s="174" t="s">
        <v>127</v>
      </c>
      <c r="H291" s="175">
        <v>7.7770000000000001</v>
      </c>
      <c r="I291" s="176"/>
      <c r="J291" s="177">
        <f>ROUND(I291*H291,2)</f>
        <v>0</v>
      </c>
      <c r="K291" s="173" t="s">
        <v>128</v>
      </c>
      <c r="L291" s="178"/>
      <c r="M291" s="179" t="s">
        <v>1</v>
      </c>
      <c r="N291" s="180" t="s">
        <v>41</v>
      </c>
      <c r="P291" s="141">
        <f>O291*H291</f>
        <v>0</v>
      </c>
      <c r="Q291" s="141">
        <v>0.128</v>
      </c>
      <c r="R291" s="141">
        <f>Q291*H291</f>
        <v>0.99545600000000001</v>
      </c>
      <c r="S291" s="141">
        <v>0</v>
      </c>
      <c r="T291" s="142">
        <f>S291*H291</f>
        <v>0</v>
      </c>
      <c r="AR291" s="143" t="s">
        <v>181</v>
      </c>
      <c r="AT291" s="143" t="s">
        <v>224</v>
      </c>
      <c r="AU291" s="143" t="s">
        <v>86</v>
      </c>
      <c r="AY291" s="16" t="s">
        <v>122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6" t="s">
        <v>84</v>
      </c>
      <c r="BK291" s="144">
        <f>ROUND(I291*H291,2)</f>
        <v>0</v>
      </c>
      <c r="BL291" s="16" t="s">
        <v>129</v>
      </c>
      <c r="BM291" s="143" t="s">
        <v>364</v>
      </c>
    </row>
    <row r="292" spans="2:65" s="1" customFormat="1" ht="19.5">
      <c r="B292" s="31"/>
      <c r="D292" s="145" t="s">
        <v>131</v>
      </c>
      <c r="F292" s="146" t="s">
        <v>365</v>
      </c>
      <c r="I292" s="147"/>
      <c r="L292" s="31"/>
      <c r="M292" s="148"/>
      <c r="T292" s="55"/>
      <c r="AT292" s="16" t="s">
        <v>131</v>
      </c>
      <c r="AU292" s="16" t="s">
        <v>86</v>
      </c>
    </row>
    <row r="293" spans="2:65" s="12" customFormat="1" ht="11.25">
      <c r="B293" s="151"/>
      <c r="D293" s="145" t="s">
        <v>135</v>
      </c>
      <c r="E293" s="152" t="s">
        <v>1</v>
      </c>
      <c r="F293" s="153" t="s">
        <v>330</v>
      </c>
      <c r="H293" s="154">
        <v>7</v>
      </c>
      <c r="I293" s="155"/>
      <c r="L293" s="151"/>
      <c r="M293" s="156"/>
      <c r="T293" s="157"/>
      <c r="AT293" s="152" t="s">
        <v>135</v>
      </c>
      <c r="AU293" s="152" t="s">
        <v>86</v>
      </c>
      <c r="AV293" s="12" t="s">
        <v>86</v>
      </c>
      <c r="AW293" s="12" t="s">
        <v>32</v>
      </c>
      <c r="AX293" s="12" t="s">
        <v>76</v>
      </c>
      <c r="AY293" s="152" t="s">
        <v>122</v>
      </c>
    </row>
    <row r="294" spans="2:65" s="12" customFormat="1" ht="11.25">
      <c r="B294" s="151"/>
      <c r="D294" s="145" t="s">
        <v>135</v>
      </c>
      <c r="E294" s="152" t="s">
        <v>1</v>
      </c>
      <c r="F294" s="153" t="s">
        <v>366</v>
      </c>
      <c r="H294" s="154">
        <v>0.7</v>
      </c>
      <c r="I294" s="155"/>
      <c r="L294" s="151"/>
      <c r="M294" s="156"/>
      <c r="T294" s="157"/>
      <c r="AT294" s="152" t="s">
        <v>135</v>
      </c>
      <c r="AU294" s="152" t="s">
        <v>86</v>
      </c>
      <c r="AV294" s="12" t="s">
        <v>86</v>
      </c>
      <c r="AW294" s="12" t="s">
        <v>32</v>
      </c>
      <c r="AX294" s="12" t="s">
        <v>76</v>
      </c>
      <c r="AY294" s="152" t="s">
        <v>122</v>
      </c>
    </row>
    <row r="295" spans="2:65" s="13" customFormat="1" ht="11.25">
      <c r="B295" s="158"/>
      <c r="D295" s="145" t="s">
        <v>135</v>
      </c>
      <c r="E295" s="159" t="s">
        <v>1</v>
      </c>
      <c r="F295" s="160" t="s">
        <v>138</v>
      </c>
      <c r="H295" s="161">
        <v>7.7</v>
      </c>
      <c r="I295" s="162"/>
      <c r="L295" s="158"/>
      <c r="M295" s="163"/>
      <c r="T295" s="164"/>
      <c r="AT295" s="159" t="s">
        <v>135</v>
      </c>
      <c r="AU295" s="159" t="s">
        <v>86</v>
      </c>
      <c r="AV295" s="13" t="s">
        <v>129</v>
      </c>
      <c r="AW295" s="13" t="s">
        <v>32</v>
      </c>
      <c r="AX295" s="13" t="s">
        <v>84</v>
      </c>
      <c r="AY295" s="159" t="s">
        <v>122</v>
      </c>
    </row>
    <row r="296" spans="2:65" s="12" customFormat="1" ht="11.25">
      <c r="B296" s="151"/>
      <c r="D296" s="145" t="s">
        <v>135</v>
      </c>
      <c r="F296" s="153" t="s">
        <v>367</v>
      </c>
      <c r="H296" s="154">
        <v>7.7770000000000001</v>
      </c>
      <c r="I296" s="155"/>
      <c r="L296" s="151"/>
      <c r="M296" s="156"/>
      <c r="T296" s="157"/>
      <c r="AT296" s="152" t="s">
        <v>135</v>
      </c>
      <c r="AU296" s="152" t="s">
        <v>86</v>
      </c>
      <c r="AV296" s="12" t="s">
        <v>86</v>
      </c>
      <c r="AW296" s="12" t="s">
        <v>3</v>
      </c>
      <c r="AX296" s="12" t="s">
        <v>84</v>
      </c>
      <c r="AY296" s="152" t="s">
        <v>122</v>
      </c>
    </row>
    <row r="297" spans="2:65" s="1" customFormat="1" ht="24.2" customHeight="1">
      <c r="B297" s="131"/>
      <c r="C297" s="132" t="s">
        <v>368</v>
      </c>
      <c r="D297" s="132" t="s">
        <v>124</v>
      </c>
      <c r="E297" s="133" t="s">
        <v>369</v>
      </c>
      <c r="F297" s="134" t="s">
        <v>370</v>
      </c>
      <c r="G297" s="135" t="s">
        <v>371</v>
      </c>
      <c r="H297" s="136">
        <v>2</v>
      </c>
      <c r="I297" s="137"/>
      <c r="J297" s="138">
        <f>ROUND(I297*H297,2)</f>
        <v>0</v>
      </c>
      <c r="K297" s="134" t="s">
        <v>128</v>
      </c>
      <c r="L297" s="31"/>
      <c r="M297" s="139" t="s">
        <v>1</v>
      </c>
      <c r="N297" s="140" t="s">
        <v>41</v>
      </c>
      <c r="P297" s="141">
        <f>O297*H297</f>
        <v>0</v>
      </c>
      <c r="Q297" s="141">
        <v>0</v>
      </c>
      <c r="R297" s="141">
        <f>Q297*H297</f>
        <v>0</v>
      </c>
      <c r="S297" s="141">
        <v>0</v>
      </c>
      <c r="T297" s="142">
        <f>S297*H297</f>
        <v>0</v>
      </c>
      <c r="AR297" s="143" t="s">
        <v>129</v>
      </c>
      <c r="AT297" s="143" t="s">
        <v>124</v>
      </c>
      <c r="AU297" s="143" t="s">
        <v>86</v>
      </c>
      <c r="AY297" s="16" t="s">
        <v>122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6" t="s">
        <v>84</v>
      </c>
      <c r="BK297" s="144">
        <f>ROUND(I297*H297,2)</f>
        <v>0</v>
      </c>
      <c r="BL297" s="16" t="s">
        <v>129</v>
      </c>
      <c r="BM297" s="143" t="s">
        <v>372</v>
      </c>
    </row>
    <row r="298" spans="2:65" s="1" customFormat="1" ht="48.75">
      <c r="B298" s="31"/>
      <c r="D298" s="145" t="s">
        <v>131</v>
      </c>
      <c r="F298" s="146" t="s">
        <v>373</v>
      </c>
      <c r="I298" s="147"/>
      <c r="L298" s="31"/>
      <c r="M298" s="148"/>
      <c r="T298" s="55"/>
      <c r="AT298" s="16" t="s">
        <v>131</v>
      </c>
      <c r="AU298" s="16" t="s">
        <v>86</v>
      </c>
    </row>
    <row r="299" spans="2:65" s="1" customFormat="1" ht="11.25">
      <c r="B299" s="31"/>
      <c r="D299" s="149" t="s">
        <v>133</v>
      </c>
      <c r="F299" s="150" t="s">
        <v>374</v>
      </c>
      <c r="I299" s="147"/>
      <c r="L299" s="31"/>
      <c r="M299" s="148"/>
      <c r="T299" s="55"/>
      <c r="AT299" s="16" t="s">
        <v>133</v>
      </c>
      <c r="AU299" s="16" t="s">
        <v>86</v>
      </c>
    </row>
    <row r="300" spans="2:65" s="12" customFormat="1" ht="11.25">
      <c r="B300" s="151"/>
      <c r="D300" s="145" t="s">
        <v>135</v>
      </c>
      <c r="E300" s="152" t="s">
        <v>1</v>
      </c>
      <c r="F300" s="153" t="s">
        <v>375</v>
      </c>
      <c r="H300" s="154">
        <v>2</v>
      </c>
      <c r="I300" s="155"/>
      <c r="L300" s="151"/>
      <c r="M300" s="156"/>
      <c r="T300" s="157"/>
      <c r="AT300" s="152" t="s">
        <v>135</v>
      </c>
      <c r="AU300" s="152" t="s">
        <v>86</v>
      </c>
      <c r="AV300" s="12" t="s">
        <v>86</v>
      </c>
      <c r="AW300" s="12" t="s">
        <v>32</v>
      </c>
      <c r="AX300" s="12" t="s">
        <v>84</v>
      </c>
      <c r="AY300" s="152" t="s">
        <v>122</v>
      </c>
    </row>
    <row r="301" spans="2:65" s="1" customFormat="1" ht="21.75" customHeight="1">
      <c r="B301" s="131"/>
      <c r="C301" s="132" t="s">
        <v>376</v>
      </c>
      <c r="D301" s="132" t="s">
        <v>124</v>
      </c>
      <c r="E301" s="133" t="s">
        <v>377</v>
      </c>
      <c r="F301" s="134" t="s">
        <v>378</v>
      </c>
      <c r="G301" s="135" t="s">
        <v>127</v>
      </c>
      <c r="H301" s="136">
        <v>35.700000000000003</v>
      </c>
      <c r="I301" s="137"/>
      <c r="J301" s="138">
        <f>ROUND(I301*H301,2)</f>
        <v>0</v>
      </c>
      <c r="K301" s="134" t="s">
        <v>128</v>
      </c>
      <c r="L301" s="31"/>
      <c r="M301" s="139" t="s">
        <v>1</v>
      </c>
      <c r="N301" s="140" t="s">
        <v>41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129</v>
      </c>
      <c r="AT301" s="143" t="s">
        <v>124</v>
      </c>
      <c r="AU301" s="143" t="s">
        <v>86</v>
      </c>
      <c r="AY301" s="16" t="s">
        <v>122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6" t="s">
        <v>84</v>
      </c>
      <c r="BK301" s="144">
        <f>ROUND(I301*H301,2)</f>
        <v>0</v>
      </c>
      <c r="BL301" s="16" t="s">
        <v>129</v>
      </c>
      <c r="BM301" s="143" t="s">
        <v>379</v>
      </c>
    </row>
    <row r="302" spans="2:65" s="1" customFormat="1" ht="11.25">
      <c r="B302" s="31"/>
      <c r="D302" s="145" t="s">
        <v>131</v>
      </c>
      <c r="F302" s="146" t="s">
        <v>378</v>
      </c>
      <c r="I302" s="147"/>
      <c r="L302" s="31"/>
      <c r="M302" s="148"/>
      <c r="T302" s="55"/>
      <c r="AT302" s="16" t="s">
        <v>131</v>
      </c>
      <c r="AU302" s="16" t="s">
        <v>86</v>
      </c>
    </row>
    <row r="303" spans="2:65" s="1" customFormat="1" ht="11.25">
      <c r="B303" s="31"/>
      <c r="D303" s="149" t="s">
        <v>133</v>
      </c>
      <c r="F303" s="150" t="s">
        <v>380</v>
      </c>
      <c r="I303" s="147"/>
      <c r="L303" s="31"/>
      <c r="M303" s="148"/>
      <c r="T303" s="55"/>
      <c r="AT303" s="16" t="s">
        <v>133</v>
      </c>
      <c r="AU303" s="16" t="s">
        <v>86</v>
      </c>
    </row>
    <row r="304" spans="2:65" s="12" customFormat="1" ht="22.5">
      <c r="B304" s="151"/>
      <c r="D304" s="145" t="s">
        <v>135</v>
      </c>
      <c r="E304" s="152" t="s">
        <v>1</v>
      </c>
      <c r="F304" s="153" t="s">
        <v>337</v>
      </c>
      <c r="H304" s="154">
        <v>18.5</v>
      </c>
      <c r="I304" s="155"/>
      <c r="L304" s="151"/>
      <c r="M304" s="156"/>
      <c r="T304" s="157"/>
      <c r="AT304" s="152" t="s">
        <v>135</v>
      </c>
      <c r="AU304" s="152" t="s">
        <v>86</v>
      </c>
      <c r="AV304" s="12" t="s">
        <v>86</v>
      </c>
      <c r="AW304" s="12" t="s">
        <v>32</v>
      </c>
      <c r="AX304" s="12" t="s">
        <v>76</v>
      </c>
      <c r="AY304" s="152" t="s">
        <v>122</v>
      </c>
    </row>
    <row r="305" spans="2:65" s="12" customFormat="1" ht="11.25">
      <c r="B305" s="151"/>
      <c r="D305" s="145" t="s">
        <v>135</v>
      </c>
      <c r="E305" s="152" t="s">
        <v>1</v>
      </c>
      <c r="F305" s="153" t="s">
        <v>381</v>
      </c>
      <c r="H305" s="154">
        <v>0.1</v>
      </c>
      <c r="I305" s="155"/>
      <c r="L305" s="151"/>
      <c r="M305" s="156"/>
      <c r="T305" s="157"/>
      <c r="AT305" s="152" t="s">
        <v>135</v>
      </c>
      <c r="AU305" s="152" t="s">
        <v>86</v>
      </c>
      <c r="AV305" s="12" t="s">
        <v>86</v>
      </c>
      <c r="AW305" s="12" t="s">
        <v>32</v>
      </c>
      <c r="AX305" s="12" t="s">
        <v>76</v>
      </c>
      <c r="AY305" s="152" t="s">
        <v>122</v>
      </c>
    </row>
    <row r="306" spans="2:65" s="12" customFormat="1" ht="11.25">
      <c r="B306" s="151"/>
      <c r="D306" s="145" t="s">
        <v>135</v>
      </c>
      <c r="E306" s="152" t="s">
        <v>1</v>
      </c>
      <c r="F306" s="153" t="s">
        <v>382</v>
      </c>
      <c r="H306" s="154">
        <v>13.3</v>
      </c>
      <c r="I306" s="155"/>
      <c r="L306" s="151"/>
      <c r="M306" s="156"/>
      <c r="T306" s="157"/>
      <c r="AT306" s="152" t="s">
        <v>135</v>
      </c>
      <c r="AU306" s="152" t="s">
        <v>86</v>
      </c>
      <c r="AV306" s="12" t="s">
        <v>86</v>
      </c>
      <c r="AW306" s="12" t="s">
        <v>32</v>
      </c>
      <c r="AX306" s="12" t="s">
        <v>76</v>
      </c>
      <c r="AY306" s="152" t="s">
        <v>122</v>
      </c>
    </row>
    <row r="307" spans="2:65" s="12" customFormat="1" ht="11.25">
      <c r="B307" s="151"/>
      <c r="D307" s="145" t="s">
        <v>135</v>
      </c>
      <c r="E307" s="152" t="s">
        <v>1</v>
      </c>
      <c r="F307" s="153" t="s">
        <v>145</v>
      </c>
      <c r="H307" s="154">
        <v>3</v>
      </c>
      <c r="I307" s="155"/>
      <c r="L307" s="151"/>
      <c r="M307" s="156"/>
      <c r="T307" s="157"/>
      <c r="AT307" s="152" t="s">
        <v>135</v>
      </c>
      <c r="AU307" s="152" t="s">
        <v>86</v>
      </c>
      <c r="AV307" s="12" t="s">
        <v>86</v>
      </c>
      <c r="AW307" s="12" t="s">
        <v>32</v>
      </c>
      <c r="AX307" s="12" t="s">
        <v>76</v>
      </c>
      <c r="AY307" s="152" t="s">
        <v>122</v>
      </c>
    </row>
    <row r="308" spans="2:65" s="12" customFormat="1" ht="11.25">
      <c r="B308" s="151"/>
      <c r="D308" s="145" t="s">
        <v>135</v>
      </c>
      <c r="E308" s="152" t="s">
        <v>1</v>
      </c>
      <c r="F308" s="153" t="s">
        <v>381</v>
      </c>
      <c r="H308" s="154">
        <v>0.1</v>
      </c>
      <c r="I308" s="155"/>
      <c r="L308" s="151"/>
      <c r="M308" s="156"/>
      <c r="T308" s="157"/>
      <c r="AT308" s="152" t="s">
        <v>135</v>
      </c>
      <c r="AU308" s="152" t="s">
        <v>86</v>
      </c>
      <c r="AV308" s="12" t="s">
        <v>86</v>
      </c>
      <c r="AW308" s="12" t="s">
        <v>32</v>
      </c>
      <c r="AX308" s="12" t="s">
        <v>76</v>
      </c>
      <c r="AY308" s="152" t="s">
        <v>122</v>
      </c>
    </row>
    <row r="309" spans="2:65" s="12" customFormat="1" ht="11.25">
      <c r="B309" s="151"/>
      <c r="D309" s="145" t="s">
        <v>135</v>
      </c>
      <c r="E309" s="152" t="s">
        <v>1</v>
      </c>
      <c r="F309" s="153" t="s">
        <v>383</v>
      </c>
      <c r="H309" s="154">
        <v>0.7</v>
      </c>
      <c r="I309" s="155"/>
      <c r="L309" s="151"/>
      <c r="M309" s="156"/>
      <c r="T309" s="157"/>
      <c r="AT309" s="152" t="s">
        <v>135</v>
      </c>
      <c r="AU309" s="152" t="s">
        <v>86</v>
      </c>
      <c r="AV309" s="12" t="s">
        <v>86</v>
      </c>
      <c r="AW309" s="12" t="s">
        <v>32</v>
      </c>
      <c r="AX309" s="12" t="s">
        <v>76</v>
      </c>
      <c r="AY309" s="152" t="s">
        <v>122</v>
      </c>
    </row>
    <row r="310" spans="2:65" s="13" customFormat="1" ht="11.25">
      <c r="B310" s="158"/>
      <c r="D310" s="145" t="s">
        <v>135</v>
      </c>
      <c r="E310" s="159" t="s">
        <v>1</v>
      </c>
      <c r="F310" s="160" t="s">
        <v>138</v>
      </c>
      <c r="H310" s="161">
        <v>35.700000000000003</v>
      </c>
      <c r="I310" s="162"/>
      <c r="L310" s="158"/>
      <c r="M310" s="163"/>
      <c r="T310" s="164"/>
      <c r="AT310" s="159" t="s">
        <v>135</v>
      </c>
      <c r="AU310" s="159" t="s">
        <v>86</v>
      </c>
      <c r="AV310" s="13" t="s">
        <v>129</v>
      </c>
      <c r="AW310" s="13" t="s">
        <v>32</v>
      </c>
      <c r="AX310" s="13" t="s">
        <v>84</v>
      </c>
      <c r="AY310" s="159" t="s">
        <v>122</v>
      </c>
    </row>
    <row r="311" spans="2:65" s="1" customFormat="1" ht="24">
      <c r="B311" s="131"/>
      <c r="C311" s="132" t="s">
        <v>384</v>
      </c>
      <c r="D311" s="132" t="s">
        <v>124</v>
      </c>
      <c r="E311" s="133" t="s">
        <v>385</v>
      </c>
      <c r="F311" s="134" t="s">
        <v>386</v>
      </c>
      <c r="G311" s="135" t="s">
        <v>387</v>
      </c>
      <c r="H311" s="136">
        <v>1</v>
      </c>
      <c r="I311" s="137"/>
      <c r="J311" s="138">
        <f>ROUND(I311*H311,2)</f>
        <v>0</v>
      </c>
      <c r="K311" s="134" t="s">
        <v>128</v>
      </c>
      <c r="L311" s="31"/>
      <c r="M311" s="139" t="s">
        <v>1</v>
      </c>
      <c r="N311" s="140" t="s">
        <v>41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129</v>
      </c>
      <c r="AT311" s="143" t="s">
        <v>124</v>
      </c>
      <c r="AU311" s="143" t="s">
        <v>86</v>
      </c>
      <c r="AY311" s="16" t="s">
        <v>122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6" t="s">
        <v>84</v>
      </c>
      <c r="BK311" s="144">
        <f>ROUND(I311*H311,2)</f>
        <v>0</v>
      </c>
      <c r="BL311" s="16" t="s">
        <v>129</v>
      </c>
      <c r="BM311" s="143" t="s">
        <v>388</v>
      </c>
    </row>
    <row r="312" spans="2:65" s="1" customFormat="1" ht="29.25">
      <c r="B312" s="31"/>
      <c r="D312" s="145" t="s">
        <v>131</v>
      </c>
      <c r="F312" s="146" t="s">
        <v>389</v>
      </c>
      <c r="I312" s="147"/>
      <c r="L312" s="31"/>
      <c r="M312" s="148"/>
      <c r="T312" s="55"/>
      <c r="AT312" s="16" t="s">
        <v>131</v>
      </c>
      <c r="AU312" s="16" t="s">
        <v>86</v>
      </c>
    </row>
    <row r="313" spans="2:65" s="1" customFormat="1" ht="11.25">
      <c r="B313" s="31"/>
      <c r="D313" s="149" t="s">
        <v>133</v>
      </c>
      <c r="F313" s="150" t="s">
        <v>390</v>
      </c>
      <c r="I313" s="147"/>
      <c r="L313" s="31"/>
      <c r="M313" s="148"/>
      <c r="T313" s="55"/>
      <c r="AT313" s="16" t="s">
        <v>133</v>
      </c>
      <c r="AU313" s="16" t="s">
        <v>86</v>
      </c>
    </row>
    <row r="314" spans="2:65" s="12" customFormat="1" ht="22.5">
      <c r="B314" s="151"/>
      <c r="D314" s="145" t="s">
        <v>135</v>
      </c>
      <c r="E314" s="152" t="s">
        <v>1</v>
      </c>
      <c r="F314" s="153" t="s">
        <v>391</v>
      </c>
      <c r="H314" s="154">
        <v>1</v>
      </c>
      <c r="I314" s="155"/>
      <c r="L314" s="151"/>
      <c r="M314" s="156"/>
      <c r="T314" s="157"/>
      <c r="AT314" s="152" t="s">
        <v>135</v>
      </c>
      <c r="AU314" s="152" t="s">
        <v>86</v>
      </c>
      <c r="AV314" s="12" t="s">
        <v>86</v>
      </c>
      <c r="AW314" s="12" t="s">
        <v>32</v>
      </c>
      <c r="AX314" s="12" t="s">
        <v>84</v>
      </c>
      <c r="AY314" s="152" t="s">
        <v>122</v>
      </c>
    </row>
    <row r="315" spans="2:65" s="1" customFormat="1" ht="24.2" customHeight="1">
      <c r="B315" s="131"/>
      <c r="C315" s="132" t="s">
        <v>392</v>
      </c>
      <c r="D315" s="132" t="s">
        <v>124</v>
      </c>
      <c r="E315" s="133" t="s">
        <v>393</v>
      </c>
      <c r="F315" s="134" t="s">
        <v>394</v>
      </c>
      <c r="G315" s="135" t="s">
        <v>395</v>
      </c>
      <c r="H315" s="136">
        <v>1</v>
      </c>
      <c r="I315" s="137"/>
      <c r="J315" s="138">
        <f>ROUND(I315*H315,2)</f>
        <v>0</v>
      </c>
      <c r="K315" s="134" t="s">
        <v>128</v>
      </c>
      <c r="L315" s="31"/>
      <c r="M315" s="139" t="s">
        <v>1</v>
      </c>
      <c r="N315" s="140" t="s">
        <v>41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129</v>
      </c>
      <c r="AT315" s="143" t="s">
        <v>124</v>
      </c>
      <c r="AU315" s="143" t="s">
        <v>86</v>
      </c>
      <c r="AY315" s="16" t="s">
        <v>122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6" t="s">
        <v>84</v>
      </c>
      <c r="BK315" s="144">
        <f>ROUND(I315*H315,2)</f>
        <v>0</v>
      </c>
      <c r="BL315" s="16" t="s">
        <v>129</v>
      </c>
      <c r="BM315" s="143" t="s">
        <v>396</v>
      </c>
    </row>
    <row r="316" spans="2:65" s="1" customFormat="1" ht="11.25">
      <c r="B316" s="31"/>
      <c r="D316" s="145" t="s">
        <v>131</v>
      </c>
      <c r="F316" s="146" t="s">
        <v>397</v>
      </c>
      <c r="I316" s="147"/>
      <c r="L316" s="31"/>
      <c r="M316" s="148"/>
      <c r="T316" s="55"/>
      <c r="AT316" s="16" t="s">
        <v>131</v>
      </c>
      <c r="AU316" s="16" t="s">
        <v>86</v>
      </c>
    </row>
    <row r="317" spans="2:65" s="1" customFormat="1" ht="11.25">
      <c r="B317" s="31"/>
      <c r="D317" s="149" t="s">
        <v>133</v>
      </c>
      <c r="F317" s="150" t="s">
        <v>398</v>
      </c>
      <c r="I317" s="147"/>
      <c r="L317" s="31"/>
      <c r="M317" s="148"/>
      <c r="T317" s="55"/>
      <c r="AT317" s="16" t="s">
        <v>133</v>
      </c>
      <c r="AU317" s="16" t="s">
        <v>86</v>
      </c>
    </row>
    <row r="318" spans="2:65" s="12" customFormat="1" ht="22.5">
      <c r="B318" s="151"/>
      <c r="D318" s="145" t="s">
        <v>135</v>
      </c>
      <c r="E318" s="152" t="s">
        <v>1</v>
      </c>
      <c r="F318" s="153" t="s">
        <v>399</v>
      </c>
      <c r="H318" s="154">
        <v>1</v>
      </c>
      <c r="I318" s="155"/>
      <c r="L318" s="151"/>
      <c r="M318" s="156"/>
      <c r="T318" s="157"/>
      <c r="AT318" s="152" t="s">
        <v>135</v>
      </c>
      <c r="AU318" s="152" t="s">
        <v>86</v>
      </c>
      <c r="AV318" s="12" t="s">
        <v>86</v>
      </c>
      <c r="AW318" s="12" t="s">
        <v>32</v>
      </c>
      <c r="AX318" s="12" t="s">
        <v>84</v>
      </c>
      <c r="AY318" s="152" t="s">
        <v>122</v>
      </c>
    </row>
    <row r="319" spans="2:65" s="1" customFormat="1" ht="21.75" customHeight="1">
      <c r="B319" s="131"/>
      <c r="C319" s="171" t="s">
        <v>400</v>
      </c>
      <c r="D319" s="171" t="s">
        <v>224</v>
      </c>
      <c r="E319" s="172" t="s">
        <v>401</v>
      </c>
      <c r="F319" s="173" t="s">
        <v>402</v>
      </c>
      <c r="G319" s="174" t="s">
        <v>250</v>
      </c>
      <c r="H319" s="175">
        <v>1</v>
      </c>
      <c r="I319" s="176"/>
      <c r="J319" s="177">
        <f>ROUND(I319*H319,2)</f>
        <v>0</v>
      </c>
      <c r="K319" s="173" t="s">
        <v>128</v>
      </c>
      <c r="L319" s="178"/>
      <c r="M319" s="179" t="s">
        <v>1</v>
      </c>
      <c r="N319" s="180" t="s">
        <v>41</v>
      </c>
      <c r="P319" s="141">
        <f>O319*H319</f>
        <v>0</v>
      </c>
      <c r="Q319" s="141">
        <v>8.5000000000000006E-3</v>
      </c>
      <c r="R319" s="141">
        <f>Q319*H319</f>
        <v>8.5000000000000006E-3</v>
      </c>
      <c r="S319" s="141">
        <v>0</v>
      </c>
      <c r="T319" s="142">
        <f>S319*H319</f>
        <v>0</v>
      </c>
      <c r="AR319" s="143" t="s">
        <v>181</v>
      </c>
      <c r="AT319" s="143" t="s">
        <v>224</v>
      </c>
      <c r="AU319" s="143" t="s">
        <v>86</v>
      </c>
      <c r="AY319" s="16" t="s">
        <v>122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6" t="s">
        <v>84</v>
      </c>
      <c r="BK319" s="144">
        <f>ROUND(I319*H319,2)</f>
        <v>0</v>
      </c>
      <c r="BL319" s="16" t="s">
        <v>129</v>
      </c>
      <c r="BM319" s="143" t="s">
        <v>403</v>
      </c>
    </row>
    <row r="320" spans="2:65" s="1" customFormat="1" ht="11.25">
      <c r="B320" s="31"/>
      <c r="D320" s="145" t="s">
        <v>131</v>
      </c>
      <c r="F320" s="146" t="s">
        <v>402</v>
      </c>
      <c r="I320" s="147"/>
      <c r="L320" s="31"/>
      <c r="M320" s="148"/>
      <c r="T320" s="55"/>
      <c r="AT320" s="16" t="s">
        <v>131</v>
      </c>
      <c r="AU320" s="16" t="s">
        <v>86</v>
      </c>
    </row>
    <row r="321" spans="2:65" s="12" customFormat="1" ht="11.25">
      <c r="B321" s="151"/>
      <c r="D321" s="145" t="s">
        <v>135</v>
      </c>
      <c r="E321" s="152" t="s">
        <v>1</v>
      </c>
      <c r="F321" s="153" t="s">
        <v>404</v>
      </c>
      <c r="H321" s="154">
        <v>1</v>
      </c>
      <c r="I321" s="155"/>
      <c r="L321" s="151"/>
      <c r="M321" s="156"/>
      <c r="T321" s="157"/>
      <c r="AT321" s="152" t="s">
        <v>135</v>
      </c>
      <c r="AU321" s="152" t="s">
        <v>86</v>
      </c>
      <c r="AV321" s="12" t="s">
        <v>86</v>
      </c>
      <c r="AW321" s="12" t="s">
        <v>32</v>
      </c>
      <c r="AX321" s="12" t="s">
        <v>84</v>
      </c>
      <c r="AY321" s="152" t="s">
        <v>122</v>
      </c>
    </row>
    <row r="322" spans="2:65" s="1" customFormat="1" ht="24.2" customHeight="1">
      <c r="B322" s="131"/>
      <c r="C322" s="132" t="s">
        <v>405</v>
      </c>
      <c r="D322" s="132" t="s">
        <v>124</v>
      </c>
      <c r="E322" s="133" t="s">
        <v>406</v>
      </c>
      <c r="F322" s="134" t="s">
        <v>407</v>
      </c>
      <c r="G322" s="135" t="s">
        <v>250</v>
      </c>
      <c r="H322" s="136">
        <v>2</v>
      </c>
      <c r="I322" s="137"/>
      <c r="J322" s="138">
        <f>ROUND(I322*H322,2)</f>
        <v>0</v>
      </c>
      <c r="K322" s="134" t="s">
        <v>128</v>
      </c>
      <c r="L322" s="31"/>
      <c r="M322" s="139" t="s">
        <v>1</v>
      </c>
      <c r="N322" s="140" t="s">
        <v>41</v>
      </c>
      <c r="P322" s="141">
        <f>O322*H322</f>
        <v>0</v>
      </c>
      <c r="Q322" s="141">
        <v>0.53325999999999996</v>
      </c>
      <c r="R322" s="141">
        <f>Q322*H322</f>
        <v>1.0665199999999999</v>
      </c>
      <c r="S322" s="141">
        <v>0.3</v>
      </c>
      <c r="T322" s="142">
        <f>S322*H322</f>
        <v>0.6</v>
      </c>
      <c r="AR322" s="143" t="s">
        <v>129</v>
      </c>
      <c r="AT322" s="143" t="s">
        <v>124</v>
      </c>
      <c r="AU322" s="143" t="s">
        <v>86</v>
      </c>
      <c r="AY322" s="16" t="s">
        <v>122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6" t="s">
        <v>84</v>
      </c>
      <c r="BK322" s="144">
        <f>ROUND(I322*H322,2)</f>
        <v>0</v>
      </c>
      <c r="BL322" s="16" t="s">
        <v>129</v>
      </c>
      <c r="BM322" s="143" t="s">
        <v>408</v>
      </c>
    </row>
    <row r="323" spans="2:65" s="1" customFormat="1" ht="19.5">
      <c r="B323" s="31"/>
      <c r="D323" s="145" t="s">
        <v>131</v>
      </c>
      <c r="F323" s="146" t="s">
        <v>409</v>
      </c>
      <c r="I323" s="147"/>
      <c r="L323" s="31"/>
      <c r="M323" s="148"/>
      <c r="T323" s="55"/>
      <c r="AT323" s="16" t="s">
        <v>131</v>
      </c>
      <c r="AU323" s="16" t="s">
        <v>86</v>
      </c>
    </row>
    <row r="324" spans="2:65" s="1" customFormat="1" ht="11.25">
      <c r="B324" s="31"/>
      <c r="D324" s="149" t="s">
        <v>133</v>
      </c>
      <c r="F324" s="150" t="s">
        <v>410</v>
      </c>
      <c r="I324" s="147"/>
      <c r="L324" s="31"/>
      <c r="M324" s="148"/>
      <c r="T324" s="55"/>
      <c r="AT324" s="16" t="s">
        <v>133</v>
      </c>
      <c r="AU324" s="16" t="s">
        <v>86</v>
      </c>
    </row>
    <row r="325" spans="2:65" s="12" customFormat="1" ht="11.25">
      <c r="B325" s="151"/>
      <c r="D325" s="145" t="s">
        <v>135</v>
      </c>
      <c r="E325" s="152" t="s">
        <v>1</v>
      </c>
      <c r="F325" s="153" t="s">
        <v>411</v>
      </c>
      <c r="H325" s="154">
        <v>2</v>
      </c>
      <c r="I325" s="155"/>
      <c r="L325" s="151"/>
      <c r="M325" s="156"/>
      <c r="T325" s="157"/>
      <c r="AT325" s="152" t="s">
        <v>135</v>
      </c>
      <c r="AU325" s="152" t="s">
        <v>86</v>
      </c>
      <c r="AV325" s="12" t="s">
        <v>86</v>
      </c>
      <c r="AW325" s="12" t="s">
        <v>32</v>
      </c>
      <c r="AX325" s="12" t="s">
        <v>84</v>
      </c>
      <c r="AY325" s="152" t="s">
        <v>122</v>
      </c>
    </row>
    <row r="326" spans="2:65" s="11" customFormat="1" ht="22.9" customHeight="1">
      <c r="B326" s="119"/>
      <c r="D326" s="120" t="s">
        <v>75</v>
      </c>
      <c r="E326" s="129" t="s">
        <v>189</v>
      </c>
      <c r="F326" s="129" t="s">
        <v>412</v>
      </c>
      <c r="I326" s="122"/>
      <c r="J326" s="130">
        <f>BK326</f>
        <v>0</v>
      </c>
      <c r="L326" s="119"/>
      <c r="M326" s="124"/>
      <c r="P326" s="125">
        <f>SUM(P327:P395)</f>
        <v>0</v>
      </c>
      <c r="R326" s="125">
        <f>SUM(R327:R395)</f>
        <v>43.891505000000016</v>
      </c>
      <c r="T326" s="126">
        <f>SUM(T327:T395)</f>
        <v>4.0000000000000001E-3</v>
      </c>
      <c r="AR326" s="120" t="s">
        <v>84</v>
      </c>
      <c r="AT326" s="127" t="s">
        <v>75</v>
      </c>
      <c r="AU326" s="127" t="s">
        <v>84</v>
      </c>
      <c r="AY326" s="120" t="s">
        <v>122</v>
      </c>
      <c r="BK326" s="128">
        <f>SUM(BK327:BK395)</f>
        <v>0</v>
      </c>
    </row>
    <row r="327" spans="2:65" s="1" customFormat="1" ht="33" customHeight="1">
      <c r="B327" s="131"/>
      <c r="C327" s="132" t="s">
        <v>413</v>
      </c>
      <c r="D327" s="132" t="s">
        <v>124</v>
      </c>
      <c r="E327" s="133" t="s">
        <v>414</v>
      </c>
      <c r="F327" s="134" t="s">
        <v>415</v>
      </c>
      <c r="G327" s="135" t="s">
        <v>169</v>
      </c>
      <c r="H327" s="136">
        <v>145</v>
      </c>
      <c r="I327" s="137"/>
      <c r="J327" s="138">
        <f>ROUND(I327*H327,2)</f>
        <v>0</v>
      </c>
      <c r="K327" s="134" t="s">
        <v>128</v>
      </c>
      <c r="L327" s="31"/>
      <c r="M327" s="139" t="s">
        <v>1</v>
      </c>
      <c r="N327" s="140" t="s">
        <v>41</v>
      </c>
      <c r="P327" s="141">
        <f>O327*H327</f>
        <v>0</v>
      </c>
      <c r="Q327" s="141">
        <v>0.16850000000000001</v>
      </c>
      <c r="R327" s="141">
        <f>Q327*H327</f>
        <v>24.432500000000001</v>
      </c>
      <c r="S327" s="141">
        <v>0</v>
      </c>
      <c r="T327" s="142">
        <f>S327*H327</f>
        <v>0</v>
      </c>
      <c r="AR327" s="143" t="s">
        <v>129</v>
      </c>
      <c r="AT327" s="143" t="s">
        <v>124</v>
      </c>
      <c r="AU327" s="143" t="s">
        <v>86</v>
      </c>
      <c r="AY327" s="16" t="s">
        <v>122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6" t="s">
        <v>84</v>
      </c>
      <c r="BK327" s="144">
        <f>ROUND(I327*H327,2)</f>
        <v>0</v>
      </c>
      <c r="BL327" s="16" t="s">
        <v>129</v>
      </c>
      <c r="BM327" s="143" t="s">
        <v>416</v>
      </c>
    </row>
    <row r="328" spans="2:65" s="1" customFormat="1" ht="29.25">
      <c r="B328" s="31"/>
      <c r="D328" s="145" t="s">
        <v>131</v>
      </c>
      <c r="F328" s="146" t="s">
        <v>417</v>
      </c>
      <c r="I328" s="147"/>
      <c r="L328" s="31"/>
      <c r="M328" s="148"/>
      <c r="T328" s="55"/>
      <c r="AT328" s="16" t="s">
        <v>131</v>
      </c>
      <c r="AU328" s="16" t="s">
        <v>86</v>
      </c>
    </row>
    <row r="329" spans="2:65" s="1" customFormat="1" ht="11.25">
      <c r="B329" s="31"/>
      <c r="D329" s="149" t="s">
        <v>133</v>
      </c>
      <c r="F329" s="150" t="s">
        <v>418</v>
      </c>
      <c r="I329" s="147"/>
      <c r="L329" s="31"/>
      <c r="M329" s="148"/>
      <c r="T329" s="55"/>
      <c r="AT329" s="16" t="s">
        <v>133</v>
      </c>
      <c r="AU329" s="16" t="s">
        <v>86</v>
      </c>
    </row>
    <row r="330" spans="2:65" s="12" customFormat="1" ht="11.25">
      <c r="B330" s="151"/>
      <c r="D330" s="145" t="s">
        <v>135</v>
      </c>
      <c r="E330" s="152" t="s">
        <v>1</v>
      </c>
      <c r="F330" s="153" t="s">
        <v>419</v>
      </c>
      <c r="H330" s="154">
        <v>145</v>
      </c>
      <c r="I330" s="155"/>
      <c r="L330" s="151"/>
      <c r="M330" s="156"/>
      <c r="T330" s="157"/>
      <c r="AT330" s="152" t="s">
        <v>135</v>
      </c>
      <c r="AU330" s="152" t="s">
        <v>86</v>
      </c>
      <c r="AV330" s="12" t="s">
        <v>86</v>
      </c>
      <c r="AW330" s="12" t="s">
        <v>32</v>
      </c>
      <c r="AX330" s="12" t="s">
        <v>84</v>
      </c>
      <c r="AY330" s="152" t="s">
        <v>122</v>
      </c>
    </row>
    <row r="331" spans="2:65" s="1" customFormat="1" ht="16.5" customHeight="1">
      <c r="B331" s="131"/>
      <c r="C331" s="171" t="s">
        <v>420</v>
      </c>
      <c r="D331" s="171" t="s">
        <v>224</v>
      </c>
      <c r="E331" s="172" t="s">
        <v>421</v>
      </c>
      <c r="F331" s="173" t="s">
        <v>422</v>
      </c>
      <c r="G331" s="174" t="s">
        <v>169</v>
      </c>
      <c r="H331" s="175">
        <v>151.547</v>
      </c>
      <c r="I331" s="176"/>
      <c r="J331" s="177">
        <f>ROUND(I331*H331,2)</f>
        <v>0</v>
      </c>
      <c r="K331" s="173" t="s">
        <v>128</v>
      </c>
      <c r="L331" s="178"/>
      <c r="M331" s="179" t="s">
        <v>1</v>
      </c>
      <c r="N331" s="180" t="s">
        <v>41</v>
      </c>
      <c r="P331" s="141">
        <f>O331*H331</f>
        <v>0</v>
      </c>
      <c r="Q331" s="141">
        <v>0.08</v>
      </c>
      <c r="R331" s="141">
        <f>Q331*H331</f>
        <v>12.123760000000001</v>
      </c>
      <c r="S331" s="141">
        <v>0</v>
      </c>
      <c r="T331" s="142">
        <f>S331*H331</f>
        <v>0</v>
      </c>
      <c r="AR331" s="143" t="s">
        <v>181</v>
      </c>
      <c r="AT331" s="143" t="s">
        <v>224</v>
      </c>
      <c r="AU331" s="143" t="s">
        <v>86</v>
      </c>
      <c r="AY331" s="16" t="s">
        <v>122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6" t="s">
        <v>84</v>
      </c>
      <c r="BK331" s="144">
        <f>ROUND(I331*H331,2)</f>
        <v>0</v>
      </c>
      <c r="BL331" s="16" t="s">
        <v>129</v>
      </c>
      <c r="BM331" s="143" t="s">
        <v>423</v>
      </c>
    </row>
    <row r="332" spans="2:65" s="1" customFormat="1" ht="11.25">
      <c r="B332" s="31"/>
      <c r="D332" s="145" t="s">
        <v>131</v>
      </c>
      <c r="F332" s="146" t="s">
        <v>422</v>
      </c>
      <c r="I332" s="147"/>
      <c r="L332" s="31"/>
      <c r="M332" s="148"/>
      <c r="T332" s="55"/>
      <c r="AT332" s="16" t="s">
        <v>131</v>
      </c>
      <c r="AU332" s="16" t="s">
        <v>86</v>
      </c>
    </row>
    <row r="333" spans="2:65" s="12" customFormat="1" ht="11.25">
      <c r="B333" s="151"/>
      <c r="D333" s="145" t="s">
        <v>135</v>
      </c>
      <c r="E333" s="152" t="s">
        <v>1</v>
      </c>
      <c r="F333" s="153" t="s">
        <v>424</v>
      </c>
      <c r="H333" s="154">
        <v>141.5</v>
      </c>
      <c r="I333" s="155"/>
      <c r="L333" s="151"/>
      <c r="M333" s="156"/>
      <c r="T333" s="157"/>
      <c r="AT333" s="152" t="s">
        <v>135</v>
      </c>
      <c r="AU333" s="152" t="s">
        <v>86</v>
      </c>
      <c r="AV333" s="12" t="s">
        <v>86</v>
      </c>
      <c r="AW333" s="12" t="s">
        <v>32</v>
      </c>
      <c r="AX333" s="12" t="s">
        <v>76</v>
      </c>
      <c r="AY333" s="152" t="s">
        <v>122</v>
      </c>
    </row>
    <row r="334" spans="2:65" s="12" customFormat="1" ht="11.25">
      <c r="B334" s="151"/>
      <c r="D334" s="145" t="s">
        <v>135</v>
      </c>
      <c r="E334" s="152" t="s">
        <v>1</v>
      </c>
      <c r="F334" s="153" t="s">
        <v>425</v>
      </c>
      <c r="H334" s="154">
        <v>7.0750000000000002</v>
      </c>
      <c r="I334" s="155"/>
      <c r="L334" s="151"/>
      <c r="M334" s="156"/>
      <c r="T334" s="157"/>
      <c r="AT334" s="152" t="s">
        <v>135</v>
      </c>
      <c r="AU334" s="152" t="s">
        <v>86</v>
      </c>
      <c r="AV334" s="12" t="s">
        <v>86</v>
      </c>
      <c r="AW334" s="12" t="s">
        <v>32</v>
      </c>
      <c r="AX334" s="12" t="s">
        <v>76</v>
      </c>
      <c r="AY334" s="152" t="s">
        <v>122</v>
      </c>
    </row>
    <row r="335" spans="2:65" s="13" customFormat="1" ht="11.25">
      <c r="B335" s="158"/>
      <c r="D335" s="145" t="s">
        <v>135</v>
      </c>
      <c r="E335" s="159" t="s">
        <v>1</v>
      </c>
      <c r="F335" s="160" t="s">
        <v>138</v>
      </c>
      <c r="H335" s="161">
        <v>148.57499999999999</v>
      </c>
      <c r="I335" s="162"/>
      <c r="L335" s="158"/>
      <c r="M335" s="163"/>
      <c r="T335" s="164"/>
      <c r="AT335" s="159" t="s">
        <v>135</v>
      </c>
      <c r="AU335" s="159" t="s">
        <v>86</v>
      </c>
      <c r="AV335" s="13" t="s">
        <v>129</v>
      </c>
      <c r="AW335" s="13" t="s">
        <v>32</v>
      </c>
      <c r="AX335" s="13" t="s">
        <v>84</v>
      </c>
      <c r="AY335" s="159" t="s">
        <v>122</v>
      </c>
    </row>
    <row r="336" spans="2:65" s="12" customFormat="1" ht="11.25">
      <c r="B336" s="151"/>
      <c r="D336" s="145" t="s">
        <v>135</v>
      </c>
      <c r="F336" s="153" t="s">
        <v>426</v>
      </c>
      <c r="H336" s="154">
        <v>151.547</v>
      </c>
      <c r="I336" s="155"/>
      <c r="L336" s="151"/>
      <c r="M336" s="156"/>
      <c r="T336" s="157"/>
      <c r="AT336" s="152" t="s">
        <v>135</v>
      </c>
      <c r="AU336" s="152" t="s">
        <v>86</v>
      </c>
      <c r="AV336" s="12" t="s">
        <v>86</v>
      </c>
      <c r="AW336" s="12" t="s">
        <v>3</v>
      </c>
      <c r="AX336" s="12" t="s">
        <v>84</v>
      </c>
      <c r="AY336" s="152" t="s">
        <v>122</v>
      </c>
    </row>
    <row r="337" spans="2:65" s="1" customFormat="1" ht="24.2" customHeight="1">
      <c r="B337" s="131"/>
      <c r="C337" s="171" t="s">
        <v>427</v>
      </c>
      <c r="D337" s="171" t="s">
        <v>224</v>
      </c>
      <c r="E337" s="172" t="s">
        <v>428</v>
      </c>
      <c r="F337" s="173" t="s">
        <v>429</v>
      </c>
      <c r="G337" s="174" t="s">
        <v>169</v>
      </c>
      <c r="H337" s="175">
        <v>3</v>
      </c>
      <c r="I337" s="176"/>
      <c r="J337" s="177">
        <f>ROUND(I337*H337,2)</f>
        <v>0</v>
      </c>
      <c r="K337" s="173" t="s">
        <v>128</v>
      </c>
      <c r="L337" s="178"/>
      <c r="M337" s="179" t="s">
        <v>1</v>
      </c>
      <c r="N337" s="180" t="s">
        <v>41</v>
      </c>
      <c r="P337" s="141">
        <f>O337*H337</f>
        <v>0</v>
      </c>
      <c r="Q337" s="141">
        <v>4.8300000000000003E-2</v>
      </c>
      <c r="R337" s="141">
        <f>Q337*H337</f>
        <v>0.1449</v>
      </c>
      <c r="S337" s="141">
        <v>0</v>
      </c>
      <c r="T337" s="142">
        <f>S337*H337</f>
        <v>0</v>
      </c>
      <c r="AR337" s="143" t="s">
        <v>181</v>
      </c>
      <c r="AT337" s="143" t="s">
        <v>224</v>
      </c>
      <c r="AU337" s="143" t="s">
        <v>86</v>
      </c>
      <c r="AY337" s="16" t="s">
        <v>122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6" t="s">
        <v>84</v>
      </c>
      <c r="BK337" s="144">
        <f>ROUND(I337*H337,2)</f>
        <v>0</v>
      </c>
      <c r="BL337" s="16" t="s">
        <v>129</v>
      </c>
      <c r="BM337" s="143" t="s">
        <v>430</v>
      </c>
    </row>
    <row r="338" spans="2:65" s="1" customFormat="1" ht="11.25">
      <c r="B338" s="31"/>
      <c r="D338" s="145" t="s">
        <v>131</v>
      </c>
      <c r="F338" s="146" t="s">
        <v>429</v>
      </c>
      <c r="I338" s="147"/>
      <c r="L338" s="31"/>
      <c r="M338" s="148"/>
      <c r="T338" s="55"/>
      <c r="AT338" s="16" t="s">
        <v>131</v>
      </c>
      <c r="AU338" s="16" t="s">
        <v>86</v>
      </c>
    </row>
    <row r="339" spans="2:65" s="12" customFormat="1" ht="11.25">
      <c r="B339" s="151"/>
      <c r="D339" s="145" t="s">
        <v>135</v>
      </c>
      <c r="E339" s="152" t="s">
        <v>1</v>
      </c>
      <c r="F339" s="153" t="s">
        <v>145</v>
      </c>
      <c r="H339" s="154">
        <v>3</v>
      </c>
      <c r="I339" s="155"/>
      <c r="L339" s="151"/>
      <c r="M339" s="156"/>
      <c r="T339" s="157"/>
      <c r="AT339" s="152" t="s">
        <v>135</v>
      </c>
      <c r="AU339" s="152" t="s">
        <v>86</v>
      </c>
      <c r="AV339" s="12" t="s">
        <v>86</v>
      </c>
      <c r="AW339" s="12" t="s">
        <v>32</v>
      </c>
      <c r="AX339" s="12" t="s">
        <v>84</v>
      </c>
      <c r="AY339" s="152" t="s">
        <v>122</v>
      </c>
    </row>
    <row r="340" spans="2:65" s="1" customFormat="1" ht="21.75" customHeight="1">
      <c r="B340" s="131"/>
      <c r="C340" s="171" t="s">
        <v>431</v>
      </c>
      <c r="D340" s="171" t="s">
        <v>224</v>
      </c>
      <c r="E340" s="172" t="s">
        <v>432</v>
      </c>
      <c r="F340" s="173" t="s">
        <v>433</v>
      </c>
      <c r="G340" s="174" t="s">
        <v>169</v>
      </c>
      <c r="H340" s="175">
        <v>0.5</v>
      </c>
      <c r="I340" s="176"/>
      <c r="J340" s="177">
        <f>ROUND(I340*H340,2)</f>
        <v>0</v>
      </c>
      <c r="K340" s="173" t="s">
        <v>128</v>
      </c>
      <c r="L340" s="178"/>
      <c r="M340" s="179" t="s">
        <v>1</v>
      </c>
      <c r="N340" s="180" t="s">
        <v>41</v>
      </c>
      <c r="P340" s="141">
        <f>O340*H340</f>
        <v>0</v>
      </c>
      <c r="Q340" s="141">
        <v>4.8399999999999999E-2</v>
      </c>
      <c r="R340" s="141">
        <f>Q340*H340</f>
        <v>2.4199999999999999E-2</v>
      </c>
      <c r="S340" s="141">
        <v>0</v>
      </c>
      <c r="T340" s="142">
        <f>S340*H340</f>
        <v>0</v>
      </c>
      <c r="AR340" s="143" t="s">
        <v>181</v>
      </c>
      <c r="AT340" s="143" t="s">
        <v>224</v>
      </c>
      <c r="AU340" s="143" t="s">
        <v>86</v>
      </c>
      <c r="AY340" s="16" t="s">
        <v>122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6" t="s">
        <v>84</v>
      </c>
      <c r="BK340" s="144">
        <f>ROUND(I340*H340,2)</f>
        <v>0</v>
      </c>
      <c r="BL340" s="16" t="s">
        <v>129</v>
      </c>
      <c r="BM340" s="143" t="s">
        <v>434</v>
      </c>
    </row>
    <row r="341" spans="2:65" s="1" customFormat="1" ht="11.25">
      <c r="B341" s="31"/>
      <c r="D341" s="145" t="s">
        <v>131</v>
      </c>
      <c r="F341" s="146" t="s">
        <v>433</v>
      </c>
      <c r="I341" s="147"/>
      <c r="L341" s="31"/>
      <c r="M341" s="148"/>
      <c r="T341" s="55"/>
      <c r="AT341" s="16" t="s">
        <v>131</v>
      </c>
      <c r="AU341" s="16" t="s">
        <v>86</v>
      </c>
    </row>
    <row r="342" spans="2:65" s="12" customFormat="1" ht="11.25">
      <c r="B342" s="151"/>
      <c r="D342" s="145" t="s">
        <v>135</v>
      </c>
      <c r="E342" s="152" t="s">
        <v>1</v>
      </c>
      <c r="F342" s="153" t="s">
        <v>435</v>
      </c>
      <c r="H342" s="154">
        <v>0.5</v>
      </c>
      <c r="I342" s="155"/>
      <c r="L342" s="151"/>
      <c r="M342" s="156"/>
      <c r="T342" s="157"/>
      <c r="AT342" s="152" t="s">
        <v>135</v>
      </c>
      <c r="AU342" s="152" t="s">
        <v>86</v>
      </c>
      <c r="AV342" s="12" t="s">
        <v>86</v>
      </c>
      <c r="AW342" s="12" t="s">
        <v>32</v>
      </c>
      <c r="AX342" s="12" t="s">
        <v>84</v>
      </c>
      <c r="AY342" s="152" t="s">
        <v>122</v>
      </c>
    </row>
    <row r="343" spans="2:65" s="1" customFormat="1" ht="33" customHeight="1">
      <c r="B343" s="131"/>
      <c r="C343" s="132" t="s">
        <v>436</v>
      </c>
      <c r="D343" s="132" t="s">
        <v>124</v>
      </c>
      <c r="E343" s="133" t="s">
        <v>437</v>
      </c>
      <c r="F343" s="134" t="s">
        <v>438</v>
      </c>
      <c r="G343" s="135" t="s">
        <v>169</v>
      </c>
      <c r="H343" s="136">
        <v>35</v>
      </c>
      <c r="I343" s="137"/>
      <c r="J343" s="138">
        <f>ROUND(I343*H343,2)</f>
        <v>0</v>
      </c>
      <c r="K343" s="134" t="s">
        <v>128</v>
      </c>
      <c r="L343" s="31"/>
      <c r="M343" s="139" t="s">
        <v>1</v>
      </c>
      <c r="N343" s="140" t="s">
        <v>41</v>
      </c>
      <c r="P343" s="141">
        <f>O343*H343</f>
        <v>0</v>
      </c>
      <c r="Q343" s="141">
        <v>0.14041999999999999</v>
      </c>
      <c r="R343" s="141">
        <f>Q343*H343</f>
        <v>4.9146999999999998</v>
      </c>
      <c r="S343" s="141">
        <v>0</v>
      </c>
      <c r="T343" s="142">
        <f>S343*H343</f>
        <v>0</v>
      </c>
      <c r="AR343" s="143" t="s">
        <v>129</v>
      </c>
      <c r="AT343" s="143" t="s">
        <v>124</v>
      </c>
      <c r="AU343" s="143" t="s">
        <v>86</v>
      </c>
      <c r="AY343" s="16" t="s">
        <v>122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6" t="s">
        <v>84</v>
      </c>
      <c r="BK343" s="144">
        <f>ROUND(I343*H343,2)</f>
        <v>0</v>
      </c>
      <c r="BL343" s="16" t="s">
        <v>129</v>
      </c>
      <c r="BM343" s="143" t="s">
        <v>439</v>
      </c>
    </row>
    <row r="344" spans="2:65" s="1" customFormat="1" ht="29.25">
      <c r="B344" s="31"/>
      <c r="D344" s="145" t="s">
        <v>131</v>
      </c>
      <c r="F344" s="146" t="s">
        <v>440</v>
      </c>
      <c r="I344" s="147"/>
      <c r="L344" s="31"/>
      <c r="M344" s="148"/>
      <c r="T344" s="55"/>
      <c r="AT344" s="16" t="s">
        <v>131</v>
      </c>
      <c r="AU344" s="16" t="s">
        <v>86</v>
      </c>
    </row>
    <row r="345" spans="2:65" s="1" customFormat="1" ht="11.25">
      <c r="B345" s="31"/>
      <c r="D345" s="149" t="s">
        <v>133</v>
      </c>
      <c r="F345" s="150" t="s">
        <v>441</v>
      </c>
      <c r="I345" s="147"/>
      <c r="L345" s="31"/>
      <c r="M345" s="148"/>
      <c r="T345" s="55"/>
      <c r="AT345" s="16" t="s">
        <v>133</v>
      </c>
      <c r="AU345" s="16" t="s">
        <v>86</v>
      </c>
    </row>
    <row r="346" spans="2:65" s="12" customFormat="1" ht="11.25">
      <c r="B346" s="151"/>
      <c r="D346" s="145" t="s">
        <v>135</v>
      </c>
      <c r="E346" s="152" t="s">
        <v>1</v>
      </c>
      <c r="F346" s="153" t="s">
        <v>368</v>
      </c>
      <c r="H346" s="154">
        <v>35</v>
      </c>
      <c r="I346" s="155"/>
      <c r="L346" s="151"/>
      <c r="M346" s="156"/>
      <c r="T346" s="157"/>
      <c r="AT346" s="152" t="s">
        <v>135</v>
      </c>
      <c r="AU346" s="152" t="s">
        <v>86</v>
      </c>
      <c r="AV346" s="12" t="s">
        <v>86</v>
      </c>
      <c r="AW346" s="12" t="s">
        <v>32</v>
      </c>
      <c r="AX346" s="12" t="s">
        <v>84</v>
      </c>
      <c r="AY346" s="152" t="s">
        <v>122</v>
      </c>
    </row>
    <row r="347" spans="2:65" s="1" customFormat="1" ht="16.5" customHeight="1">
      <c r="B347" s="131"/>
      <c r="C347" s="171" t="s">
        <v>442</v>
      </c>
      <c r="D347" s="171" t="s">
        <v>224</v>
      </c>
      <c r="E347" s="172" t="s">
        <v>443</v>
      </c>
      <c r="F347" s="173" t="s">
        <v>444</v>
      </c>
      <c r="G347" s="174" t="s">
        <v>169</v>
      </c>
      <c r="H347" s="175">
        <v>37.484999999999999</v>
      </c>
      <c r="I347" s="176"/>
      <c r="J347" s="177">
        <f>ROUND(I347*H347,2)</f>
        <v>0</v>
      </c>
      <c r="K347" s="173" t="s">
        <v>128</v>
      </c>
      <c r="L347" s="178"/>
      <c r="M347" s="179" t="s">
        <v>1</v>
      </c>
      <c r="N347" s="180" t="s">
        <v>41</v>
      </c>
      <c r="P347" s="141">
        <f>O347*H347</f>
        <v>0</v>
      </c>
      <c r="Q347" s="141">
        <v>4.4999999999999998E-2</v>
      </c>
      <c r="R347" s="141">
        <f>Q347*H347</f>
        <v>1.686825</v>
      </c>
      <c r="S347" s="141">
        <v>0</v>
      </c>
      <c r="T347" s="142">
        <f>S347*H347</f>
        <v>0</v>
      </c>
      <c r="AR347" s="143" t="s">
        <v>181</v>
      </c>
      <c r="AT347" s="143" t="s">
        <v>224</v>
      </c>
      <c r="AU347" s="143" t="s">
        <v>86</v>
      </c>
      <c r="AY347" s="16" t="s">
        <v>122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6" t="s">
        <v>84</v>
      </c>
      <c r="BK347" s="144">
        <f>ROUND(I347*H347,2)</f>
        <v>0</v>
      </c>
      <c r="BL347" s="16" t="s">
        <v>129</v>
      </c>
      <c r="BM347" s="143" t="s">
        <v>445</v>
      </c>
    </row>
    <row r="348" spans="2:65" s="1" customFormat="1" ht="11.25">
      <c r="B348" s="31"/>
      <c r="D348" s="145" t="s">
        <v>131</v>
      </c>
      <c r="F348" s="146" t="s">
        <v>444</v>
      </c>
      <c r="I348" s="147"/>
      <c r="L348" s="31"/>
      <c r="M348" s="148"/>
      <c r="T348" s="55"/>
      <c r="AT348" s="16" t="s">
        <v>131</v>
      </c>
      <c r="AU348" s="16" t="s">
        <v>86</v>
      </c>
    </row>
    <row r="349" spans="2:65" s="12" customFormat="1" ht="11.25">
      <c r="B349" s="151"/>
      <c r="D349" s="145" t="s">
        <v>135</v>
      </c>
      <c r="E349" s="152" t="s">
        <v>1</v>
      </c>
      <c r="F349" s="153" t="s">
        <v>368</v>
      </c>
      <c r="H349" s="154">
        <v>35</v>
      </c>
      <c r="I349" s="155"/>
      <c r="L349" s="151"/>
      <c r="M349" s="156"/>
      <c r="T349" s="157"/>
      <c r="AT349" s="152" t="s">
        <v>135</v>
      </c>
      <c r="AU349" s="152" t="s">
        <v>86</v>
      </c>
      <c r="AV349" s="12" t="s">
        <v>86</v>
      </c>
      <c r="AW349" s="12" t="s">
        <v>32</v>
      </c>
      <c r="AX349" s="12" t="s">
        <v>76</v>
      </c>
      <c r="AY349" s="152" t="s">
        <v>122</v>
      </c>
    </row>
    <row r="350" spans="2:65" s="12" customFormat="1" ht="11.25">
      <c r="B350" s="151"/>
      <c r="D350" s="145" t="s">
        <v>135</v>
      </c>
      <c r="E350" s="152" t="s">
        <v>1</v>
      </c>
      <c r="F350" s="153" t="s">
        <v>446</v>
      </c>
      <c r="H350" s="154">
        <v>1.75</v>
      </c>
      <c r="I350" s="155"/>
      <c r="L350" s="151"/>
      <c r="M350" s="156"/>
      <c r="T350" s="157"/>
      <c r="AT350" s="152" t="s">
        <v>135</v>
      </c>
      <c r="AU350" s="152" t="s">
        <v>86</v>
      </c>
      <c r="AV350" s="12" t="s">
        <v>86</v>
      </c>
      <c r="AW350" s="12" t="s">
        <v>32</v>
      </c>
      <c r="AX350" s="12" t="s">
        <v>76</v>
      </c>
      <c r="AY350" s="152" t="s">
        <v>122</v>
      </c>
    </row>
    <row r="351" spans="2:65" s="13" customFormat="1" ht="11.25">
      <c r="B351" s="158"/>
      <c r="D351" s="145" t="s">
        <v>135</v>
      </c>
      <c r="E351" s="159" t="s">
        <v>1</v>
      </c>
      <c r="F351" s="160" t="s">
        <v>138</v>
      </c>
      <c r="H351" s="161">
        <v>36.75</v>
      </c>
      <c r="I351" s="162"/>
      <c r="L351" s="158"/>
      <c r="M351" s="163"/>
      <c r="T351" s="164"/>
      <c r="AT351" s="159" t="s">
        <v>135</v>
      </c>
      <c r="AU351" s="159" t="s">
        <v>86</v>
      </c>
      <c r="AV351" s="13" t="s">
        <v>129</v>
      </c>
      <c r="AW351" s="13" t="s">
        <v>32</v>
      </c>
      <c r="AX351" s="13" t="s">
        <v>84</v>
      </c>
      <c r="AY351" s="159" t="s">
        <v>122</v>
      </c>
    </row>
    <row r="352" spans="2:65" s="12" customFormat="1" ht="11.25">
      <c r="B352" s="151"/>
      <c r="D352" s="145" t="s">
        <v>135</v>
      </c>
      <c r="F352" s="153" t="s">
        <v>447</v>
      </c>
      <c r="H352" s="154">
        <v>37.484999999999999</v>
      </c>
      <c r="I352" s="155"/>
      <c r="L352" s="151"/>
      <c r="M352" s="156"/>
      <c r="T352" s="157"/>
      <c r="AT352" s="152" t="s">
        <v>135</v>
      </c>
      <c r="AU352" s="152" t="s">
        <v>86</v>
      </c>
      <c r="AV352" s="12" t="s">
        <v>86</v>
      </c>
      <c r="AW352" s="12" t="s">
        <v>3</v>
      </c>
      <c r="AX352" s="12" t="s">
        <v>84</v>
      </c>
      <c r="AY352" s="152" t="s">
        <v>122</v>
      </c>
    </row>
    <row r="353" spans="2:65" s="1" customFormat="1" ht="33" customHeight="1">
      <c r="B353" s="131"/>
      <c r="C353" s="132" t="s">
        <v>448</v>
      </c>
      <c r="D353" s="132" t="s">
        <v>124</v>
      </c>
      <c r="E353" s="133" t="s">
        <v>449</v>
      </c>
      <c r="F353" s="134" t="s">
        <v>450</v>
      </c>
      <c r="G353" s="135" t="s">
        <v>169</v>
      </c>
      <c r="H353" s="136">
        <v>108</v>
      </c>
      <c r="I353" s="137"/>
      <c r="J353" s="138">
        <f>ROUND(I353*H353,2)</f>
        <v>0</v>
      </c>
      <c r="K353" s="134" t="s">
        <v>128</v>
      </c>
      <c r="L353" s="31"/>
      <c r="M353" s="139" t="s">
        <v>1</v>
      </c>
      <c r="N353" s="140" t="s">
        <v>41</v>
      </c>
      <c r="P353" s="141">
        <f>O353*H353</f>
        <v>0</v>
      </c>
      <c r="Q353" s="141">
        <v>6.0999999999999997E-4</v>
      </c>
      <c r="R353" s="141">
        <f>Q353*H353</f>
        <v>6.5879999999999994E-2</v>
      </c>
      <c r="S353" s="141">
        <v>0</v>
      </c>
      <c r="T353" s="142">
        <f>S353*H353</f>
        <v>0</v>
      </c>
      <c r="AR353" s="143" t="s">
        <v>129</v>
      </c>
      <c r="AT353" s="143" t="s">
        <v>124</v>
      </c>
      <c r="AU353" s="143" t="s">
        <v>86</v>
      </c>
      <c r="AY353" s="16" t="s">
        <v>122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6" t="s">
        <v>84</v>
      </c>
      <c r="BK353" s="144">
        <f>ROUND(I353*H353,2)</f>
        <v>0</v>
      </c>
      <c r="BL353" s="16" t="s">
        <v>129</v>
      </c>
      <c r="BM353" s="143" t="s">
        <v>451</v>
      </c>
    </row>
    <row r="354" spans="2:65" s="1" customFormat="1" ht="39">
      <c r="B354" s="31"/>
      <c r="D354" s="145" t="s">
        <v>131</v>
      </c>
      <c r="F354" s="146" t="s">
        <v>452</v>
      </c>
      <c r="I354" s="147"/>
      <c r="L354" s="31"/>
      <c r="M354" s="148"/>
      <c r="T354" s="55"/>
      <c r="AT354" s="16" t="s">
        <v>131</v>
      </c>
      <c r="AU354" s="16" t="s">
        <v>86</v>
      </c>
    </row>
    <row r="355" spans="2:65" s="1" customFormat="1" ht="11.25">
      <c r="B355" s="31"/>
      <c r="D355" s="149" t="s">
        <v>133</v>
      </c>
      <c r="F355" s="150" t="s">
        <v>453</v>
      </c>
      <c r="I355" s="147"/>
      <c r="L355" s="31"/>
      <c r="M355" s="148"/>
      <c r="T355" s="55"/>
      <c r="AT355" s="16" t="s">
        <v>133</v>
      </c>
      <c r="AU355" s="16" t="s">
        <v>86</v>
      </c>
    </row>
    <row r="356" spans="2:65" s="12" customFormat="1" ht="22.5">
      <c r="B356" s="151"/>
      <c r="D356" s="145" t="s">
        <v>135</v>
      </c>
      <c r="E356" s="152" t="s">
        <v>1</v>
      </c>
      <c r="F356" s="153" t="s">
        <v>454</v>
      </c>
      <c r="H356" s="154">
        <v>27</v>
      </c>
      <c r="I356" s="155"/>
      <c r="L356" s="151"/>
      <c r="M356" s="156"/>
      <c r="T356" s="157"/>
      <c r="AT356" s="152" t="s">
        <v>135</v>
      </c>
      <c r="AU356" s="152" t="s">
        <v>86</v>
      </c>
      <c r="AV356" s="12" t="s">
        <v>86</v>
      </c>
      <c r="AW356" s="12" t="s">
        <v>32</v>
      </c>
      <c r="AX356" s="12" t="s">
        <v>76</v>
      </c>
      <c r="AY356" s="152" t="s">
        <v>122</v>
      </c>
    </row>
    <row r="357" spans="2:65" s="12" customFormat="1" ht="22.5">
      <c r="B357" s="151"/>
      <c r="D357" s="145" t="s">
        <v>135</v>
      </c>
      <c r="E357" s="152" t="s">
        <v>1</v>
      </c>
      <c r="F357" s="153" t="s">
        <v>455</v>
      </c>
      <c r="H357" s="154">
        <v>81</v>
      </c>
      <c r="I357" s="155"/>
      <c r="L357" s="151"/>
      <c r="M357" s="156"/>
      <c r="T357" s="157"/>
      <c r="AT357" s="152" t="s">
        <v>135</v>
      </c>
      <c r="AU357" s="152" t="s">
        <v>86</v>
      </c>
      <c r="AV357" s="12" t="s">
        <v>86</v>
      </c>
      <c r="AW357" s="12" t="s">
        <v>32</v>
      </c>
      <c r="AX357" s="12" t="s">
        <v>76</v>
      </c>
      <c r="AY357" s="152" t="s">
        <v>122</v>
      </c>
    </row>
    <row r="358" spans="2:65" s="13" customFormat="1" ht="11.25">
      <c r="B358" s="158"/>
      <c r="D358" s="145" t="s">
        <v>135</v>
      </c>
      <c r="E358" s="159" t="s">
        <v>1</v>
      </c>
      <c r="F358" s="160" t="s">
        <v>138</v>
      </c>
      <c r="H358" s="161">
        <v>108</v>
      </c>
      <c r="I358" s="162"/>
      <c r="L358" s="158"/>
      <c r="M358" s="163"/>
      <c r="T358" s="164"/>
      <c r="AT358" s="159" t="s">
        <v>135</v>
      </c>
      <c r="AU358" s="159" t="s">
        <v>86</v>
      </c>
      <c r="AV358" s="13" t="s">
        <v>129</v>
      </c>
      <c r="AW358" s="13" t="s">
        <v>32</v>
      </c>
      <c r="AX358" s="13" t="s">
        <v>84</v>
      </c>
      <c r="AY358" s="159" t="s">
        <v>122</v>
      </c>
    </row>
    <row r="359" spans="2:65" s="1" customFormat="1" ht="24.2" customHeight="1">
      <c r="B359" s="131"/>
      <c r="C359" s="132" t="s">
        <v>456</v>
      </c>
      <c r="D359" s="132" t="s">
        <v>124</v>
      </c>
      <c r="E359" s="133" t="s">
        <v>457</v>
      </c>
      <c r="F359" s="134" t="s">
        <v>458</v>
      </c>
      <c r="G359" s="135" t="s">
        <v>169</v>
      </c>
      <c r="H359" s="136">
        <v>27</v>
      </c>
      <c r="I359" s="137"/>
      <c r="J359" s="138">
        <f>ROUND(I359*H359,2)</f>
        <v>0</v>
      </c>
      <c r="K359" s="134" t="s">
        <v>128</v>
      </c>
      <c r="L359" s="31"/>
      <c r="M359" s="139" t="s">
        <v>1</v>
      </c>
      <c r="N359" s="140" t="s">
        <v>41</v>
      </c>
      <c r="P359" s="141">
        <f>O359*H359</f>
        <v>0</v>
      </c>
      <c r="Q359" s="141">
        <v>0</v>
      </c>
      <c r="R359" s="141">
        <f>Q359*H359</f>
        <v>0</v>
      </c>
      <c r="S359" s="141">
        <v>0</v>
      </c>
      <c r="T359" s="142">
        <f>S359*H359</f>
        <v>0</v>
      </c>
      <c r="AR359" s="143" t="s">
        <v>129</v>
      </c>
      <c r="AT359" s="143" t="s">
        <v>124</v>
      </c>
      <c r="AU359" s="143" t="s">
        <v>86</v>
      </c>
      <c r="AY359" s="16" t="s">
        <v>122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6" t="s">
        <v>84</v>
      </c>
      <c r="BK359" s="144">
        <f>ROUND(I359*H359,2)</f>
        <v>0</v>
      </c>
      <c r="BL359" s="16" t="s">
        <v>129</v>
      </c>
      <c r="BM359" s="143" t="s">
        <v>459</v>
      </c>
    </row>
    <row r="360" spans="2:65" s="1" customFormat="1" ht="19.5">
      <c r="B360" s="31"/>
      <c r="D360" s="145" t="s">
        <v>131</v>
      </c>
      <c r="F360" s="146" t="s">
        <v>460</v>
      </c>
      <c r="I360" s="147"/>
      <c r="L360" s="31"/>
      <c r="M360" s="148"/>
      <c r="T360" s="55"/>
      <c r="AT360" s="16" t="s">
        <v>131</v>
      </c>
      <c r="AU360" s="16" t="s">
        <v>86</v>
      </c>
    </row>
    <row r="361" spans="2:65" s="1" customFormat="1" ht="11.25">
      <c r="B361" s="31"/>
      <c r="D361" s="149" t="s">
        <v>133</v>
      </c>
      <c r="F361" s="150" t="s">
        <v>461</v>
      </c>
      <c r="I361" s="147"/>
      <c r="L361" s="31"/>
      <c r="M361" s="148"/>
      <c r="T361" s="55"/>
      <c r="AT361" s="16" t="s">
        <v>133</v>
      </c>
      <c r="AU361" s="16" t="s">
        <v>86</v>
      </c>
    </row>
    <row r="362" spans="2:65" s="12" customFormat="1" ht="22.5">
      <c r="B362" s="151"/>
      <c r="D362" s="145" t="s">
        <v>135</v>
      </c>
      <c r="E362" s="152" t="s">
        <v>1</v>
      </c>
      <c r="F362" s="153" t="s">
        <v>462</v>
      </c>
      <c r="H362" s="154">
        <v>27</v>
      </c>
      <c r="I362" s="155"/>
      <c r="L362" s="151"/>
      <c r="M362" s="156"/>
      <c r="T362" s="157"/>
      <c r="AT362" s="152" t="s">
        <v>135</v>
      </c>
      <c r="AU362" s="152" t="s">
        <v>86</v>
      </c>
      <c r="AV362" s="12" t="s">
        <v>86</v>
      </c>
      <c r="AW362" s="12" t="s">
        <v>32</v>
      </c>
      <c r="AX362" s="12" t="s">
        <v>84</v>
      </c>
      <c r="AY362" s="152" t="s">
        <v>122</v>
      </c>
    </row>
    <row r="363" spans="2:65" s="1" customFormat="1" ht="24.2" customHeight="1">
      <c r="B363" s="131"/>
      <c r="C363" s="132" t="s">
        <v>463</v>
      </c>
      <c r="D363" s="132" t="s">
        <v>124</v>
      </c>
      <c r="E363" s="133" t="s">
        <v>464</v>
      </c>
      <c r="F363" s="134" t="s">
        <v>465</v>
      </c>
      <c r="G363" s="135" t="s">
        <v>250</v>
      </c>
      <c r="H363" s="136">
        <v>1</v>
      </c>
      <c r="I363" s="137"/>
      <c r="J363" s="138">
        <f>ROUND(I363*H363,2)</f>
        <v>0</v>
      </c>
      <c r="K363" s="134" t="s">
        <v>128</v>
      </c>
      <c r="L363" s="31"/>
      <c r="M363" s="139" t="s">
        <v>1</v>
      </c>
      <c r="N363" s="140" t="s">
        <v>41</v>
      </c>
      <c r="P363" s="141">
        <f>O363*H363</f>
        <v>0</v>
      </c>
      <c r="Q363" s="141">
        <v>0</v>
      </c>
      <c r="R363" s="141">
        <f>Q363*H363</f>
        <v>0</v>
      </c>
      <c r="S363" s="141">
        <v>4.0000000000000001E-3</v>
      </c>
      <c r="T363" s="142">
        <f>S363*H363</f>
        <v>4.0000000000000001E-3</v>
      </c>
      <c r="AR363" s="143" t="s">
        <v>129</v>
      </c>
      <c r="AT363" s="143" t="s">
        <v>124</v>
      </c>
      <c r="AU363" s="143" t="s">
        <v>86</v>
      </c>
      <c r="AY363" s="16" t="s">
        <v>122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6" t="s">
        <v>84</v>
      </c>
      <c r="BK363" s="144">
        <f>ROUND(I363*H363,2)</f>
        <v>0</v>
      </c>
      <c r="BL363" s="16" t="s">
        <v>129</v>
      </c>
      <c r="BM363" s="143" t="s">
        <v>466</v>
      </c>
    </row>
    <row r="364" spans="2:65" s="1" customFormat="1" ht="29.25">
      <c r="B364" s="31"/>
      <c r="D364" s="145" t="s">
        <v>131</v>
      </c>
      <c r="F364" s="146" t="s">
        <v>467</v>
      </c>
      <c r="I364" s="147"/>
      <c r="L364" s="31"/>
      <c r="M364" s="148"/>
      <c r="T364" s="55"/>
      <c r="AT364" s="16" t="s">
        <v>131</v>
      </c>
      <c r="AU364" s="16" t="s">
        <v>86</v>
      </c>
    </row>
    <row r="365" spans="2:65" s="1" customFormat="1" ht="11.25">
      <c r="B365" s="31"/>
      <c r="D365" s="149" t="s">
        <v>133</v>
      </c>
      <c r="F365" s="150" t="s">
        <v>468</v>
      </c>
      <c r="I365" s="147"/>
      <c r="L365" s="31"/>
      <c r="M365" s="148"/>
      <c r="T365" s="55"/>
      <c r="AT365" s="16" t="s">
        <v>133</v>
      </c>
      <c r="AU365" s="16" t="s">
        <v>86</v>
      </c>
    </row>
    <row r="366" spans="2:65" s="12" customFormat="1" ht="11.25">
      <c r="B366" s="151"/>
      <c r="D366" s="145" t="s">
        <v>135</v>
      </c>
      <c r="E366" s="152" t="s">
        <v>1</v>
      </c>
      <c r="F366" s="153" t="s">
        <v>84</v>
      </c>
      <c r="H366" s="154">
        <v>1</v>
      </c>
      <c r="I366" s="155"/>
      <c r="L366" s="151"/>
      <c r="M366" s="156"/>
      <c r="T366" s="157"/>
      <c r="AT366" s="152" t="s">
        <v>135</v>
      </c>
      <c r="AU366" s="152" t="s">
        <v>86</v>
      </c>
      <c r="AV366" s="12" t="s">
        <v>86</v>
      </c>
      <c r="AW366" s="12" t="s">
        <v>32</v>
      </c>
      <c r="AX366" s="12" t="s">
        <v>84</v>
      </c>
      <c r="AY366" s="152" t="s">
        <v>122</v>
      </c>
    </row>
    <row r="367" spans="2:65" s="1" customFormat="1" ht="24.2" customHeight="1">
      <c r="B367" s="131"/>
      <c r="C367" s="132" t="s">
        <v>469</v>
      </c>
      <c r="D367" s="132" t="s">
        <v>124</v>
      </c>
      <c r="E367" s="133" t="s">
        <v>470</v>
      </c>
      <c r="F367" s="134" t="s">
        <v>471</v>
      </c>
      <c r="G367" s="135" t="s">
        <v>250</v>
      </c>
      <c r="H367" s="136">
        <v>5</v>
      </c>
      <c r="I367" s="137"/>
      <c r="J367" s="138">
        <f>ROUND(I367*H367,2)</f>
        <v>0</v>
      </c>
      <c r="K367" s="134" t="s">
        <v>128</v>
      </c>
      <c r="L367" s="31"/>
      <c r="M367" s="139" t="s">
        <v>1</v>
      </c>
      <c r="N367" s="140" t="s">
        <v>41</v>
      </c>
      <c r="P367" s="141">
        <f>O367*H367</f>
        <v>0</v>
      </c>
      <c r="Q367" s="141">
        <v>6.9999999999999999E-4</v>
      </c>
      <c r="R367" s="141">
        <f>Q367*H367</f>
        <v>3.5000000000000001E-3</v>
      </c>
      <c r="S367" s="141">
        <v>0</v>
      </c>
      <c r="T367" s="142">
        <f>S367*H367</f>
        <v>0</v>
      </c>
      <c r="AR367" s="143" t="s">
        <v>129</v>
      </c>
      <c r="AT367" s="143" t="s">
        <v>124</v>
      </c>
      <c r="AU367" s="143" t="s">
        <v>86</v>
      </c>
      <c r="AY367" s="16" t="s">
        <v>122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6" t="s">
        <v>84</v>
      </c>
      <c r="BK367" s="144">
        <f>ROUND(I367*H367,2)</f>
        <v>0</v>
      </c>
      <c r="BL367" s="16" t="s">
        <v>129</v>
      </c>
      <c r="BM367" s="143" t="s">
        <v>472</v>
      </c>
    </row>
    <row r="368" spans="2:65" s="1" customFormat="1" ht="19.5">
      <c r="B368" s="31"/>
      <c r="D368" s="145" t="s">
        <v>131</v>
      </c>
      <c r="F368" s="146" t="s">
        <v>473</v>
      </c>
      <c r="I368" s="147"/>
      <c r="L368" s="31"/>
      <c r="M368" s="148"/>
      <c r="T368" s="55"/>
      <c r="AT368" s="16" t="s">
        <v>131</v>
      </c>
      <c r="AU368" s="16" t="s">
        <v>86</v>
      </c>
    </row>
    <row r="369" spans="2:65" s="1" customFormat="1" ht="11.25">
      <c r="B369" s="31"/>
      <c r="D369" s="149" t="s">
        <v>133</v>
      </c>
      <c r="F369" s="150" t="s">
        <v>474</v>
      </c>
      <c r="I369" s="147"/>
      <c r="L369" s="31"/>
      <c r="M369" s="148"/>
      <c r="T369" s="55"/>
      <c r="AT369" s="16" t="s">
        <v>133</v>
      </c>
      <c r="AU369" s="16" t="s">
        <v>86</v>
      </c>
    </row>
    <row r="370" spans="2:65" s="12" customFormat="1" ht="11.25">
      <c r="B370" s="151"/>
      <c r="D370" s="145" t="s">
        <v>135</v>
      </c>
      <c r="E370" s="152" t="s">
        <v>1</v>
      </c>
      <c r="F370" s="153" t="s">
        <v>158</v>
      </c>
      <c r="H370" s="154">
        <v>5</v>
      </c>
      <c r="I370" s="155"/>
      <c r="L370" s="151"/>
      <c r="M370" s="156"/>
      <c r="T370" s="157"/>
      <c r="AT370" s="152" t="s">
        <v>135</v>
      </c>
      <c r="AU370" s="152" t="s">
        <v>86</v>
      </c>
      <c r="AV370" s="12" t="s">
        <v>86</v>
      </c>
      <c r="AW370" s="12" t="s">
        <v>32</v>
      </c>
      <c r="AX370" s="12" t="s">
        <v>84</v>
      </c>
      <c r="AY370" s="152" t="s">
        <v>122</v>
      </c>
    </row>
    <row r="371" spans="2:65" s="1" customFormat="1" ht="24.2" customHeight="1">
      <c r="B371" s="131"/>
      <c r="C371" s="171" t="s">
        <v>475</v>
      </c>
      <c r="D371" s="171" t="s">
        <v>224</v>
      </c>
      <c r="E371" s="172" t="s">
        <v>476</v>
      </c>
      <c r="F371" s="173" t="s">
        <v>477</v>
      </c>
      <c r="G371" s="174" t="s">
        <v>250</v>
      </c>
      <c r="H371" s="175">
        <v>2</v>
      </c>
      <c r="I371" s="176"/>
      <c r="J371" s="177">
        <f>ROUND(I371*H371,2)</f>
        <v>0</v>
      </c>
      <c r="K371" s="173" t="s">
        <v>128</v>
      </c>
      <c r="L371" s="178"/>
      <c r="M371" s="179" t="s">
        <v>1</v>
      </c>
      <c r="N371" s="180" t="s">
        <v>41</v>
      </c>
      <c r="P371" s="141">
        <f>O371*H371</f>
        <v>0</v>
      </c>
      <c r="Q371" s="141">
        <v>2.5000000000000001E-3</v>
      </c>
      <c r="R371" s="141">
        <f>Q371*H371</f>
        <v>5.0000000000000001E-3</v>
      </c>
      <c r="S371" s="141">
        <v>0</v>
      </c>
      <c r="T371" s="142">
        <f>S371*H371</f>
        <v>0</v>
      </c>
      <c r="AR371" s="143" t="s">
        <v>181</v>
      </c>
      <c r="AT371" s="143" t="s">
        <v>224</v>
      </c>
      <c r="AU371" s="143" t="s">
        <v>86</v>
      </c>
      <c r="AY371" s="16" t="s">
        <v>122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6" t="s">
        <v>84</v>
      </c>
      <c r="BK371" s="144">
        <f>ROUND(I371*H371,2)</f>
        <v>0</v>
      </c>
      <c r="BL371" s="16" t="s">
        <v>129</v>
      </c>
      <c r="BM371" s="143" t="s">
        <v>478</v>
      </c>
    </row>
    <row r="372" spans="2:65" s="1" customFormat="1" ht="11.25">
      <c r="B372" s="31"/>
      <c r="D372" s="145" t="s">
        <v>131</v>
      </c>
      <c r="F372" s="146" t="s">
        <v>477</v>
      </c>
      <c r="I372" s="147"/>
      <c r="L372" s="31"/>
      <c r="M372" s="148"/>
      <c r="T372" s="55"/>
      <c r="AT372" s="16" t="s">
        <v>131</v>
      </c>
      <c r="AU372" s="16" t="s">
        <v>86</v>
      </c>
    </row>
    <row r="373" spans="2:65" s="12" customFormat="1" ht="11.25">
      <c r="B373" s="151"/>
      <c r="D373" s="145" t="s">
        <v>135</v>
      </c>
      <c r="E373" s="152" t="s">
        <v>1</v>
      </c>
      <c r="F373" s="153" t="s">
        <v>86</v>
      </c>
      <c r="H373" s="154">
        <v>2</v>
      </c>
      <c r="I373" s="155"/>
      <c r="L373" s="151"/>
      <c r="M373" s="156"/>
      <c r="T373" s="157"/>
      <c r="AT373" s="152" t="s">
        <v>135</v>
      </c>
      <c r="AU373" s="152" t="s">
        <v>86</v>
      </c>
      <c r="AV373" s="12" t="s">
        <v>86</v>
      </c>
      <c r="AW373" s="12" t="s">
        <v>32</v>
      </c>
      <c r="AX373" s="12" t="s">
        <v>84</v>
      </c>
      <c r="AY373" s="152" t="s">
        <v>122</v>
      </c>
    </row>
    <row r="374" spans="2:65" s="1" customFormat="1" ht="21.75" customHeight="1">
      <c r="B374" s="131"/>
      <c r="C374" s="171" t="s">
        <v>479</v>
      </c>
      <c r="D374" s="171" t="s">
        <v>224</v>
      </c>
      <c r="E374" s="172" t="s">
        <v>480</v>
      </c>
      <c r="F374" s="173" t="s">
        <v>481</v>
      </c>
      <c r="G374" s="174" t="s">
        <v>250</v>
      </c>
      <c r="H374" s="175">
        <v>1</v>
      </c>
      <c r="I374" s="176"/>
      <c r="J374" s="177">
        <f>ROUND(I374*H374,2)</f>
        <v>0</v>
      </c>
      <c r="K374" s="173" t="s">
        <v>128</v>
      </c>
      <c r="L374" s="178"/>
      <c r="M374" s="179" t="s">
        <v>1</v>
      </c>
      <c r="N374" s="180" t="s">
        <v>41</v>
      </c>
      <c r="P374" s="141">
        <f>O374*H374</f>
        <v>0</v>
      </c>
      <c r="Q374" s="141">
        <v>5.0000000000000001E-3</v>
      </c>
      <c r="R374" s="141">
        <f>Q374*H374</f>
        <v>5.0000000000000001E-3</v>
      </c>
      <c r="S374" s="141">
        <v>0</v>
      </c>
      <c r="T374" s="142">
        <f>S374*H374</f>
        <v>0</v>
      </c>
      <c r="AR374" s="143" t="s">
        <v>181</v>
      </c>
      <c r="AT374" s="143" t="s">
        <v>224</v>
      </c>
      <c r="AU374" s="143" t="s">
        <v>86</v>
      </c>
      <c r="AY374" s="16" t="s">
        <v>122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6" t="s">
        <v>84</v>
      </c>
      <c r="BK374" s="144">
        <f>ROUND(I374*H374,2)</f>
        <v>0</v>
      </c>
      <c r="BL374" s="16" t="s">
        <v>129</v>
      </c>
      <c r="BM374" s="143" t="s">
        <v>482</v>
      </c>
    </row>
    <row r="375" spans="2:65" s="1" customFormat="1" ht="11.25">
      <c r="B375" s="31"/>
      <c r="D375" s="145" t="s">
        <v>131</v>
      </c>
      <c r="F375" s="146" t="s">
        <v>481</v>
      </c>
      <c r="I375" s="147"/>
      <c r="L375" s="31"/>
      <c r="M375" s="148"/>
      <c r="T375" s="55"/>
      <c r="AT375" s="16" t="s">
        <v>131</v>
      </c>
      <c r="AU375" s="16" t="s">
        <v>86</v>
      </c>
    </row>
    <row r="376" spans="2:65" s="12" customFormat="1" ht="11.25">
      <c r="B376" s="151"/>
      <c r="D376" s="145" t="s">
        <v>135</v>
      </c>
      <c r="E376" s="152" t="s">
        <v>1</v>
      </c>
      <c r="F376" s="153" t="s">
        <v>84</v>
      </c>
      <c r="H376" s="154">
        <v>1</v>
      </c>
      <c r="I376" s="155"/>
      <c r="L376" s="151"/>
      <c r="M376" s="156"/>
      <c r="T376" s="157"/>
      <c r="AT376" s="152" t="s">
        <v>135</v>
      </c>
      <c r="AU376" s="152" t="s">
        <v>86</v>
      </c>
      <c r="AV376" s="12" t="s">
        <v>86</v>
      </c>
      <c r="AW376" s="12" t="s">
        <v>32</v>
      </c>
      <c r="AX376" s="12" t="s">
        <v>84</v>
      </c>
      <c r="AY376" s="152" t="s">
        <v>122</v>
      </c>
    </row>
    <row r="377" spans="2:65" s="1" customFormat="1" ht="16.5" customHeight="1">
      <c r="B377" s="131"/>
      <c r="C377" s="171" t="s">
        <v>483</v>
      </c>
      <c r="D377" s="171" t="s">
        <v>224</v>
      </c>
      <c r="E377" s="172" t="s">
        <v>484</v>
      </c>
      <c r="F377" s="173" t="s">
        <v>485</v>
      </c>
      <c r="G377" s="174" t="s">
        <v>250</v>
      </c>
      <c r="H377" s="175">
        <v>2</v>
      </c>
      <c r="I377" s="176"/>
      <c r="J377" s="177">
        <f>ROUND(I377*H377,2)</f>
        <v>0</v>
      </c>
      <c r="K377" s="173" t="s">
        <v>128</v>
      </c>
      <c r="L377" s="178"/>
      <c r="M377" s="179" t="s">
        <v>1</v>
      </c>
      <c r="N377" s="180" t="s">
        <v>41</v>
      </c>
      <c r="P377" s="141">
        <f>O377*H377</f>
        <v>0</v>
      </c>
      <c r="Q377" s="141">
        <v>4.0000000000000001E-3</v>
      </c>
      <c r="R377" s="141">
        <f>Q377*H377</f>
        <v>8.0000000000000002E-3</v>
      </c>
      <c r="S377" s="141">
        <v>0</v>
      </c>
      <c r="T377" s="142">
        <f>S377*H377</f>
        <v>0</v>
      </c>
      <c r="AR377" s="143" t="s">
        <v>181</v>
      </c>
      <c r="AT377" s="143" t="s">
        <v>224</v>
      </c>
      <c r="AU377" s="143" t="s">
        <v>86</v>
      </c>
      <c r="AY377" s="16" t="s">
        <v>122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6" t="s">
        <v>84</v>
      </c>
      <c r="BK377" s="144">
        <f>ROUND(I377*H377,2)</f>
        <v>0</v>
      </c>
      <c r="BL377" s="16" t="s">
        <v>129</v>
      </c>
      <c r="BM377" s="143" t="s">
        <v>486</v>
      </c>
    </row>
    <row r="378" spans="2:65" s="1" customFormat="1" ht="11.25">
      <c r="B378" s="31"/>
      <c r="D378" s="145" t="s">
        <v>131</v>
      </c>
      <c r="F378" s="146" t="s">
        <v>485</v>
      </c>
      <c r="I378" s="147"/>
      <c r="L378" s="31"/>
      <c r="M378" s="148"/>
      <c r="T378" s="55"/>
      <c r="AT378" s="16" t="s">
        <v>131</v>
      </c>
      <c r="AU378" s="16" t="s">
        <v>86</v>
      </c>
    </row>
    <row r="379" spans="2:65" s="12" customFormat="1" ht="11.25">
      <c r="B379" s="151"/>
      <c r="D379" s="145" t="s">
        <v>135</v>
      </c>
      <c r="E379" s="152" t="s">
        <v>1</v>
      </c>
      <c r="F379" s="153" t="s">
        <v>86</v>
      </c>
      <c r="H379" s="154">
        <v>2</v>
      </c>
      <c r="I379" s="155"/>
      <c r="L379" s="151"/>
      <c r="M379" s="156"/>
      <c r="T379" s="157"/>
      <c r="AT379" s="152" t="s">
        <v>135</v>
      </c>
      <c r="AU379" s="152" t="s">
        <v>86</v>
      </c>
      <c r="AV379" s="12" t="s">
        <v>86</v>
      </c>
      <c r="AW379" s="12" t="s">
        <v>32</v>
      </c>
      <c r="AX379" s="12" t="s">
        <v>84</v>
      </c>
      <c r="AY379" s="152" t="s">
        <v>122</v>
      </c>
    </row>
    <row r="380" spans="2:65" s="1" customFormat="1" ht="24.2" customHeight="1">
      <c r="B380" s="131"/>
      <c r="C380" s="132" t="s">
        <v>487</v>
      </c>
      <c r="D380" s="132" t="s">
        <v>124</v>
      </c>
      <c r="E380" s="133" t="s">
        <v>488</v>
      </c>
      <c r="F380" s="134" t="s">
        <v>489</v>
      </c>
      <c r="G380" s="135" t="s">
        <v>250</v>
      </c>
      <c r="H380" s="136">
        <v>4</v>
      </c>
      <c r="I380" s="137"/>
      <c r="J380" s="138">
        <f>ROUND(I380*H380,2)</f>
        <v>0</v>
      </c>
      <c r="K380" s="134" t="s">
        <v>128</v>
      </c>
      <c r="L380" s="31"/>
      <c r="M380" s="139" t="s">
        <v>1</v>
      </c>
      <c r="N380" s="140" t="s">
        <v>41</v>
      </c>
      <c r="P380" s="141">
        <f>O380*H380</f>
        <v>0</v>
      </c>
      <c r="Q380" s="141">
        <v>0.10940999999999999</v>
      </c>
      <c r="R380" s="141">
        <f>Q380*H380</f>
        <v>0.43763999999999997</v>
      </c>
      <c r="S380" s="141">
        <v>0</v>
      </c>
      <c r="T380" s="142">
        <f>S380*H380</f>
        <v>0</v>
      </c>
      <c r="AR380" s="143" t="s">
        <v>129</v>
      </c>
      <c r="AT380" s="143" t="s">
        <v>124</v>
      </c>
      <c r="AU380" s="143" t="s">
        <v>86</v>
      </c>
      <c r="AY380" s="16" t="s">
        <v>122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6" t="s">
        <v>84</v>
      </c>
      <c r="BK380" s="144">
        <f>ROUND(I380*H380,2)</f>
        <v>0</v>
      </c>
      <c r="BL380" s="16" t="s">
        <v>129</v>
      </c>
      <c r="BM380" s="143" t="s">
        <v>490</v>
      </c>
    </row>
    <row r="381" spans="2:65" s="1" customFormat="1" ht="19.5">
      <c r="B381" s="31"/>
      <c r="D381" s="145" t="s">
        <v>131</v>
      </c>
      <c r="F381" s="146" t="s">
        <v>491</v>
      </c>
      <c r="I381" s="147"/>
      <c r="L381" s="31"/>
      <c r="M381" s="148"/>
      <c r="T381" s="55"/>
      <c r="AT381" s="16" t="s">
        <v>131</v>
      </c>
      <c r="AU381" s="16" t="s">
        <v>86</v>
      </c>
    </row>
    <row r="382" spans="2:65" s="1" customFormat="1" ht="11.25">
      <c r="B382" s="31"/>
      <c r="D382" s="149" t="s">
        <v>133</v>
      </c>
      <c r="F382" s="150" t="s">
        <v>492</v>
      </c>
      <c r="I382" s="147"/>
      <c r="L382" s="31"/>
      <c r="M382" s="148"/>
      <c r="T382" s="55"/>
      <c r="AT382" s="16" t="s">
        <v>133</v>
      </c>
      <c r="AU382" s="16" t="s">
        <v>86</v>
      </c>
    </row>
    <row r="383" spans="2:65" s="12" customFormat="1" ht="11.25">
      <c r="B383" s="151"/>
      <c r="D383" s="145" t="s">
        <v>135</v>
      </c>
      <c r="E383" s="152" t="s">
        <v>1</v>
      </c>
      <c r="F383" s="153" t="s">
        <v>129</v>
      </c>
      <c r="H383" s="154">
        <v>4</v>
      </c>
      <c r="I383" s="155"/>
      <c r="L383" s="151"/>
      <c r="M383" s="156"/>
      <c r="T383" s="157"/>
      <c r="AT383" s="152" t="s">
        <v>135</v>
      </c>
      <c r="AU383" s="152" t="s">
        <v>86</v>
      </c>
      <c r="AV383" s="12" t="s">
        <v>86</v>
      </c>
      <c r="AW383" s="12" t="s">
        <v>32</v>
      </c>
      <c r="AX383" s="12" t="s">
        <v>84</v>
      </c>
      <c r="AY383" s="152" t="s">
        <v>122</v>
      </c>
    </row>
    <row r="384" spans="2:65" s="1" customFormat="1" ht="21.75" customHeight="1">
      <c r="B384" s="131"/>
      <c r="C384" s="171" t="s">
        <v>493</v>
      </c>
      <c r="D384" s="171" t="s">
        <v>224</v>
      </c>
      <c r="E384" s="172" t="s">
        <v>494</v>
      </c>
      <c r="F384" s="173" t="s">
        <v>495</v>
      </c>
      <c r="G384" s="174" t="s">
        <v>250</v>
      </c>
      <c r="H384" s="175">
        <v>4</v>
      </c>
      <c r="I384" s="176"/>
      <c r="J384" s="177">
        <f>ROUND(I384*H384,2)</f>
        <v>0</v>
      </c>
      <c r="K384" s="173" t="s">
        <v>128</v>
      </c>
      <c r="L384" s="178"/>
      <c r="M384" s="179" t="s">
        <v>1</v>
      </c>
      <c r="N384" s="180" t="s">
        <v>41</v>
      </c>
      <c r="P384" s="141">
        <f>O384*H384</f>
        <v>0</v>
      </c>
      <c r="Q384" s="141">
        <v>6.1000000000000004E-3</v>
      </c>
      <c r="R384" s="141">
        <f>Q384*H384</f>
        <v>2.4400000000000002E-2</v>
      </c>
      <c r="S384" s="141">
        <v>0</v>
      </c>
      <c r="T384" s="142">
        <f>S384*H384</f>
        <v>0</v>
      </c>
      <c r="AR384" s="143" t="s">
        <v>181</v>
      </c>
      <c r="AT384" s="143" t="s">
        <v>224</v>
      </c>
      <c r="AU384" s="143" t="s">
        <v>86</v>
      </c>
      <c r="AY384" s="16" t="s">
        <v>122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6" t="s">
        <v>84</v>
      </c>
      <c r="BK384" s="144">
        <f>ROUND(I384*H384,2)</f>
        <v>0</v>
      </c>
      <c r="BL384" s="16" t="s">
        <v>129</v>
      </c>
      <c r="BM384" s="143" t="s">
        <v>496</v>
      </c>
    </row>
    <row r="385" spans="2:65" s="1" customFormat="1" ht="11.25">
      <c r="B385" s="31"/>
      <c r="D385" s="145" t="s">
        <v>131</v>
      </c>
      <c r="F385" s="146" t="s">
        <v>495</v>
      </c>
      <c r="I385" s="147"/>
      <c r="L385" s="31"/>
      <c r="M385" s="148"/>
      <c r="T385" s="55"/>
      <c r="AT385" s="16" t="s">
        <v>131</v>
      </c>
      <c r="AU385" s="16" t="s">
        <v>86</v>
      </c>
    </row>
    <row r="386" spans="2:65" s="12" customFormat="1" ht="11.25">
      <c r="B386" s="151"/>
      <c r="D386" s="145" t="s">
        <v>135</v>
      </c>
      <c r="E386" s="152" t="s">
        <v>1</v>
      </c>
      <c r="F386" s="153" t="s">
        <v>129</v>
      </c>
      <c r="H386" s="154">
        <v>4</v>
      </c>
      <c r="I386" s="155"/>
      <c r="L386" s="151"/>
      <c r="M386" s="156"/>
      <c r="T386" s="157"/>
      <c r="AT386" s="152" t="s">
        <v>135</v>
      </c>
      <c r="AU386" s="152" t="s">
        <v>86</v>
      </c>
      <c r="AV386" s="12" t="s">
        <v>86</v>
      </c>
      <c r="AW386" s="12" t="s">
        <v>32</v>
      </c>
      <c r="AX386" s="12" t="s">
        <v>84</v>
      </c>
      <c r="AY386" s="152" t="s">
        <v>122</v>
      </c>
    </row>
    <row r="387" spans="2:65" s="1" customFormat="1" ht="16.5" customHeight="1">
      <c r="B387" s="131"/>
      <c r="C387" s="171" t="s">
        <v>497</v>
      </c>
      <c r="D387" s="171" t="s">
        <v>224</v>
      </c>
      <c r="E387" s="172" t="s">
        <v>498</v>
      </c>
      <c r="F387" s="173" t="s">
        <v>499</v>
      </c>
      <c r="G387" s="174" t="s">
        <v>250</v>
      </c>
      <c r="H387" s="175">
        <v>4</v>
      </c>
      <c r="I387" s="176"/>
      <c r="J387" s="177">
        <f>ROUND(I387*H387,2)</f>
        <v>0</v>
      </c>
      <c r="K387" s="173" t="s">
        <v>128</v>
      </c>
      <c r="L387" s="178"/>
      <c r="M387" s="179" t="s">
        <v>1</v>
      </c>
      <c r="N387" s="180" t="s">
        <v>41</v>
      </c>
      <c r="P387" s="141">
        <f>O387*H387</f>
        <v>0</v>
      </c>
      <c r="Q387" s="141">
        <v>3.0000000000000001E-3</v>
      </c>
      <c r="R387" s="141">
        <f>Q387*H387</f>
        <v>1.2E-2</v>
      </c>
      <c r="S387" s="141">
        <v>0</v>
      </c>
      <c r="T387" s="142">
        <f>S387*H387</f>
        <v>0</v>
      </c>
      <c r="AR387" s="143" t="s">
        <v>181</v>
      </c>
      <c r="AT387" s="143" t="s">
        <v>224</v>
      </c>
      <c r="AU387" s="143" t="s">
        <v>86</v>
      </c>
      <c r="AY387" s="16" t="s">
        <v>122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6" t="s">
        <v>84</v>
      </c>
      <c r="BK387" s="144">
        <f>ROUND(I387*H387,2)</f>
        <v>0</v>
      </c>
      <c r="BL387" s="16" t="s">
        <v>129</v>
      </c>
      <c r="BM387" s="143" t="s">
        <v>500</v>
      </c>
    </row>
    <row r="388" spans="2:65" s="1" customFormat="1" ht="11.25">
      <c r="B388" s="31"/>
      <c r="D388" s="145" t="s">
        <v>131</v>
      </c>
      <c r="F388" s="146" t="s">
        <v>499</v>
      </c>
      <c r="I388" s="147"/>
      <c r="L388" s="31"/>
      <c r="M388" s="148"/>
      <c r="T388" s="55"/>
      <c r="AT388" s="16" t="s">
        <v>131</v>
      </c>
      <c r="AU388" s="16" t="s">
        <v>86</v>
      </c>
    </row>
    <row r="389" spans="2:65" s="12" customFormat="1" ht="11.25">
      <c r="B389" s="151"/>
      <c r="D389" s="145" t="s">
        <v>135</v>
      </c>
      <c r="E389" s="152" t="s">
        <v>1</v>
      </c>
      <c r="F389" s="153" t="s">
        <v>129</v>
      </c>
      <c r="H389" s="154">
        <v>4</v>
      </c>
      <c r="I389" s="155"/>
      <c r="L389" s="151"/>
      <c r="M389" s="156"/>
      <c r="T389" s="157"/>
      <c r="AT389" s="152" t="s">
        <v>135</v>
      </c>
      <c r="AU389" s="152" t="s">
        <v>86</v>
      </c>
      <c r="AV389" s="12" t="s">
        <v>86</v>
      </c>
      <c r="AW389" s="12" t="s">
        <v>32</v>
      </c>
      <c r="AX389" s="12" t="s">
        <v>84</v>
      </c>
      <c r="AY389" s="152" t="s">
        <v>122</v>
      </c>
    </row>
    <row r="390" spans="2:65" s="1" customFormat="1" ht="21.75" customHeight="1">
      <c r="B390" s="131"/>
      <c r="C390" s="171" t="s">
        <v>501</v>
      </c>
      <c r="D390" s="171" t="s">
        <v>224</v>
      </c>
      <c r="E390" s="172" t="s">
        <v>502</v>
      </c>
      <c r="F390" s="173" t="s">
        <v>503</v>
      </c>
      <c r="G390" s="174" t="s">
        <v>250</v>
      </c>
      <c r="H390" s="175">
        <v>8</v>
      </c>
      <c r="I390" s="176"/>
      <c r="J390" s="177">
        <f>ROUND(I390*H390,2)</f>
        <v>0</v>
      </c>
      <c r="K390" s="173" t="s">
        <v>128</v>
      </c>
      <c r="L390" s="178"/>
      <c r="M390" s="179" t="s">
        <v>1</v>
      </c>
      <c r="N390" s="180" t="s">
        <v>41</v>
      </c>
      <c r="P390" s="141">
        <f>O390*H390</f>
        <v>0</v>
      </c>
      <c r="Q390" s="141">
        <v>3.5E-4</v>
      </c>
      <c r="R390" s="141">
        <f>Q390*H390</f>
        <v>2.8E-3</v>
      </c>
      <c r="S390" s="141">
        <v>0</v>
      </c>
      <c r="T390" s="142">
        <f>S390*H390</f>
        <v>0</v>
      </c>
      <c r="AR390" s="143" t="s">
        <v>181</v>
      </c>
      <c r="AT390" s="143" t="s">
        <v>224</v>
      </c>
      <c r="AU390" s="143" t="s">
        <v>86</v>
      </c>
      <c r="AY390" s="16" t="s">
        <v>122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6" t="s">
        <v>84</v>
      </c>
      <c r="BK390" s="144">
        <f>ROUND(I390*H390,2)</f>
        <v>0</v>
      </c>
      <c r="BL390" s="16" t="s">
        <v>129</v>
      </c>
      <c r="BM390" s="143" t="s">
        <v>504</v>
      </c>
    </row>
    <row r="391" spans="2:65" s="1" customFormat="1" ht="11.25">
      <c r="B391" s="31"/>
      <c r="D391" s="145" t="s">
        <v>131</v>
      </c>
      <c r="F391" s="146" t="s">
        <v>503</v>
      </c>
      <c r="I391" s="147"/>
      <c r="L391" s="31"/>
      <c r="M391" s="148"/>
      <c r="T391" s="55"/>
      <c r="AT391" s="16" t="s">
        <v>131</v>
      </c>
      <c r="AU391" s="16" t="s">
        <v>86</v>
      </c>
    </row>
    <row r="392" spans="2:65" s="12" customFormat="1" ht="11.25">
      <c r="B392" s="151"/>
      <c r="D392" s="145" t="s">
        <v>135</v>
      </c>
      <c r="E392" s="152" t="s">
        <v>1</v>
      </c>
      <c r="F392" s="153" t="s">
        <v>181</v>
      </c>
      <c r="H392" s="154">
        <v>8</v>
      </c>
      <c r="I392" s="155"/>
      <c r="L392" s="151"/>
      <c r="M392" s="156"/>
      <c r="T392" s="157"/>
      <c r="AT392" s="152" t="s">
        <v>135</v>
      </c>
      <c r="AU392" s="152" t="s">
        <v>86</v>
      </c>
      <c r="AV392" s="12" t="s">
        <v>86</v>
      </c>
      <c r="AW392" s="12" t="s">
        <v>32</v>
      </c>
      <c r="AX392" s="12" t="s">
        <v>84</v>
      </c>
      <c r="AY392" s="152" t="s">
        <v>122</v>
      </c>
    </row>
    <row r="393" spans="2:65" s="1" customFormat="1" ht="16.5" customHeight="1">
      <c r="B393" s="131"/>
      <c r="C393" s="171" t="s">
        <v>505</v>
      </c>
      <c r="D393" s="171" t="s">
        <v>224</v>
      </c>
      <c r="E393" s="172" t="s">
        <v>506</v>
      </c>
      <c r="F393" s="173" t="s">
        <v>507</v>
      </c>
      <c r="G393" s="174" t="s">
        <v>250</v>
      </c>
      <c r="H393" s="175">
        <v>4</v>
      </c>
      <c r="I393" s="176"/>
      <c r="J393" s="177">
        <f>ROUND(I393*H393,2)</f>
        <v>0</v>
      </c>
      <c r="K393" s="173" t="s">
        <v>128</v>
      </c>
      <c r="L393" s="178"/>
      <c r="M393" s="179" t="s">
        <v>1</v>
      </c>
      <c r="N393" s="180" t="s">
        <v>41</v>
      </c>
      <c r="P393" s="141">
        <f>O393*H393</f>
        <v>0</v>
      </c>
      <c r="Q393" s="141">
        <v>1E-4</v>
      </c>
      <c r="R393" s="141">
        <f>Q393*H393</f>
        <v>4.0000000000000002E-4</v>
      </c>
      <c r="S393" s="141">
        <v>0</v>
      </c>
      <c r="T393" s="142">
        <f>S393*H393</f>
        <v>0</v>
      </c>
      <c r="AR393" s="143" t="s">
        <v>181</v>
      </c>
      <c r="AT393" s="143" t="s">
        <v>224</v>
      </c>
      <c r="AU393" s="143" t="s">
        <v>86</v>
      </c>
      <c r="AY393" s="16" t="s">
        <v>122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6" t="s">
        <v>84</v>
      </c>
      <c r="BK393" s="144">
        <f>ROUND(I393*H393,2)</f>
        <v>0</v>
      </c>
      <c r="BL393" s="16" t="s">
        <v>129</v>
      </c>
      <c r="BM393" s="143" t="s">
        <v>508</v>
      </c>
    </row>
    <row r="394" spans="2:65" s="1" customFormat="1" ht="11.25">
      <c r="B394" s="31"/>
      <c r="D394" s="145" t="s">
        <v>131</v>
      </c>
      <c r="F394" s="146" t="s">
        <v>507</v>
      </c>
      <c r="I394" s="147"/>
      <c r="L394" s="31"/>
      <c r="M394" s="148"/>
      <c r="T394" s="55"/>
      <c r="AT394" s="16" t="s">
        <v>131</v>
      </c>
      <c r="AU394" s="16" t="s">
        <v>86</v>
      </c>
    </row>
    <row r="395" spans="2:65" s="12" customFormat="1" ht="11.25">
      <c r="B395" s="151"/>
      <c r="D395" s="145" t="s">
        <v>135</v>
      </c>
      <c r="E395" s="152" t="s">
        <v>1</v>
      </c>
      <c r="F395" s="153" t="s">
        <v>129</v>
      </c>
      <c r="H395" s="154">
        <v>4</v>
      </c>
      <c r="I395" s="155"/>
      <c r="L395" s="151"/>
      <c r="M395" s="156"/>
      <c r="T395" s="157"/>
      <c r="AT395" s="152" t="s">
        <v>135</v>
      </c>
      <c r="AU395" s="152" t="s">
        <v>86</v>
      </c>
      <c r="AV395" s="12" t="s">
        <v>86</v>
      </c>
      <c r="AW395" s="12" t="s">
        <v>32</v>
      </c>
      <c r="AX395" s="12" t="s">
        <v>84</v>
      </c>
      <c r="AY395" s="152" t="s">
        <v>122</v>
      </c>
    </row>
    <row r="396" spans="2:65" s="11" customFormat="1" ht="22.9" customHeight="1">
      <c r="B396" s="119"/>
      <c r="D396" s="120" t="s">
        <v>75</v>
      </c>
      <c r="E396" s="129" t="s">
        <v>509</v>
      </c>
      <c r="F396" s="129" t="s">
        <v>510</v>
      </c>
      <c r="I396" s="122"/>
      <c r="J396" s="130">
        <f>BK396</f>
        <v>0</v>
      </c>
      <c r="L396" s="119"/>
      <c r="M396" s="124"/>
      <c r="P396" s="125">
        <f>SUM(P397:P412)</f>
        <v>0</v>
      </c>
      <c r="R396" s="125">
        <f>SUM(R397:R412)</f>
        <v>0</v>
      </c>
      <c r="T396" s="126">
        <f>SUM(T397:T412)</f>
        <v>0</v>
      </c>
      <c r="AR396" s="120" t="s">
        <v>84</v>
      </c>
      <c r="AT396" s="127" t="s">
        <v>75</v>
      </c>
      <c r="AU396" s="127" t="s">
        <v>84</v>
      </c>
      <c r="AY396" s="120" t="s">
        <v>122</v>
      </c>
      <c r="BK396" s="128">
        <f>SUM(BK397:BK412)</f>
        <v>0</v>
      </c>
    </row>
    <row r="397" spans="2:65" s="1" customFormat="1" ht="33" customHeight="1">
      <c r="B397" s="131"/>
      <c r="C397" s="132" t="s">
        <v>511</v>
      </c>
      <c r="D397" s="132" t="s">
        <v>124</v>
      </c>
      <c r="E397" s="133" t="s">
        <v>512</v>
      </c>
      <c r="F397" s="134" t="s">
        <v>513</v>
      </c>
      <c r="G397" s="135" t="s">
        <v>265</v>
      </c>
      <c r="H397" s="136">
        <v>547.20399999999995</v>
      </c>
      <c r="I397" s="137"/>
      <c r="J397" s="138">
        <f>ROUND(I397*H397,2)</f>
        <v>0</v>
      </c>
      <c r="K397" s="134" t="s">
        <v>128</v>
      </c>
      <c r="L397" s="31"/>
      <c r="M397" s="139" t="s">
        <v>1</v>
      </c>
      <c r="N397" s="140" t="s">
        <v>41</v>
      </c>
      <c r="P397" s="141">
        <f>O397*H397</f>
        <v>0</v>
      </c>
      <c r="Q397" s="141">
        <v>0</v>
      </c>
      <c r="R397" s="141">
        <f>Q397*H397</f>
        <v>0</v>
      </c>
      <c r="S397" s="141">
        <v>0</v>
      </c>
      <c r="T397" s="142">
        <f>S397*H397</f>
        <v>0</v>
      </c>
      <c r="AR397" s="143" t="s">
        <v>129</v>
      </c>
      <c r="AT397" s="143" t="s">
        <v>124</v>
      </c>
      <c r="AU397" s="143" t="s">
        <v>86</v>
      </c>
      <c r="AY397" s="16" t="s">
        <v>122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6" t="s">
        <v>84</v>
      </c>
      <c r="BK397" s="144">
        <f>ROUND(I397*H397,2)</f>
        <v>0</v>
      </c>
      <c r="BL397" s="16" t="s">
        <v>129</v>
      </c>
      <c r="BM397" s="143" t="s">
        <v>514</v>
      </c>
    </row>
    <row r="398" spans="2:65" s="1" customFormat="1" ht="19.5">
      <c r="B398" s="31"/>
      <c r="D398" s="145" t="s">
        <v>131</v>
      </c>
      <c r="F398" s="146" t="s">
        <v>515</v>
      </c>
      <c r="I398" s="147"/>
      <c r="L398" s="31"/>
      <c r="M398" s="148"/>
      <c r="T398" s="55"/>
      <c r="AT398" s="16" t="s">
        <v>131</v>
      </c>
      <c r="AU398" s="16" t="s">
        <v>86</v>
      </c>
    </row>
    <row r="399" spans="2:65" s="1" customFormat="1" ht="11.25">
      <c r="B399" s="31"/>
      <c r="D399" s="149" t="s">
        <v>133</v>
      </c>
      <c r="F399" s="150" t="s">
        <v>516</v>
      </c>
      <c r="I399" s="147"/>
      <c r="L399" s="31"/>
      <c r="M399" s="148"/>
      <c r="T399" s="55"/>
      <c r="AT399" s="16" t="s">
        <v>133</v>
      </c>
      <c r="AU399" s="16" t="s">
        <v>86</v>
      </c>
    </row>
    <row r="400" spans="2:65" s="12" customFormat="1" ht="11.25">
      <c r="B400" s="151"/>
      <c r="D400" s="145" t="s">
        <v>135</v>
      </c>
      <c r="E400" s="152" t="s">
        <v>1</v>
      </c>
      <c r="F400" s="153" t="s">
        <v>517</v>
      </c>
      <c r="H400" s="154">
        <v>547.20399999999995</v>
      </c>
      <c r="I400" s="155"/>
      <c r="L400" s="151"/>
      <c r="M400" s="156"/>
      <c r="T400" s="157"/>
      <c r="AT400" s="152" t="s">
        <v>135</v>
      </c>
      <c r="AU400" s="152" t="s">
        <v>86</v>
      </c>
      <c r="AV400" s="12" t="s">
        <v>86</v>
      </c>
      <c r="AW400" s="12" t="s">
        <v>32</v>
      </c>
      <c r="AX400" s="12" t="s">
        <v>84</v>
      </c>
      <c r="AY400" s="152" t="s">
        <v>122</v>
      </c>
    </row>
    <row r="401" spans="2:65" s="1" customFormat="1" ht="21.75" customHeight="1">
      <c r="B401" s="131"/>
      <c r="C401" s="132" t="s">
        <v>518</v>
      </c>
      <c r="D401" s="132" t="s">
        <v>124</v>
      </c>
      <c r="E401" s="133" t="s">
        <v>519</v>
      </c>
      <c r="F401" s="134" t="s">
        <v>520</v>
      </c>
      <c r="G401" s="135" t="s">
        <v>265</v>
      </c>
      <c r="H401" s="136">
        <v>13132.896000000001</v>
      </c>
      <c r="I401" s="137"/>
      <c r="J401" s="138">
        <f>ROUND(I401*H401,2)</f>
        <v>0</v>
      </c>
      <c r="K401" s="134" t="s">
        <v>128</v>
      </c>
      <c r="L401" s="31"/>
      <c r="M401" s="139" t="s">
        <v>1</v>
      </c>
      <c r="N401" s="140" t="s">
        <v>41</v>
      </c>
      <c r="P401" s="141">
        <f>O401*H401</f>
        <v>0</v>
      </c>
      <c r="Q401" s="141">
        <v>0</v>
      </c>
      <c r="R401" s="141">
        <f>Q401*H401</f>
        <v>0</v>
      </c>
      <c r="S401" s="141">
        <v>0</v>
      </c>
      <c r="T401" s="142">
        <f>S401*H401</f>
        <v>0</v>
      </c>
      <c r="AR401" s="143" t="s">
        <v>129</v>
      </c>
      <c r="AT401" s="143" t="s">
        <v>124</v>
      </c>
      <c r="AU401" s="143" t="s">
        <v>86</v>
      </c>
      <c r="AY401" s="16" t="s">
        <v>122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6" t="s">
        <v>84</v>
      </c>
      <c r="BK401" s="144">
        <f>ROUND(I401*H401,2)</f>
        <v>0</v>
      </c>
      <c r="BL401" s="16" t="s">
        <v>129</v>
      </c>
      <c r="BM401" s="143" t="s">
        <v>521</v>
      </c>
    </row>
    <row r="402" spans="2:65" s="1" customFormat="1" ht="29.25">
      <c r="B402" s="31"/>
      <c r="D402" s="145" t="s">
        <v>131</v>
      </c>
      <c r="F402" s="146" t="s">
        <v>522</v>
      </c>
      <c r="I402" s="147"/>
      <c r="L402" s="31"/>
      <c r="M402" s="148"/>
      <c r="T402" s="55"/>
      <c r="AT402" s="16" t="s">
        <v>131</v>
      </c>
      <c r="AU402" s="16" t="s">
        <v>86</v>
      </c>
    </row>
    <row r="403" spans="2:65" s="1" customFormat="1" ht="11.25">
      <c r="B403" s="31"/>
      <c r="D403" s="149" t="s">
        <v>133</v>
      </c>
      <c r="F403" s="150" t="s">
        <v>523</v>
      </c>
      <c r="I403" s="147"/>
      <c r="L403" s="31"/>
      <c r="M403" s="148"/>
      <c r="T403" s="55"/>
      <c r="AT403" s="16" t="s">
        <v>133</v>
      </c>
      <c r="AU403" s="16" t="s">
        <v>86</v>
      </c>
    </row>
    <row r="404" spans="2:65" s="12" customFormat="1" ht="11.25">
      <c r="B404" s="151"/>
      <c r="D404" s="145" t="s">
        <v>135</v>
      </c>
      <c r="E404" s="152" t="s">
        <v>1</v>
      </c>
      <c r="F404" s="153" t="s">
        <v>524</v>
      </c>
      <c r="H404" s="154">
        <v>13132.896000000001</v>
      </c>
      <c r="I404" s="155"/>
      <c r="L404" s="151"/>
      <c r="M404" s="156"/>
      <c r="T404" s="157"/>
      <c r="AT404" s="152" t="s">
        <v>135</v>
      </c>
      <c r="AU404" s="152" t="s">
        <v>86</v>
      </c>
      <c r="AV404" s="12" t="s">
        <v>86</v>
      </c>
      <c r="AW404" s="12" t="s">
        <v>32</v>
      </c>
      <c r="AX404" s="12" t="s">
        <v>84</v>
      </c>
      <c r="AY404" s="152" t="s">
        <v>122</v>
      </c>
    </row>
    <row r="405" spans="2:65" s="1" customFormat="1" ht="33" customHeight="1">
      <c r="B405" s="131"/>
      <c r="C405" s="132" t="s">
        <v>525</v>
      </c>
      <c r="D405" s="132" t="s">
        <v>124</v>
      </c>
      <c r="E405" s="133" t="s">
        <v>526</v>
      </c>
      <c r="F405" s="134" t="s">
        <v>527</v>
      </c>
      <c r="G405" s="135" t="s">
        <v>265</v>
      </c>
      <c r="H405" s="136">
        <v>307.33999999999997</v>
      </c>
      <c r="I405" s="137"/>
      <c r="J405" s="138">
        <f>ROUND(I405*H405,2)</f>
        <v>0</v>
      </c>
      <c r="K405" s="134" t="s">
        <v>128</v>
      </c>
      <c r="L405" s="31"/>
      <c r="M405" s="139" t="s">
        <v>1</v>
      </c>
      <c r="N405" s="140" t="s">
        <v>41</v>
      </c>
      <c r="P405" s="141">
        <f>O405*H405</f>
        <v>0</v>
      </c>
      <c r="Q405" s="141">
        <v>0</v>
      </c>
      <c r="R405" s="141">
        <f>Q405*H405</f>
        <v>0</v>
      </c>
      <c r="S405" s="141">
        <v>0</v>
      </c>
      <c r="T405" s="142">
        <f>S405*H405</f>
        <v>0</v>
      </c>
      <c r="AR405" s="143" t="s">
        <v>129</v>
      </c>
      <c r="AT405" s="143" t="s">
        <v>124</v>
      </c>
      <c r="AU405" s="143" t="s">
        <v>86</v>
      </c>
      <c r="AY405" s="16" t="s">
        <v>122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6" t="s">
        <v>84</v>
      </c>
      <c r="BK405" s="144">
        <f>ROUND(I405*H405,2)</f>
        <v>0</v>
      </c>
      <c r="BL405" s="16" t="s">
        <v>129</v>
      </c>
      <c r="BM405" s="143" t="s">
        <v>528</v>
      </c>
    </row>
    <row r="406" spans="2:65" s="1" customFormat="1" ht="29.25">
      <c r="B406" s="31"/>
      <c r="D406" s="145" t="s">
        <v>131</v>
      </c>
      <c r="F406" s="146" t="s">
        <v>529</v>
      </c>
      <c r="I406" s="147"/>
      <c r="L406" s="31"/>
      <c r="M406" s="148"/>
      <c r="T406" s="55"/>
      <c r="AT406" s="16" t="s">
        <v>131</v>
      </c>
      <c r="AU406" s="16" t="s">
        <v>86</v>
      </c>
    </row>
    <row r="407" spans="2:65" s="1" customFormat="1" ht="11.25">
      <c r="B407" s="31"/>
      <c r="D407" s="149" t="s">
        <v>133</v>
      </c>
      <c r="F407" s="150" t="s">
        <v>530</v>
      </c>
      <c r="I407" s="147"/>
      <c r="L407" s="31"/>
      <c r="M407" s="148"/>
      <c r="T407" s="55"/>
      <c r="AT407" s="16" t="s">
        <v>133</v>
      </c>
      <c r="AU407" s="16" t="s">
        <v>86</v>
      </c>
    </row>
    <row r="408" spans="2:65" s="12" customFormat="1" ht="11.25">
      <c r="B408" s="151"/>
      <c r="D408" s="145" t="s">
        <v>135</v>
      </c>
      <c r="E408" s="152" t="s">
        <v>1</v>
      </c>
      <c r="F408" s="153" t="s">
        <v>531</v>
      </c>
      <c r="H408" s="154">
        <v>307.33999999999997</v>
      </c>
      <c r="I408" s="155"/>
      <c r="L408" s="151"/>
      <c r="M408" s="156"/>
      <c r="T408" s="157"/>
      <c r="AT408" s="152" t="s">
        <v>135</v>
      </c>
      <c r="AU408" s="152" t="s">
        <v>86</v>
      </c>
      <c r="AV408" s="12" t="s">
        <v>86</v>
      </c>
      <c r="AW408" s="12" t="s">
        <v>32</v>
      </c>
      <c r="AX408" s="12" t="s">
        <v>84</v>
      </c>
      <c r="AY408" s="152" t="s">
        <v>122</v>
      </c>
    </row>
    <row r="409" spans="2:65" s="1" customFormat="1" ht="24.2" customHeight="1">
      <c r="B409" s="131"/>
      <c r="C409" s="132" t="s">
        <v>532</v>
      </c>
      <c r="D409" s="132" t="s">
        <v>124</v>
      </c>
      <c r="E409" s="133" t="s">
        <v>533</v>
      </c>
      <c r="F409" s="134" t="s">
        <v>534</v>
      </c>
      <c r="G409" s="135" t="s">
        <v>265</v>
      </c>
      <c r="H409" s="136">
        <v>239.26</v>
      </c>
      <c r="I409" s="137"/>
      <c r="J409" s="138">
        <f>ROUND(I409*H409,2)</f>
        <v>0</v>
      </c>
      <c r="K409" s="134" t="s">
        <v>128</v>
      </c>
      <c r="L409" s="31"/>
      <c r="M409" s="139" t="s">
        <v>1</v>
      </c>
      <c r="N409" s="140" t="s">
        <v>41</v>
      </c>
      <c r="P409" s="141">
        <f>O409*H409</f>
        <v>0</v>
      </c>
      <c r="Q409" s="141">
        <v>0</v>
      </c>
      <c r="R409" s="141">
        <f>Q409*H409</f>
        <v>0</v>
      </c>
      <c r="S409" s="141">
        <v>0</v>
      </c>
      <c r="T409" s="142">
        <f>S409*H409</f>
        <v>0</v>
      </c>
      <c r="AR409" s="143" t="s">
        <v>129</v>
      </c>
      <c r="AT409" s="143" t="s">
        <v>124</v>
      </c>
      <c r="AU409" s="143" t="s">
        <v>86</v>
      </c>
      <c r="AY409" s="16" t="s">
        <v>122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6" t="s">
        <v>84</v>
      </c>
      <c r="BK409" s="144">
        <f>ROUND(I409*H409,2)</f>
        <v>0</v>
      </c>
      <c r="BL409" s="16" t="s">
        <v>129</v>
      </c>
      <c r="BM409" s="143" t="s">
        <v>535</v>
      </c>
    </row>
    <row r="410" spans="2:65" s="1" customFormat="1" ht="29.25">
      <c r="B410" s="31"/>
      <c r="D410" s="145" t="s">
        <v>131</v>
      </c>
      <c r="F410" s="146" t="s">
        <v>536</v>
      </c>
      <c r="I410" s="147"/>
      <c r="L410" s="31"/>
      <c r="M410" s="148"/>
      <c r="T410" s="55"/>
      <c r="AT410" s="16" t="s">
        <v>131</v>
      </c>
      <c r="AU410" s="16" t="s">
        <v>86</v>
      </c>
    </row>
    <row r="411" spans="2:65" s="1" customFormat="1" ht="11.25">
      <c r="B411" s="31"/>
      <c r="D411" s="149" t="s">
        <v>133</v>
      </c>
      <c r="F411" s="150" t="s">
        <v>537</v>
      </c>
      <c r="I411" s="147"/>
      <c r="L411" s="31"/>
      <c r="M411" s="148"/>
      <c r="T411" s="55"/>
      <c r="AT411" s="16" t="s">
        <v>133</v>
      </c>
      <c r="AU411" s="16" t="s">
        <v>86</v>
      </c>
    </row>
    <row r="412" spans="2:65" s="12" customFormat="1" ht="11.25">
      <c r="B412" s="151"/>
      <c r="D412" s="145" t="s">
        <v>135</v>
      </c>
      <c r="E412" s="152" t="s">
        <v>1</v>
      </c>
      <c r="F412" s="153" t="s">
        <v>538</v>
      </c>
      <c r="H412" s="154">
        <v>239.26</v>
      </c>
      <c r="I412" s="155"/>
      <c r="L412" s="151"/>
      <c r="M412" s="156"/>
      <c r="T412" s="157"/>
      <c r="AT412" s="152" t="s">
        <v>135</v>
      </c>
      <c r="AU412" s="152" t="s">
        <v>86</v>
      </c>
      <c r="AV412" s="12" t="s">
        <v>86</v>
      </c>
      <c r="AW412" s="12" t="s">
        <v>32</v>
      </c>
      <c r="AX412" s="12" t="s">
        <v>84</v>
      </c>
      <c r="AY412" s="152" t="s">
        <v>122</v>
      </c>
    </row>
    <row r="413" spans="2:65" s="11" customFormat="1" ht="25.9" customHeight="1">
      <c r="B413" s="119"/>
      <c r="D413" s="120" t="s">
        <v>75</v>
      </c>
      <c r="E413" s="121" t="s">
        <v>539</v>
      </c>
      <c r="F413" s="121" t="s">
        <v>540</v>
      </c>
      <c r="I413" s="122"/>
      <c r="J413" s="123">
        <f>BK413</f>
        <v>0</v>
      </c>
      <c r="L413" s="119"/>
      <c r="M413" s="124"/>
      <c r="P413" s="125">
        <f>P414+P425+P435</f>
        <v>0</v>
      </c>
      <c r="R413" s="125">
        <f>R414+R425+R435</f>
        <v>0</v>
      </c>
      <c r="T413" s="126">
        <f>T414+T425+T435</f>
        <v>0</v>
      </c>
      <c r="AR413" s="120" t="s">
        <v>158</v>
      </c>
      <c r="AT413" s="127" t="s">
        <v>75</v>
      </c>
      <c r="AU413" s="127" t="s">
        <v>76</v>
      </c>
      <c r="AY413" s="120" t="s">
        <v>122</v>
      </c>
      <c r="BK413" s="128">
        <f>BK414+BK425+BK435</f>
        <v>0</v>
      </c>
    </row>
    <row r="414" spans="2:65" s="11" customFormat="1" ht="22.9" customHeight="1">
      <c r="B414" s="119"/>
      <c r="D414" s="120" t="s">
        <v>75</v>
      </c>
      <c r="E414" s="129" t="s">
        <v>541</v>
      </c>
      <c r="F414" s="129" t="s">
        <v>542</v>
      </c>
      <c r="I414" s="122"/>
      <c r="J414" s="130">
        <f>BK414</f>
        <v>0</v>
      </c>
      <c r="L414" s="119"/>
      <c r="M414" s="124"/>
      <c r="P414" s="125">
        <f>SUM(P415:P424)</f>
        <v>0</v>
      </c>
      <c r="R414" s="125">
        <f>SUM(R415:R424)</f>
        <v>0</v>
      </c>
      <c r="T414" s="126">
        <f>SUM(T415:T424)</f>
        <v>0</v>
      </c>
      <c r="AR414" s="120" t="s">
        <v>158</v>
      </c>
      <c r="AT414" s="127" t="s">
        <v>75</v>
      </c>
      <c r="AU414" s="127" t="s">
        <v>84</v>
      </c>
      <c r="AY414" s="120" t="s">
        <v>122</v>
      </c>
      <c r="BK414" s="128">
        <f>SUM(BK415:BK424)</f>
        <v>0</v>
      </c>
    </row>
    <row r="415" spans="2:65" s="1" customFormat="1" ht="16.5" customHeight="1">
      <c r="B415" s="131"/>
      <c r="C415" s="132" t="s">
        <v>543</v>
      </c>
      <c r="D415" s="132" t="s">
        <v>124</v>
      </c>
      <c r="E415" s="133" t="s">
        <v>544</v>
      </c>
      <c r="F415" s="134" t="s">
        <v>545</v>
      </c>
      <c r="G415" s="135" t="s">
        <v>250</v>
      </c>
      <c r="H415" s="136">
        <v>2</v>
      </c>
      <c r="I415" s="137"/>
      <c r="J415" s="138">
        <f>ROUND(I415*H415,2)</f>
        <v>0</v>
      </c>
      <c r="K415" s="134" t="s">
        <v>128</v>
      </c>
      <c r="L415" s="31"/>
      <c r="M415" s="139" t="s">
        <v>1</v>
      </c>
      <c r="N415" s="140" t="s">
        <v>41</v>
      </c>
      <c r="P415" s="141">
        <f>O415*H415</f>
        <v>0</v>
      </c>
      <c r="Q415" s="141">
        <v>0</v>
      </c>
      <c r="R415" s="141">
        <f>Q415*H415</f>
        <v>0</v>
      </c>
      <c r="S415" s="141">
        <v>0</v>
      </c>
      <c r="T415" s="142">
        <f>S415*H415</f>
        <v>0</v>
      </c>
      <c r="AR415" s="143" t="s">
        <v>546</v>
      </c>
      <c r="AT415" s="143" t="s">
        <v>124</v>
      </c>
      <c r="AU415" s="143" t="s">
        <v>86</v>
      </c>
      <c r="AY415" s="16" t="s">
        <v>122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6" t="s">
        <v>84</v>
      </c>
      <c r="BK415" s="144">
        <f>ROUND(I415*H415,2)</f>
        <v>0</v>
      </c>
      <c r="BL415" s="16" t="s">
        <v>546</v>
      </c>
      <c r="BM415" s="143" t="s">
        <v>547</v>
      </c>
    </row>
    <row r="416" spans="2:65" s="1" customFormat="1" ht="11.25">
      <c r="B416" s="31"/>
      <c r="D416" s="145" t="s">
        <v>131</v>
      </c>
      <c r="F416" s="146" t="s">
        <v>545</v>
      </c>
      <c r="I416" s="147"/>
      <c r="L416" s="31"/>
      <c r="M416" s="148"/>
      <c r="T416" s="55"/>
      <c r="AT416" s="16" t="s">
        <v>131</v>
      </c>
      <c r="AU416" s="16" t="s">
        <v>86</v>
      </c>
    </row>
    <row r="417" spans="2:65" s="1" customFormat="1" ht="11.25">
      <c r="B417" s="31"/>
      <c r="D417" s="149" t="s">
        <v>133</v>
      </c>
      <c r="F417" s="150" t="s">
        <v>548</v>
      </c>
      <c r="I417" s="147"/>
      <c r="L417" s="31"/>
      <c r="M417" s="148"/>
      <c r="T417" s="55"/>
      <c r="AT417" s="16" t="s">
        <v>133</v>
      </c>
      <c r="AU417" s="16" t="s">
        <v>86</v>
      </c>
    </row>
    <row r="418" spans="2:65" s="12" customFormat="1" ht="11.25">
      <c r="B418" s="151"/>
      <c r="D418" s="145" t="s">
        <v>135</v>
      </c>
      <c r="E418" s="152" t="s">
        <v>1</v>
      </c>
      <c r="F418" s="153" t="s">
        <v>549</v>
      </c>
      <c r="H418" s="154">
        <v>1</v>
      </c>
      <c r="I418" s="155"/>
      <c r="L418" s="151"/>
      <c r="M418" s="156"/>
      <c r="T418" s="157"/>
      <c r="AT418" s="152" t="s">
        <v>135</v>
      </c>
      <c r="AU418" s="152" t="s">
        <v>86</v>
      </c>
      <c r="AV418" s="12" t="s">
        <v>86</v>
      </c>
      <c r="AW418" s="12" t="s">
        <v>32</v>
      </c>
      <c r="AX418" s="12" t="s">
        <v>76</v>
      </c>
      <c r="AY418" s="152" t="s">
        <v>122</v>
      </c>
    </row>
    <row r="419" spans="2:65" s="12" customFormat="1" ht="22.5">
      <c r="B419" s="151"/>
      <c r="D419" s="145" t="s">
        <v>135</v>
      </c>
      <c r="E419" s="152" t="s">
        <v>1</v>
      </c>
      <c r="F419" s="153" t="s">
        <v>550</v>
      </c>
      <c r="H419" s="154">
        <v>1</v>
      </c>
      <c r="I419" s="155"/>
      <c r="L419" s="151"/>
      <c r="M419" s="156"/>
      <c r="T419" s="157"/>
      <c r="AT419" s="152" t="s">
        <v>135</v>
      </c>
      <c r="AU419" s="152" t="s">
        <v>86</v>
      </c>
      <c r="AV419" s="12" t="s">
        <v>86</v>
      </c>
      <c r="AW419" s="12" t="s">
        <v>32</v>
      </c>
      <c r="AX419" s="12" t="s">
        <v>76</v>
      </c>
      <c r="AY419" s="152" t="s">
        <v>122</v>
      </c>
    </row>
    <row r="420" spans="2:65" s="13" customFormat="1" ht="11.25">
      <c r="B420" s="158"/>
      <c r="D420" s="145" t="s">
        <v>135</v>
      </c>
      <c r="E420" s="159" t="s">
        <v>1</v>
      </c>
      <c r="F420" s="160" t="s">
        <v>138</v>
      </c>
      <c r="H420" s="161">
        <v>2</v>
      </c>
      <c r="I420" s="162"/>
      <c r="L420" s="158"/>
      <c r="M420" s="163"/>
      <c r="T420" s="164"/>
      <c r="AT420" s="159" t="s">
        <v>135</v>
      </c>
      <c r="AU420" s="159" t="s">
        <v>86</v>
      </c>
      <c r="AV420" s="13" t="s">
        <v>129</v>
      </c>
      <c r="AW420" s="13" t="s">
        <v>32</v>
      </c>
      <c r="AX420" s="13" t="s">
        <v>84</v>
      </c>
      <c r="AY420" s="159" t="s">
        <v>122</v>
      </c>
    </row>
    <row r="421" spans="2:65" s="1" customFormat="1" ht="16.5" customHeight="1">
      <c r="B421" s="131"/>
      <c r="C421" s="132" t="s">
        <v>551</v>
      </c>
      <c r="D421" s="132" t="s">
        <v>124</v>
      </c>
      <c r="E421" s="133" t="s">
        <v>552</v>
      </c>
      <c r="F421" s="134" t="s">
        <v>553</v>
      </c>
      <c r="G421" s="135" t="s">
        <v>250</v>
      </c>
      <c r="H421" s="136">
        <v>1</v>
      </c>
      <c r="I421" s="137"/>
      <c r="J421" s="138">
        <f>ROUND(I421*H421,2)</f>
        <v>0</v>
      </c>
      <c r="K421" s="134" t="s">
        <v>128</v>
      </c>
      <c r="L421" s="31"/>
      <c r="M421" s="139" t="s">
        <v>1</v>
      </c>
      <c r="N421" s="140" t="s">
        <v>41</v>
      </c>
      <c r="P421" s="141">
        <f>O421*H421</f>
        <v>0</v>
      </c>
      <c r="Q421" s="141">
        <v>0</v>
      </c>
      <c r="R421" s="141">
        <f>Q421*H421</f>
        <v>0</v>
      </c>
      <c r="S421" s="141">
        <v>0</v>
      </c>
      <c r="T421" s="142">
        <f>S421*H421</f>
        <v>0</v>
      </c>
      <c r="AR421" s="143" t="s">
        <v>546</v>
      </c>
      <c r="AT421" s="143" t="s">
        <v>124</v>
      </c>
      <c r="AU421" s="143" t="s">
        <v>86</v>
      </c>
      <c r="AY421" s="16" t="s">
        <v>122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6" t="s">
        <v>84</v>
      </c>
      <c r="BK421" s="144">
        <f>ROUND(I421*H421,2)</f>
        <v>0</v>
      </c>
      <c r="BL421" s="16" t="s">
        <v>546</v>
      </c>
      <c r="BM421" s="143" t="s">
        <v>554</v>
      </c>
    </row>
    <row r="422" spans="2:65" s="1" customFormat="1" ht="11.25">
      <c r="B422" s="31"/>
      <c r="D422" s="145" t="s">
        <v>131</v>
      </c>
      <c r="F422" s="146" t="s">
        <v>542</v>
      </c>
      <c r="I422" s="147"/>
      <c r="L422" s="31"/>
      <c r="M422" s="148"/>
      <c r="T422" s="55"/>
      <c r="AT422" s="16" t="s">
        <v>131</v>
      </c>
      <c r="AU422" s="16" t="s">
        <v>86</v>
      </c>
    </row>
    <row r="423" spans="2:65" s="1" customFormat="1" ht="11.25">
      <c r="B423" s="31"/>
      <c r="D423" s="149" t="s">
        <v>133</v>
      </c>
      <c r="F423" s="150" t="s">
        <v>555</v>
      </c>
      <c r="I423" s="147"/>
      <c r="L423" s="31"/>
      <c r="M423" s="148"/>
      <c r="T423" s="55"/>
      <c r="AT423" s="16" t="s">
        <v>133</v>
      </c>
      <c r="AU423" s="16" t="s">
        <v>86</v>
      </c>
    </row>
    <row r="424" spans="2:65" s="12" customFormat="1" ht="22.5">
      <c r="B424" s="151"/>
      <c r="D424" s="145" t="s">
        <v>135</v>
      </c>
      <c r="E424" s="152" t="s">
        <v>1</v>
      </c>
      <c r="F424" s="153" t="s">
        <v>556</v>
      </c>
      <c r="H424" s="154">
        <v>1</v>
      </c>
      <c r="I424" s="155"/>
      <c r="L424" s="151"/>
      <c r="M424" s="156"/>
      <c r="T424" s="157"/>
      <c r="AT424" s="152" t="s">
        <v>135</v>
      </c>
      <c r="AU424" s="152" t="s">
        <v>86</v>
      </c>
      <c r="AV424" s="12" t="s">
        <v>86</v>
      </c>
      <c r="AW424" s="12" t="s">
        <v>32</v>
      </c>
      <c r="AX424" s="12" t="s">
        <v>84</v>
      </c>
      <c r="AY424" s="152" t="s">
        <v>122</v>
      </c>
    </row>
    <row r="425" spans="2:65" s="11" customFormat="1" ht="22.9" customHeight="1">
      <c r="B425" s="119"/>
      <c r="D425" s="120" t="s">
        <v>75</v>
      </c>
      <c r="E425" s="129" t="s">
        <v>557</v>
      </c>
      <c r="F425" s="129" t="s">
        <v>558</v>
      </c>
      <c r="I425" s="122"/>
      <c r="J425" s="130">
        <f>BK425</f>
        <v>0</v>
      </c>
      <c r="L425" s="119"/>
      <c r="M425" s="124"/>
      <c r="P425" s="125">
        <f>SUM(P426:P434)</f>
        <v>0</v>
      </c>
      <c r="R425" s="125">
        <f>SUM(R426:R434)</f>
        <v>0</v>
      </c>
      <c r="T425" s="126">
        <f>SUM(T426:T434)</f>
        <v>0</v>
      </c>
      <c r="AR425" s="120" t="s">
        <v>158</v>
      </c>
      <c r="AT425" s="127" t="s">
        <v>75</v>
      </c>
      <c r="AU425" s="127" t="s">
        <v>84</v>
      </c>
      <c r="AY425" s="120" t="s">
        <v>122</v>
      </c>
      <c r="BK425" s="128">
        <f>SUM(BK426:BK434)</f>
        <v>0</v>
      </c>
    </row>
    <row r="426" spans="2:65" s="1" customFormat="1" ht="16.5" customHeight="1">
      <c r="B426" s="131"/>
      <c r="C426" s="132" t="s">
        <v>559</v>
      </c>
      <c r="D426" s="132" t="s">
        <v>124</v>
      </c>
      <c r="E426" s="133" t="s">
        <v>560</v>
      </c>
      <c r="F426" s="134" t="s">
        <v>561</v>
      </c>
      <c r="G426" s="135" t="s">
        <v>250</v>
      </c>
      <c r="H426" s="136">
        <v>1</v>
      </c>
      <c r="I426" s="137"/>
      <c r="J426" s="138">
        <f>ROUND(I426*H426,2)</f>
        <v>0</v>
      </c>
      <c r="K426" s="134" t="s">
        <v>128</v>
      </c>
      <c r="L426" s="31"/>
      <c r="M426" s="139" t="s">
        <v>1</v>
      </c>
      <c r="N426" s="140" t="s">
        <v>41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546</v>
      </c>
      <c r="AT426" s="143" t="s">
        <v>124</v>
      </c>
      <c r="AU426" s="143" t="s">
        <v>86</v>
      </c>
      <c r="AY426" s="16" t="s">
        <v>122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6" t="s">
        <v>84</v>
      </c>
      <c r="BK426" s="144">
        <f>ROUND(I426*H426,2)</f>
        <v>0</v>
      </c>
      <c r="BL426" s="16" t="s">
        <v>546</v>
      </c>
      <c r="BM426" s="143" t="s">
        <v>562</v>
      </c>
    </row>
    <row r="427" spans="2:65" s="1" customFormat="1" ht="19.5">
      <c r="B427" s="31"/>
      <c r="D427" s="145" t="s">
        <v>131</v>
      </c>
      <c r="F427" s="146" t="s">
        <v>563</v>
      </c>
      <c r="I427" s="147"/>
      <c r="L427" s="31"/>
      <c r="M427" s="148"/>
      <c r="T427" s="55"/>
      <c r="AT427" s="16" t="s">
        <v>131</v>
      </c>
      <c r="AU427" s="16" t="s">
        <v>86</v>
      </c>
    </row>
    <row r="428" spans="2:65" s="1" customFormat="1" ht="11.25">
      <c r="B428" s="31"/>
      <c r="D428" s="149" t="s">
        <v>133</v>
      </c>
      <c r="F428" s="150" t="s">
        <v>564</v>
      </c>
      <c r="I428" s="147"/>
      <c r="L428" s="31"/>
      <c r="M428" s="148"/>
      <c r="T428" s="55"/>
      <c r="AT428" s="16" t="s">
        <v>133</v>
      </c>
      <c r="AU428" s="16" t="s">
        <v>86</v>
      </c>
    </row>
    <row r="429" spans="2:65" s="14" customFormat="1" ht="33.75">
      <c r="B429" s="165"/>
      <c r="D429" s="145" t="s">
        <v>135</v>
      </c>
      <c r="E429" s="166" t="s">
        <v>1</v>
      </c>
      <c r="F429" s="167" t="s">
        <v>565</v>
      </c>
      <c r="H429" s="166" t="s">
        <v>1</v>
      </c>
      <c r="I429" s="168"/>
      <c r="L429" s="165"/>
      <c r="M429" s="169"/>
      <c r="T429" s="170"/>
      <c r="AT429" s="166" t="s">
        <v>135</v>
      </c>
      <c r="AU429" s="166" t="s">
        <v>86</v>
      </c>
      <c r="AV429" s="14" t="s">
        <v>84</v>
      </c>
      <c r="AW429" s="14" t="s">
        <v>32</v>
      </c>
      <c r="AX429" s="14" t="s">
        <v>76</v>
      </c>
      <c r="AY429" s="166" t="s">
        <v>122</v>
      </c>
    </row>
    <row r="430" spans="2:65" s="14" customFormat="1" ht="22.5">
      <c r="B430" s="165"/>
      <c r="D430" s="145" t="s">
        <v>135</v>
      </c>
      <c r="E430" s="166" t="s">
        <v>1</v>
      </c>
      <c r="F430" s="167" t="s">
        <v>566</v>
      </c>
      <c r="H430" s="166" t="s">
        <v>1</v>
      </c>
      <c r="I430" s="168"/>
      <c r="L430" s="165"/>
      <c r="M430" s="169"/>
      <c r="T430" s="170"/>
      <c r="AT430" s="166" t="s">
        <v>135</v>
      </c>
      <c r="AU430" s="166" t="s">
        <v>86</v>
      </c>
      <c r="AV430" s="14" t="s">
        <v>84</v>
      </c>
      <c r="AW430" s="14" t="s">
        <v>32</v>
      </c>
      <c r="AX430" s="14" t="s">
        <v>76</v>
      </c>
      <c r="AY430" s="166" t="s">
        <v>122</v>
      </c>
    </row>
    <row r="431" spans="2:65" s="14" customFormat="1" ht="22.5">
      <c r="B431" s="165"/>
      <c r="D431" s="145" t="s">
        <v>135</v>
      </c>
      <c r="E431" s="166" t="s">
        <v>1</v>
      </c>
      <c r="F431" s="167" t="s">
        <v>567</v>
      </c>
      <c r="H431" s="166" t="s">
        <v>1</v>
      </c>
      <c r="I431" s="168"/>
      <c r="L431" s="165"/>
      <c r="M431" s="169"/>
      <c r="T431" s="170"/>
      <c r="AT431" s="166" t="s">
        <v>135</v>
      </c>
      <c r="AU431" s="166" t="s">
        <v>86</v>
      </c>
      <c r="AV431" s="14" t="s">
        <v>84</v>
      </c>
      <c r="AW431" s="14" t="s">
        <v>32</v>
      </c>
      <c r="AX431" s="14" t="s">
        <v>76</v>
      </c>
      <c r="AY431" s="166" t="s">
        <v>122</v>
      </c>
    </row>
    <row r="432" spans="2:65" s="14" customFormat="1" ht="22.5">
      <c r="B432" s="165"/>
      <c r="D432" s="145" t="s">
        <v>135</v>
      </c>
      <c r="E432" s="166" t="s">
        <v>1</v>
      </c>
      <c r="F432" s="167" t="s">
        <v>568</v>
      </c>
      <c r="H432" s="166" t="s">
        <v>1</v>
      </c>
      <c r="I432" s="168"/>
      <c r="L432" s="165"/>
      <c r="M432" s="169"/>
      <c r="T432" s="170"/>
      <c r="AT432" s="166" t="s">
        <v>135</v>
      </c>
      <c r="AU432" s="166" t="s">
        <v>86</v>
      </c>
      <c r="AV432" s="14" t="s">
        <v>84</v>
      </c>
      <c r="AW432" s="14" t="s">
        <v>32</v>
      </c>
      <c r="AX432" s="14" t="s">
        <v>76</v>
      </c>
      <c r="AY432" s="166" t="s">
        <v>122</v>
      </c>
    </row>
    <row r="433" spans="2:65" s="14" customFormat="1" ht="11.25">
      <c r="B433" s="165"/>
      <c r="D433" s="145" t="s">
        <v>135</v>
      </c>
      <c r="E433" s="166" t="s">
        <v>1</v>
      </c>
      <c r="F433" s="167" t="s">
        <v>569</v>
      </c>
      <c r="H433" s="166" t="s">
        <v>1</v>
      </c>
      <c r="I433" s="168"/>
      <c r="L433" s="165"/>
      <c r="M433" s="169"/>
      <c r="T433" s="170"/>
      <c r="AT433" s="166" t="s">
        <v>135</v>
      </c>
      <c r="AU433" s="166" t="s">
        <v>86</v>
      </c>
      <c r="AV433" s="14" t="s">
        <v>84</v>
      </c>
      <c r="AW433" s="14" t="s">
        <v>32</v>
      </c>
      <c r="AX433" s="14" t="s">
        <v>76</v>
      </c>
      <c r="AY433" s="166" t="s">
        <v>122</v>
      </c>
    </row>
    <row r="434" spans="2:65" s="12" customFormat="1" ht="11.25">
      <c r="B434" s="151"/>
      <c r="D434" s="145" t="s">
        <v>135</v>
      </c>
      <c r="E434" s="152" t="s">
        <v>1</v>
      </c>
      <c r="F434" s="153" t="s">
        <v>84</v>
      </c>
      <c r="H434" s="154">
        <v>1</v>
      </c>
      <c r="I434" s="155"/>
      <c r="L434" s="151"/>
      <c r="M434" s="156"/>
      <c r="T434" s="157"/>
      <c r="AT434" s="152" t="s">
        <v>135</v>
      </c>
      <c r="AU434" s="152" t="s">
        <v>86</v>
      </c>
      <c r="AV434" s="12" t="s">
        <v>86</v>
      </c>
      <c r="AW434" s="12" t="s">
        <v>32</v>
      </c>
      <c r="AX434" s="12" t="s">
        <v>84</v>
      </c>
      <c r="AY434" s="152" t="s">
        <v>122</v>
      </c>
    </row>
    <row r="435" spans="2:65" s="11" customFormat="1" ht="22.9" customHeight="1">
      <c r="B435" s="119"/>
      <c r="D435" s="120" t="s">
        <v>75</v>
      </c>
      <c r="E435" s="129" t="s">
        <v>570</v>
      </c>
      <c r="F435" s="129" t="s">
        <v>571</v>
      </c>
      <c r="I435" s="122"/>
      <c r="J435" s="130">
        <f>BK435</f>
        <v>0</v>
      </c>
      <c r="L435" s="119"/>
      <c r="M435" s="124"/>
      <c r="P435" s="125">
        <f>SUM(P436:P459)</f>
        <v>0</v>
      </c>
      <c r="R435" s="125">
        <f>SUM(R436:R459)</f>
        <v>0</v>
      </c>
      <c r="T435" s="126">
        <f>SUM(T436:T459)</f>
        <v>0</v>
      </c>
      <c r="AR435" s="120" t="s">
        <v>158</v>
      </c>
      <c r="AT435" s="127" t="s">
        <v>75</v>
      </c>
      <c r="AU435" s="127" t="s">
        <v>84</v>
      </c>
      <c r="AY435" s="120" t="s">
        <v>122</v>
      </c>
      <c r="BK435" s="128">
        <f>SUM(BK436:BK459)</f>
        <v>0</v>
      </c>
    </row>
    <row r="436" spans="2:65" s="1" customFormat="1" ht="16.5" customHeight="1">
      <c r="B436" s="131"/>
      <c r="C436" s="132" t="s">
        <v>572</v>
      </c>
      <c r="D436" s="132" t="s">
        <v>124</v>
      </c>
      <c r="E436" s="133" t="s">
        <v>573</v>
      </c>
      <c r="F436" s="134" t="s">
        <v>574</v>
      </c>
      <c r="G436" s="135" t="s">
        <v>250</v>
      </c>
      <c r="H436" s="136">
        <v>1</v>
      </c>
      <c r="I436" s="137"/>
      <c r="J436" s="138">
        <f>ROUND(I436*H436,2)</f>
        <v>0</v>
      </c>
      <c r="K436" s="134" t="s">
        <v>128</v>
      </c>
      <c r="L436" s="31"/>
      <c r="M436" s="139" t="s">
        <v>1</v>
      </c>
      <c r="N436" s="140" t="s">
        <v>41</v>
      </c>
      <c r="P436" s="141">
        <f>O436*H436</f>
        <v>0</v>
      </c>
      <c r="Q436" s="141">
        <v>0</v>
      </c>
      <c r="R436" s="141">
        <f>Q436*H436</f>
        <v>0</v>
      </c>
      <c r="S436" s="141">
        <v>0</v>
      </c>
      <c r="T436" s="142">
        <f>S436*H436</f>
        <v>0</v>
      </c>
      <c r="AR436" s="143" t="s">
        <v>546</v>
      </c>
      <c r="AT436" s="143" t="s">
        <v>124</v>
      </c>
      <c r="AU436" s="143" t="s">
        <v>86</v>
      </c>
      <c r="AY436" s="16" t="s">
        <v>122</v>
      </c>
      <c r="BE436" s="144">
        <f>IF(N436="základní",J436,0)</f>
        <v>0</v>
      </c>
      <c r="BF436" s="144">
        <f>IF(N436="snížená",J436,0)</f>
        <v>0</v>
      </c>
      <c r="BG436" s="144">
        <f>IF(N436="zákl. přenesená",J436,0)</f>
        <v>0</v>
      </c>
      <c r="BH436" s="144">
        <f>IF(N436="sníž. přenesená",J436,0)</f>
        <v>0</v>
      </c>
      <c r="BI436" s="144">
        <f>IF(N436="nulová",J436,0)</f>
        <v>0</v>
      </c>
      <c r="BJ436" s="16" t="s">
        <v>84</v>
      </c>
      <c r="BK436" s="144">
        <f>ROUND(I436*H436,2)</f>
        <v>0</v>
      </c>
      <c r="BL436" s="16" t="s">
        <v>546</v>
      </c>
      <c r="BM436" s="143" t="s">
        <v>575</v>
      </c>
    </row>
    <row r="437" spans="2:65" s="1" customFormat="1" ht="11.25">
      <c r="B437" s="31"/>
      <c r="D437" s="145" t="s">
        <v>131</v>
      </c>
      <c r="F437" s="146" t="s">
        <v>574</v>
      </c>
      <c r="I437" s="147"/>
      <c r="L437" s="31"/>
      <c r="M437" s="148"/>
      <c r="T437" s="55"/>
      <c r="AT437" s="16" t="s">
        <v>131</v>
      </c>
      <c r="AU437" s="16" t="s">
        <v>86</v>
      </c>
    </row>
    <row r="438" spans="2:65" s="1" customFormat="1" ht="11.25">
      <c r="B438" s="31"/>
      <c r="D438" s="149" t="s">
        <v>133</v>
      </c>
      <c r="F438" s="150" t="s">
        <v>576</v>
      </c>
      <c r="I438" s="147"/>
      <c r="L438" s="31"/>
      <c r="M438" s="148"/>
      <c r="T438" s="55"/>
      <c r="AT438" s="16" t="s">
        <v>133</v>
      </c>
      <c r="AU438" s="16" t="s">
        <v>86</v>
      </c>
    </row>
    <row r="439" spans="2:65" s="12" customFormat="1" ht="33.75">
      <c r="B439" s="151"/>
      <c r="D439" s="145" t="s">
        <v>135</v>
      </c>
      <c r="E439" s="152" t="s">
        <v>1</v>
      </c>
      <c r="F439" s="153" t="s">
        <v>577</v>
      </c>
      <c r="H439" s="154">
        <v>1</v>
      </c>
      <c r="I439" s="155"/>
      <c r="L439" s="151"/>
      <c r="M439" s="156"/>
      <c r="T439" s="157"/>
      <c r="AT439" s="152" t="s">
        <v>135</v>
      </c>
      <c r="AU439" s="152" t="s">
        <v>86</v>
      </c>
      <c r="AV439" s="12" t="s">
        <v>86</v>
      </c>
      <c r="AW439" s="12" t="s">
        <v>32</v>
      </c>
      <c r="AX439" s="12" t="s">
        <v>84</v>
      </c>
      <c r="AY439" s="152" t="s">
        <v>122</v>
      </c>
    </row>
    <row r="440" spans="2:65" s="14" customFormat="1" ht="11.25">
      <c r="B440" s="165"/>
      <c r="D440" s="145" t="s">
        <v>135</v>
      </c>
      <c r="E440" s="166" t="s">
        <v>1</v>
      </c>
      <c r="F440" s="167" t="s">
        <v>578</v>
      </c>
      <c r="H440" s="166" t="s">
        <v>1</v>
      </c>
      <c r="I440" s="168"/>
      <c r="L440" s="165"/>
      <c r="M440" s="169"/>
      <c r="T440" s="170"/>
      <c r="AT440" s="166" t="s">
        <v>135</v>
      </c>
      <c r="AU440" s="166" t="s">
        <v>86</v>
      </c>
      <c r="AV440" s="14" t="s">
        <v>84</v>
      </c>
      <c r="AW440" s="14" t="s">
        <v>32</v>
      </c>
      <c r="AX440" s="14" t="s">
        <v>76</v>
      </c>
      <c r="AY440" s="166" t="s">
        <v>122</v>
      </c>
    </row>
    <row r="441" spans="2:65" s="14" customFormat="1" ht="11.25">
      <c r="B441" s="165"/>
      <c r="D441" s="145" t="s">
        <v>135</v>
      </c>
      <c r="E441" s="166" t="s">
        <v>1</v>
      </c>
      <c r="F441" s="167" t="s">
        <v>579</v>
      </c>
      <c r="H441" s="166" t="s">
        <v>1</v>
      </c>
      <c r="I441" s="168"/>
      <c r="L441" s="165"/>
      <c r="M441" s="169"/>
      <c r="T441" s="170"/>
      <c r="AT441" s="166" t="s">
        <v>135</v>
      </c>
      <c r="AU441" s="166" t="s">
        <v>86</v>
      </c>
      <c r="AV441" s="14" t="s">
        <v>84</v>
      </c>
      <c r="AW441" s="14" t="s">
        <v>32</v>
      </c>
      <c r="AX441" s="14" t="s">
        <v>76</v>
      </c>
      <c r="AY441" s="166" t="s">
        <v>122</v>
      </c>
    </row>
    <row r="442" spans="2:65" s="1" customFormat="1" ht="16.5" customHeight="1">
      <c r="B442" s="131"/>
      <c r="C442" s="132" t="s">
        <v>580</v>
      </c>
      <c r="D442" s="132" t="s">
        <v>124</v>
      </c>
      <c r="E442" s="133" t="s">
        <v>581</v>
      </c>
      <c r="F442" s="134" t="s">
        <v>582</v>
      </c>
      <c r="G442" s="135" t="s">
        <v>250</v>
      </c>
      <c r="H442" s="136">
        <v>1</v>
      </c>
      <c r="I442" s="137"/>
      <c r="J442" s="138">
        <f>ROUND(I442*H442,2)</f>
        <v>0</v>
      </c>
      <c r="K442" s="134" t="s">
        <v>128</v>
      </c>
      <c r="L442" s="31"/>
      <c r="M442" s="139" t="s">
        <v>1</v>
      </c>
      <c r="N442" s="140" t="s">
        <v>41</v>
      </c>
      <c r="P442" s="141">
        <f>O442*H442</f>
        <v>0</v>
      </c>
      <c r="Q442" s="141">
        <v>0</v>
      </c>
      <c r="R442" s="141">
        <f>Q442*H442</f>
        <v>0</v>
      </c>
      <c r="S442" s="141">
        <v>0</v>
      </c>
      <c r="T442" s="142">
        <f>S442*H442</f>
        <v>0</v>
      </c>
      <c r="AR442" s="143" t="s">
        <v>546</v>
      </c>
      <c r="AT442" s="143" t="s">
        <v>124</v>
      </c>
      <c r="AU442" s="143" t="s">
        <v>86</v>
      </c>
      <c r="AY442" s="16" t="s">
        <v>122</v>
      </c>
      <c r="BE442" s="144">
        <f>IF(N442="základní",J442,0)</f>
        <v>0</v>
      </c>
      <c r="BF442" s="144">
        <f>IF(N442="snížená",J442,0)</f>
        <v>0</v>
      </c>
      <c r="BG442" s="144">
        <f>IF(N442="zákl. přenesená",J442,0)</f>
        <v>0</v>
      </c>
      <c r="BH442" s="144">
        <f>IF(N442="sníž. přenesená",J442,0)</f>
        <v>0</v>
      </c>
      <c r="BI442" s="144">
        <f>IF(N442="nulová",J442,0)</f>
        <v>0</v>
      </c>
      <c r="BJ442" s="16" t="s">
        <v>84</v>
      </c>
      <c r="BK442" s="144">
        <f>ROUND(I442*H442,2)</f>
        <v>0</v>
      </c>
      <c r="BL442" s="16" t="s">
        <v>546</v>
      </c>
      <c r="BM442" s="143" t="s">
        <v>583</v>
      </c>
    </row>
    <row r="443" spans="2:65" s="1" customFormat="1" ht="11.25">
      <c r="B443" s="31"/>
      <c r="D443" s="145" t="s">
        <v>131</v>
      </c>
      <c r="F443" s="146" t="s">
        <v>582</v>
      </c>
      <c r="I443" s="147"/>
      <c r="L443" s="31"/>
      <c r="M443" s="148"/>
      <c r="T443" s="55"/>
      <c r="AT443" s="16" t="s">
        <v>131</v>
      </c>
      <c r="AU443" s="16" t="s">
        <v>86</v>
      </c>
    </row>
    <row r="444" spans="2:65" s="1" customFormat="1" ht="11.25">
      <c r="B444" s="31"/>
      <c r="D444" s="149" t="s">
        <v>133</v>
      </c>
      <c r="F444" s="150" t="s">
        <v>584</v>
      </c>
      <c r="I444" s="147"/>
      <c r="L444" s="31"/>
      <c r="M444" s="148"/>
      <c r="T444" s="55"/>
      <c r="AT444" s="16" t="s">
        <v>133</v>
      </c>
      <c r="AU444" s="16" t="s">
        <v>86</v>
      </c>
    </row>
    <row r="445" spans="2:65" s="14" customFormat="1" ht="22.5">
      <c r="B445" s="165"/>
      <c r="D445" s="145" t="s">
        <v>135</v>
      </c>
      <c r="E445" s="166" t="s">
        <v>1</v>
      </c>
      <c r="F445" s="167" t="s">
        <v>585</v>
      </c>
      <c r="H445" s="166" t="s">
        <v>1</v>
      </c>
      <c r="I445" s="168"/>
      <c r="L445" s="165"/>
      <c r="M445" s="169"/>
      <c r="T445" s="170"/>
      <c r="AT445" s="166" t="s">
        <v>135</v>
      </c>
      <c r="AU445" s="166" t="s">
        <v>86</v>
      </c>
      <c r="AV445" s="14" t="s">
        <v>84</v>
      </c>
      <c r="AW445" s="14" t="s">
        <v>32</v>
      </c>
      <c r="AX445" s="14" t="s">
        <v>76</v>
      </c>
      <c r="AY445" s="166" t="s">
        <v>122</v>
      </c>
    </row>
    <row r="446" spans="2:65" s="14" customFormat="1" ht="22.5">
      <c r="B446" s="165"/>
      <c r="D446" s="145" t="s">
        <v>135</v>
      </c>
      <c r="E446" s="166" t="s">
        <v>1</v>
      </c>
      <c r="F446" s="167" t="s">
        <v>586</v>
      </c>
      <c r="H446" s="166" t="s">
        <v>1</v>
      </c>
      <c r="I446" s="168"/>
      <c r="L446" s="165"/>
      <c r="M446" s="169"/>
      <c r="T446" s="170"/>
      <c r="AT446" s="166" t="s">
        <v>135</v>
      </c>
      <c r="AU446" s="166" t="s">
        <v>86</v>
      </c>
      <c r="AV446" s="14" t="s">
        <v>84</v>
      </c>
      <c r="AW446" s="14" t="s">
        <v>32</v>
      </c>
      <c r="AX446" s="14" t="s">
        <v>76</v>
      </c>
      <c r="AY446" s="166" t="s">
        <v>122</v>
      </c>
    </row>
    <row r="447" spans="2:65" s="14" customFormat="1" ht="22.5">
      <c r="B447" s="165"/>
      <c r="D447" s="145" t="s">
        <v>135</v>
      </c>
      <c r="E447" s="166" t="s">
        <v>1</v>
      </c>
      <c r="F447" s="167" t="s">
        <v>587</v>
      </c>
      <c r="H447" s="166" t="s">
        <v>1</v>
      </c>
      <c r="I447" s="168"/>
      <c r="L447" s="165"/>
      <c r="M447" s="169"/>
      <c r="T447" s="170"/>
      <c r="AT447" s="166" t="s">
        <v>135</v>
      </c>
      <c r="AU447" s="166" t="s">
        <v>86</v>
      </c>
      <c r="AV447" s="14" t="s">
        <v>84</v>
      </c>
      <c r="AW447" s="14" t="s">
        <v>32</v>
      </c>
      <c r="AX447" s="14" t="s">
        <v>76</v>
      </c>
      <c r="AY447" s="166" t="s">
        <v>122</v>
      </c>
    </row>
    <row r="448" spans="2:65" s="12" customFormat="1" ht="33.75">
      <c r="B448" s="151"/>
      <c r="D448" s="145" t="s">
        <v>135</v>
      </c>
      <c r="E448" s="152" t="s">
        <v>1</v>
      </c>
      <c r="F448" s="153" t="s">
        <v>588</v>
      </c>
      <c r="H448" s="154">
        <v>1</v>
      </c>
      <c r="I448" s="155"/>
      <c r="L448" s="151"/>
      <c r="M448" s="156"/>
      <c r="T448" s="157"/>
      <c r="AT448" s="152" t="s">
        <v>135</v>
      </c>
      <c r="AU448" s="152" t="s">
        <v>86</v>
      </c>
      <c r="AV448" s="12" t="s">
        <v>86</v>
      </c>
      <c r="AW448" s="12" t="s">
        <v>32</v>
      </c>
      <c r="AX448" s="12" t="s">
        <v>84</v>
      </c>
      <c r="AY448" s="152" t="s">
        <v>122</v>
      </c>
    </row>
    <row r="449" spans="2:65" s="1" customFormat="1" ht="16.5" customHeight="1">
      <c r="B449" s="131"/>
      <c r="C449" s="132" t="s">
        <v>589</v>
      </c>
      <c r="D449" s="132" t="s">
        <v>124</v>
      </c>
      <c r="E449" s="133" t="s">
        <v>590</v>
      </c>
      <c r="F449" s="134" t="s">
        <v>591</v>
      </c>
      <c r="G449" s="135" t="s">
        <v>250</v>
      </c>
      <c r="H449" s="136">
        <v>1</v>
      </c>
      <c r="I449" s="137"/>
      <c r="J449" s="138">
        <f>ROUND(I449*H449,2)</f>
        <v>0</v>
      </c>
      <c r="K449" s="134" t="s">
        <v>128</v>
      </c>
      <c r="L449" s="31"/>
      <c r="M449" s="139" t="s">
        <v>1</v>
      </c>
      <c r="N449" s="140" t="s">
        <v>41</v>
      </c>
      <c r="P449" s="141">
        <f>O449*H449</f>
        <v>0</v>
      </c>
      <c r="Q449" s="141">
        <v>0</v>
      </c>
      <c r="R449" s="141">
        <f>Q449*H449</f>
        <v>0</v>
      </c>
      <c r="S449" s="141">
        <v>0</v>
      </c>
      <c r="T449" s="142">
        <f>S449*H449</f>
        <v>0</v>
      </c>
      <c r="AR449" s="143" t="s">
        <v>546</v>
      </c>
      <c r="AT449" s="143" t="s">
        <v>124</v>
      </c>
      <c r="AU449" s="143" t="s">
        <v>86</v>
      </c>
      <c r="AY449" s="16" t="s">
        <v>122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6" t="s">
        <v>84</v>
      </c>
      <c r="BK449" s="144">
        <f>ROUND(I449*H449,2)</f>
        <v>0</v>
      </c>
      <c r="BL449" s="16" t="s">
        <v>546</v>
      </c>
      <c r="BM449" s="143" t="s">
        <v>592</v>
      </c>
    </row>
    <row r="450" spans="2:65" s="1" customFormat="1" ht="11.25">
      <c r="B450" s="31"/>
      <c r="D450" s="145" t="s">
        <v>131</v>
      </c>
      <c r="F450" s="146" t="s">
        <v>591</v>
      </c>
      <c r="I450" s="147"/>
      <c r="L450" s="31"/>
      <c r="M450" s="148"/>
      <c r="T450" s="55"/>
      <c r="AT450" s="16" t="s">
        <v>131</v>
      </c>
      <c r="AU450" s="16" t="s">
        <v>86</v>
      </c>
    </row>
    <row r="451" spans="2:65" s="1" customFormat="1" ht="11.25">
      <c r="B451" s="31"/>
      <c r="D451" s="149" t="s">
        <v>133</v>
      </c>
      <c r="F451" s="150" t="s">
        <v>593</v>
      </c>
      <c r="I451" s="147"/>
      <c r="L451" s="31"/>
      <c r="M451" s="148"/>
      <c r="T451" s="55"/>
      <c r="AT451" s="16" t="s">
        <v>133</v>
      </c>
      <c r="AU451" s="16" t="s">
        <v>86</v>
      </c>
    </row>
    <row r="452" spans="2:65" s="14" customFormat="1" ht="22.5">
      <c r="B452" s="165"/>
      <c r="D452" s="145" t="s">
        <v>135</v>
      </c>
      <c r="E452" s="166" t="s">
        <v>1</v>
      </c>
      <c r="F452" s="167" t="s">
        <v>594</v>
      </c>
      <c r="H452" s="166" t="s">
        <v>1</v>
      </c>
      <c r="I452" s="168"/>
      <c r="L452" s="165"/>
      <c r="M452" s="169"/>
      <c r="T452" s="170"/>
      <c r="AT452" s="166" t="s">
        <v>135</v>
      </c>
      <c r="AU452" s="166" t="s">
        <v>86</v>
      </c>
      <c r="AV452" s="14" t="s">
        <v>84</v>
      </c>
      <c r="AW452" s="14" t="s">
        <v>32</v>
      </c>
      <c r="AX452" s="14" t="s">
        <v>76</v>
      </c>
      <c r="AY452" s="166" t="s">
        <v>122</v>
      </c>
    </row>
    <row r="453" spans="2:65" s="14" customFormat="1" ht="22.5">
      <c r="B453" s="165"/>
      <c r="D453" s="145" t="s">
        <v>135</v>
      </c>
      <c r="E453" s="166" t="s">
        <v>1</v>
      </c>
      <c r="F453" s="167" t="s">
        <v>595</v>
      </c>
      <c r="H453" s="166" t="s">
        <v>1</v>
      </c>
      <c r="I453" s="168"/>
      <c r="L453" s="165"/>
      <c r="M453" s="169"/>
      <c r="T453" s="170"/>
      <c r="AT453" s="166" t="s">
        <v>135</v>
      </c>
      <c r="AU453" s="166" t="s">
        <v>86</v>
      </c>
      <c r="AV453" s="14" t="s">
        <v>84</v>
      </c>
      <c r="AW453" s="14" t="s">
        <v>32</v>
      </c>
      <c r="AX453" s="14" t="s">
        <v>76</v>
      </c>
      <c r="AY453" s="166" t="s">
        <v>122</v>
      </c>
    </row>
    <row r="454" spans="2:65" s="14" customFormat="1" ht="22.5">
      <c r="B454" s="165"/>
      <c r="D454" s="145" t="s">
        <v>135</v>
      </c>
      <c r="E454" s="166" t="s">
        <v>1</v>
      </c>
      <c r="F454" s="167" t="s">
        <v>596</v>
      </c>
      <c r="H454" s="166" t="s">
        <v>1</v>
      </c>
      <c r="I454" s="168"/>
      <c r="L454" s="165"/>
      <c r="M454" s="169"/>
      <c r="T454" s="170"/>
      <c r="AT454" s="166" t="s">
        <v>135</v>
      </c>
      <c r="AU454" s="166" t="s">
        <v>86</v>
      </c>
      <c r="AV454" s="14" t="s">
        <v>84</v>
      </c>
      <c r="AW454" s="14" t="s">
        <v>32</v>
      </c>
      <c r="AX454" s="14" t="s">
        <v>76</v>
      </c>
      <c r="AY454" s="166" t="s">
        <v>122</v>
      </c>
    </row>
    <row r="455" spans="2:65" s="12" customFormat="1" ht="11.25">
      <c r="B455" s="151"/>
      <c r="D455" s="145" t="s">
        <v>135</v>
      </c>
      <c r="E455" s="152" t="s">
        <v>1</v>
      </c>
      <c r="F455" s="153" t="s">
        <v>597</v>
      </c>
      <c r="H455" s="154">
        <v>1</v>
      </c>
      <c r="I455" s="155"/>
      <c r="L455" s="151"/>
      <c r="M455" s="156"/>
      <c r="T455" s="157"/>
      <c r="AT455" s="152" t="s">
        <v>135</v>
      </c>
      <c r="AU455" s="152" t="s">
        <v>86</v>
      </c>
      <c r="AV455" s="12" t="s">
        <v>86</v>
      </c>
      <c r="AW455" s="12" t="s">
        <v>32</v>
      </c>
      <c r="AX455" s="12" t="s">
        <v>84</v>
      </c>
      <c r="AY455" s="152" t="s">
        <v>122</v>
      </c>
    </row>
    <row r="456" spans="2:65" s="1" customFormat="1" ht="24.2" customHeight="1">
      <c r="B456" s="131"/>
      <c r="C456" s="132" t="s">
        <v>598</v>
      </c>
      <c r="D456" s="132" t="s">
        <v>124</v>
      </c>
      <c r="E456" s="133" t="s">
        <v>599</v>
      </c>
      <c r="F456" s="134" t="s">
        <v>600</v>
      </c>
      <c r="G456" s="135" t="s">
        <v>250</v>
      </c>
      <c r="H456" s="136">
        <v>1</v>
      </c>
      <c r="I456" s="137"/>
      <c r="J456" s="138">
        <f>ROUND(I456*H456,2)</f>
        <v>0</v>
      </c>
      <c r="K456" s="134" t="s">
        <v>128</v>
      </c>
      <c r="L456" s="31"/>
      <c r="M456" s="139" t="s">
        <v>1</v>
      </c>
      <c r="N456" s="140" t="s">
        <v>41</v>
      </c>
      <c r="P456" s="141">
        <f>O456*H456</f>
        <v>0</v>
      </c>
      <c r="Q456" s="141">
        <v>0</v>
      </c>
      <c r="R456" s="141">
        <f>Q456*H456</f>
        <v>0</v>
      </c>
      <c r="S456" s="141">
        <v>0</v>
      </c>
      <c r="T456" s="142">
        <f>S456*H456</f>
        <v>0</v>
      </c>
      <c r="AR456" s="143" t="s">
        <v>546</v>
      </c>
      <c r="AT456" s="143" t="s">
        <v>124</v>
      </c>
      <c r="AU456" s="143" t="s">
        <v>86</v>
      </c>
      <c r="AY456" s="16" t="s">
        <v>122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6" t="s">
        <v>84</v>
      </c>
      <c r="BK456" s="144">
        <f>ROUND(I456*H456,2)</f>
        <v>0</v>
      </c>
      <c r="BL456" s="16" t="s">
        <v>546</v>
      </c>
      <c r="BM456" s="143" t="s">
        <v>601</v>
      </c>
    </row>
    <row r="457" spans="2:65" s="1" customFormat="1" ht="11.25">
      <c r="B457" s="31"/>
      <c r="D457" s="145" t="s">
        <v>131</v>
      </c>
      <c r="F457" s="146" t="s">
        <v>600</v>
      </c>
      <c r="I457" s="147"/>
      <c r="L457" s="31"/>
      <c r="M457" s="148"/>
      <c r="T457" s="55"/>
      <c r="AT457" s="16" t="s">
        <v>131</v>
      </c>
      <c r="AU457" s="16" t="s">
        <v>86</v>
      </c>
    </row>
    <row r="458" spans="2:65" s="1" customFormat="1" ht="11.25">
      <c r="B458" s="31"/>
      <c r="D458" s="149" t="s">
        <v>133</v>
      </c>
      <c r="F458" s="150" t="s">
        <v>602</v>
      </c>
      <c r="I458" s="147"/>
      <c r="L458" s="31"/>
      <c r="M458" s="148"/>
      <c r="T458" s="55"/>
      <c r="AT458" s="16" t="s">
        <v>133</v>
      </c>
      <c r="AU458" s="16" t="s">
        <v>86</v>
      </c>
    </row>
    <row r="459" spans="2:65" s="12" customFormat="1" ht="22.5">
      <c r="B459" s="151"/>
      <c r="D459" s="145" t="s">
        <v>135</v>
      </c>
      <c r="E459" s="152" t="s">
        <v>1</v>
      </c>
      <c r="F459" s="153" t="s">
        <v>603</v>
      </c>
      <c r="H459" s="154">
        <v>1</v>
      </c>
      <c r="I459" s="155"/>
      <c r="L459" s="151"/>
      <c r="M459" s="181"/>
      <c r="N459" s="182"/>
      <c r="O459" s="182"/>
      <c r="P459" s="182"/>
      <c r="Q459" s="182"/>
      <c r="R459" s="182"/>
      <c r="S459" s="182"/>
      <c r="T459" s="183"/>
      <c r="AT459" s="152" t="s">
        <v>135</v>
      </c>
      <c r="AU459" s="152" t="s">
        <v>86</v>
      </c>
      <c r="AV459" s="12" t="s">
        <v>86</v>
      </c>
      <c r="AW459" s="12" t="s">
        <v>32</v>
      </c>
      <c r="AX459" s="12" t="s">
        <v>84</v>
      </c>
      <c r="AY459" s="152" t="s">
        <v>122</v>
      </c>
    </row>
    <row r="460" spans="2:65" s="1" customFormat="1" ht="6.95" customHeight="1">
      <c r="B460" s="43"/>
      <c r="C460" s="44"/>
      <c r="D460" s="44"/>
      <c r="E460" s="44"/>
      <c r="F460" s="44"/>
      <c r="G460" s="44"/>
      <c r="H460" s="44"/>
      <c r="I460" s="44"/>
      <c r="J460" s="44"/>
      <c r="K460" s="44"/>
      <c r="L460" s="31"/>
    </row>
  </sheetData>
  <autoFilter ref="C124:K459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30" r:id="rId1" xr:uid="{00000000-0004-0000-0100-000000000000}"/>
    <hyperlink ref="F136" r:id="rId2" xr:uid="{00000000-0004-0000-0100-000001000000}"/>
    <hyperlink ref="F140" r:id="rId3" xr:uid="{00000000-0004-0000-0100-000002000000}"/>
    <hyperlink ref="F144" r:id="rId4" xr:uid="{00000000-0004-0000-0100-000003000000}"/>
    <hyperlink ref="F148" r:id="rId5" xr:uid="{00000000-0004-0000-0100-000004000000}"/>
    <hyperlink ref="F154" r:id="rId6" xr:uid="{00000000-0004-0000-0100-000005000000}"/>
    <hyperlink ref="F158" r:id="rId7" xr:uid="{00000000-0004-0000-0100-000006000000}"/>
    <hyperlink ref="F162" r:id="rId8" xr:uid="{00000000-0004-0000-0100-000007000000}"/>
    <hyperlink ref="F167" r:id="rId9" xr:uid="{00000000-0004-0000-0100-000008000000}"/>
    <hyperlink ref="F171" r:id="rId10" xr:uid="{00000000-0004-0000-0100-000009000000}"/>
    <hyperlink ref="F175" r:id="rId11" xr:uid="{00000000-0004-0000-0100-00000A000000}"/>
    <hyperlink ref="F179" r:id="rId12" xr:uid="{00000000-0004-0000-0100-00000B000000}"/>
    <hyperlink ref="F183" r:id="rId13" xr:uid="{00000000-0004-0000-0100-00000C000000}"/>
    <hyperlink ref="F191" r:id="rId14" xr:uid="{00000000-0004-0000-0100-00000D000000}"/>
    <hyperlink ref="F198" r:id="rId15" xr:uid="{00000000-0004-0000-0100-00000E000000}"/>
    <hyperlink ref="F202" r:id="rId16" xr:uid="{00000000-0004-0000-0100-00000F000000}"/>
    <hyperlink ref="F206" r:id="rId17" xr:uid="{00000000-0004-0000-0100-000010000000}"/>
    <hyperlink ref="F218" r:id="rId18" xr:uid="{00000000-0004-0000-0100-000011000000}"/>
    <hyperlink ref="F224" r:id="rId19" xr:uid="{00000000-0004-0000-0100-000012000000}"/>
    <hyperlink ref="F230" r:id="rId20" xr:uid="{00000000-0004-0000-0100-000013000000}"/>
    <hyperlink ref="F236" r:id="rId21" xr:uid="{00000000-0004-0000-0100-000014000000}"/>
    <hyperlink ref="F240" r:id="rId22" xr:uid="{00000000-0004-0000-0100-000015000000}"/>
    <hyperlink ref="F244" r:id="rId23" xr:uid="{00000000-0004-0000-0100-000016000000}"/>
    <hyperlink ref="F248" r:id="rId24" xr:uid="{00000000-0004-0000-0100-000017000000}"/>
    <hyperlink ref="F252" r:id="rId25" xr:uid="{00000000-0004-0000-0100-000018000000}"/>
    <hyperlink ref="F299" r:id="rId26" xr:uid="{00000000-0004-0000-0100-000019000000}"/>
    <hyperlink ref="F303" r:id="rId27" xr:uid="{00000000-0004-0000-0100-00001A000000}"/>
    <hyperlink ref="F313" r:id="rId28" xr:uid="{00000000-0004-0000-0100-00001B000000}"/>
    <hyperlink ref="F317" r:id="rId29" xr:uid="{00000000-0004-0000-0100-00001C000000}"/>
    <hyperlink ref="F324" r:id="rId30" xr:uid="{00000000-0004-0000-0100-00001D000000}"/>
    <hyperlink ref="F329" r:id="rId31" xr:uid="{00000000-0004-0000-0100-00001E000000}"/>
    <hyperlink ref="F345" r:id="rId32" xr:uid="{00000000-0004-0000-0100-00001F000000}"/>
    <hyperlink ref="F355" r:id="rId33" xr:uid="{00000000-0004-0000-0100-000020000000}"/>
    <hyperlink ref="F361" r:id="rId34" xr:uid="{00000000-0004-0000-0100-000021000000}"/>
    <hyperlink ref="F365" r:id="rId35" xr:uid="{00000000-0004-0000-0100-000022000000}"/>
    <hyperlink ref="F369" r:id="rId36" xr:uid="{00000000-0004-0000-0100-000023000000}"/>
    <hyperlink ref="F382" r:id="rId37" xr:uid="{00000000-0004-0000-0100-000024000000}"/>
    <hyperlink ref="F399" r:id="rId38" xr:uid="{00000000-0004-0000-0100-000025000000}"/>
    <hyperlink ref="F403" r:id="rId39" xr:uid="{00000000-0004-0000-0100-000026000000}"/>
    <hyperlink ref="F407" r:id="rId40" xr:uid="{00000000-0004-0000-0100-000027000000}"/>
    <hyperlink ref="F411" r:id="rId41" xr:uid="{00000000-0004-0000-0100-000028000000}"/>
    <hyperlink ref="F417" r:id="rId42" xr:uid="{00000000-0004-0000-0100-000029000000}"/>
    <hyperlink ref="F423" r:id="rId43" xr:uid="{00000000-0004-0000-0100-00002A000000}"/>
    <hyperlink ref="F428" r:id="rId44" xr:uid="{00000000-0004-0000-0100-00002B000000}"/>
    <hyperlink ref="F438" r:id="rId45" xr:uid="{00000000-0004-0000-0100-00002C000000}"/>
    <hyperlink ref="F444" r:id="rId46" xr:uid="{00000000-0004-0000-0100-00002D000000}"/>
    <hyperlink ref="F451" r:id="rId47" xr:uid="{00000000-0004-0000-0100-00002E000000}"/>
    <hyperlink ref="F458" r:id="rId48" xr:uid="{00000000-0004-0000-0100-00002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PD pro opravu místní komunikace mezi parkem TGM a ZŠ FKT</v>
      </c>
      <c r="F7" s="224"/>
      <c r="G7" s="224"/>
      <c r="H7" s="224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30" customHeight="1">
      <c r="B9" s="31"/>
      <c r="E9" s="203" t="s">
        <v>604</v>
      </c>
      <c r="F9" s="225"/>
      <c r="G9" s="225"/>
      <c r="H9" s="225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18. 3. 2026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město Studénka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187"/>
      <c r="G18" s="187"/>
      <c r="H18" s="18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Lesprojekt Krnov s. r. o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192" t="s">
        <v>1</v>
      </c>
      <c r="F27" s="192"/>
      <c r="G27" s="192"/>
      <c r="H27" s="192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ROUND((SUM(BE124:BE260)),  2)</f>
        <v>0</v>
      </c>
      <c r="I33" s="91">
        <v>0.21</v>
      </c>
      <c r="J33" s="90">
        <f>ROUND(((SUM(BE124:BE260))*I33),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ROUND((SUM(BF124:BF260)),  2)</f>
        <v>0</v>
      </c>
      <c r="I34" s="91">
        <v>0.12</v>
      </c>
      <c r="J34" s="90">
        <f>ROUND(((SUM(BF124:BF260))*I34),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ROUND((SUM(BG124:BG260)),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ROUND((SUM(BH124:BH260)),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ROUND((SUM(BI124:BI260)),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3" t="str">
        <f>E7</f>
        <v>PD pro opravu místní komunikace mezi parkem TGM a ZŠ FKT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30" customHeight="1">
      <c r="B87" s="31"/>
      <c r="E87" s="203" t="str">
        <f>E9</f>
        <v xml:space="preserve">SO - 103 - Prostor pro stojány na kola v parku u ZŠ FKT </v>
      </c>
      <c r="F87" s="225"/>
      <c r="G87" s="225"/>
      <c r="H87" s="225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18. 3. 2026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město Studénka</v>
      </c>
      <c r="I91" s="26" t="s">
        <v>30</v>
      </c>
      <c r="J91" s="29" t="str">
        <f>E21</f>
        <v>Lesprojekt Krnov s. r. o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J124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98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99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899999999999999" customHeight="1">
      <c r="B99" s="107"/>
      <c r="D99" s="108" t="s">
        <v>100</v>
      </c>
      <c r="E99" s="109"/>
      <c r="F99" s="109"/>
      <c r="G99" s="109"/>
      <c r="H99" s="109"/>
      <c r="I99" s="109"/>
      <c r="J99" s="110">
        <f>J174</f>
        <v>0</v>
      </c>
      <c r="L99" s="107"/>
    </row>
    <row r="100" spans="2:12" s="9" customFormat="1" ht="19.899999999999999" customHeight="1">
      <c r="B100" s="107"/>
      <c r="D100" s="108" t="s">
        <v>101</v>
      </c>
      <c r="E100" s="109"/>
      <c r="F100" s="109"/>
      <c r="G100" s="109"/>
      <c r="H100" s="109"/>
      <c r="I100" s="109"/>
      <c r="J100" s="110">
        <f>J196</f>
        <v>0</v>
      </c>
      <c r="L100" s="107"/>
    </row>
    <row r="101" spans="2:12" s="9" customFormat="1" ht="19.899999999999999" customHeight="1">
      <c r="B101" s="107"/>
      <c r="D101" s="108" t="s">
        <v>102</v>
      </c>
      <c r="E101" s="109"/>
      <c r="F101" s="109"/>
      <c r="G101" s="109"/>
      <c r="H101" s="109"/>
      <c r="I101" s="109"/>
      <c r="J101" s="110">
        <f>J221</f>
        <v>0</v>
      </c>
      <c r="L101" s="107"/>
    </row>
    <row r="102" spans="2:12" s="8" customFormat="1" ht="24.95" customHeight="1">
      <c r="B102" s="103"/>
      <c r="D102" s="104" t="s">
        <v>103</v>
      </c>
      <c r="E102" s="105"/>
      <c r="F102" s="105"/>
      <c r="G102" s="105"/>
      <c r="H102" s="105"/>
      <c r="I102" s="105"/>
      <c r="J102" s="106">
        <f>J238</f>
        <v>0</v>
      </c>
      <c r="L102" s="103"/>
    </row>
    <row r="103" spans="2:12" s="9" customFormat="1" ht="19.899999999999999" customHeight="1">
      <c r="B103" s="107"/>
      <c r="D103" s="108" t="s">
        <v>104</v>
      </c>
      <c r="E103" s="109"/>
      <c r="F103" s="109"/>
      <c r="G103" s="109"/>
      <c r="H103" s="109"/>
      <c r="I103" s="109"/>
      <c r="J103" s="110">
        <f>J239</f>
        <v>0</v>
      </c>
      <c r="L103" s="107"/>
    </row>
    <row r="104" spans="2:12" s="9" customFormat="1" ht="19.899999999999999" customHeight="1">
      <c r="B104" s="107"/>
      <c r="D104" s="108" t="s">
        <v>106</v>
      </c>
      <c r="E104" s="109"/>
      <c r="F104" s="109"/>
      <c r="G104" s="109"/>
      <c r="H104" s="109"/>
      <c r="I104" s="109"/>
      <c r="J104" s="110">
        <f>J250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107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16.5" customHeight="1">
      <c r="B114" s="31"/>
      <c r="E114" s="223" t="str">
        <f>E7</f>
        <v>PD pro opravu místní komunikace mezi parkem TGM a ZŠ FKT</v>
      </c>
      <c r="F114" s="224"/>
      <c r="G114" s="224"/>
      <c r="H114" s="224"/>
      <c r="L114" s="31"/>
    </row>
    <row r="115" spans="2:65" s="1" customFormat="1" ht="12" customHeight="1">
      <c r="B115" s="31"/>
      <c r="C115" s="26" t="s">
        <v>91</v>
      </c>
      <c r="L115" s="31"/>
    </row>
    <row r="116" spans="2:65" s="1" customFormat="1" ht="30" customHeight="1">
      <c r="B116" s="31"/>
      <c r="E116" s="203" t="str">
        <f>E9</f>
        <v xml:space="preserve">SO - 103 - Prostor pro stojány na kola v parku u ZŠ FKT </v>
      </c>
      <c r="F116" s="225"/>
      <c r="G116" s="225"/>
      <c r="H116" s="225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26" t="s">
        <v>22</v>
      </c>
      <c r="J118" s="51" t="str">
        <f>IF(J12="","",J12)</f>
        <v>18. 3. 2026</v>
      </c>
      <c r="L118" s="31"/>
    </row>
    <row r="119" spans="2:65" s="1" customFormat="1" ht="6.95" customHeight="1">
      <c r="B119" s="31"/>
      <c r="L119" s="31"/>
    </row>
    <row r="120" spans="2:65" s="1" customFormat="1" ht="25.7" customHeight="1">
      <c r="B120" s="31"/>
      <c r="C120" s="26" t="s">
        <v>24</v>
      </c>
      <c r="F120" s="24" t="str">
        <f>E15</f>
        <v>město Studénka</v>
      </c>
      <c r="I120" s="26" t="s">
        <v>30</v>
      </c>
      <c r="J120" s="29" t="str">
        <f>E21</f>
        <v>Lesprojekt Krnov s. r. o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26" t="s">
        <v>33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108</v>
      </c>
      <c r="D123" s="113" t="s">
        <v>61</v>
      </c>
      <c r="E123" s="113" t="s">
        <v>57</v>
      </c>
      <c r="F123" s="113" t="s">
        <v>58</v>
      </c>
      <c r="G123" s="113" t="s">
        <v>109</v>
      </c>
      <c r="H123" s="113" t="s">
        <v>110</v>
      </c>
      <c r="I123" s="113" t="s">
        <v>111</v>
      </c>
      <c r="J123" s="113" t="s">
        <v>95</v>
      </c>
      <c r="K123" s="114" t="s">
        <v>112</v>
      </c>
      <c r="L123" s="111"/>
      <c r="M123" s="58" t="s">
        <v>1</v>
      </c>
      <c r="N123" s="59" t="s">
        <v>40</v>
      </c>
      <c r="O123" s="59" t="s">
        <v>113</v>
      </c>
      <c r="P123" s="59" t="s">
        <v>114</v>
      </c>
      <c r="Q123" s="59" t="s">
        <v>115</v>
      </c>
      <c r="R123" s="59" t="s">
        <v>116</v>
      </c>
      <c r="S123" s="59" t="s">
        <v>117</v>
      </c>
      <c r="T123" s="60" t="s">
        <v>118</v>
      </c>
    </row>
    <row r="124" spans="2:65" s="1" customFormat="1" ht="22.9" customHeight="1">
      <c r="B124" s="31"/>
      <c r="C124" s="63" t="s">
        <v>119</v>
      </c>
      <c r="J124" s="115">
        <f>BK124</f>
        <v>0</v>
      </c>
      <c r="L124" s="31"/>
      <c r="M124" s="61"/>
      <c r="N124" s="52"/>
      <c r="O124" s="52"/>
      <c r="P124" s="116">
        <f>P125+P238</f>
        <v>0</v>
      </c>
      <c r="Q124" s="52"/>
      <c r="R124" s="116">
        <f>R125+R238</f>
        <v>50.6982</v>
      </c>
      <c r="S124" s="52"/>
      <c r="T124" s="117">
        <f>T125+T238</f>
        <v>37.989999999999995</v>
      </c>
      <c r="AT124" s="16" t="s">
        <v>75</v>
      </c>
      <c r="AU124" s="16" t="s">
        <v>97</v>
      </c>
      <c r="BK124" s="118">
        <f>BK125+BK238</f>
        <v>0</v>
      </c>
    </row>
    <row r="125" spans="2:65" s="11" customFormat="1" ht="25.9" customHeight="1">
      <c r="B125" s="119"/>
      <c r="D125" s="120" t="s">
        <v>75</v>
      </c>
      <c r="E125" s="121" t="s">
        <v>120</v>
      </c>
      <c r="F125" s="121" t="s">
        <v>121</v>
      </c>
      <c r="I125" s="122"/>
      <c r="J125" s="123">
        <f>BK125</f>
        <v>0</v>
      </c>
      <c r="L125" s="119"/>
      <c r="M125" s="124"/>
      <c r="P125" s="125">
        <f>P126+P174+P196+P221</f>
        <v>0</v>
      </c>
      <c r="R125" s="125">
        <f>R126+R174+R196+R221</f>
        <v>50.6982</v>
      </c>
      <c r="T125" s="126">
        <f>T126+T174+T196+T221</f>
        <v>37.989999999999995</v>
      </c>
      <c r="AR125" s="120" t="s">
        <v>84</v>
      </c>
      <c r="AT125" s="127" t="s">
        <v>75</v>
      </c>
      <c r="AU125" s="127" t="s">
        <v>76</v>
      </c>
      <c r="AY125" s="120" t="s">
        <v>122</v>
      </c>
      <c r="BK125" s="128">
        <f>BK126+BK174+BK196+BK221</f>
        <v>0</v>
      </c>
    </row>
    <row r="126" spans="2:65" s="11" customFormat="1" ht="22.9" customHeight="1">
      <c r="B126" s="119"/>
      <c r="D126" s="120" t="s">
        <v>75</v>
      </c>
      <c r="E126" s="129" t="s">
        <v>84</v>
      </c>
      <c r="F126" s="129" t="s">
        <v>123</v>
      </c>
      <c r="I126" s="122"/>
      <c r="J126" s="130">
        <f>BK126</f>
        <v>0</v>
      </c>
      <c r="L126" s="119"/>
      <c r="M126" s="124"/>
      <c r="P126" s="125">
        <f>SUM(P127:P173)</f>
        <v>0</v>
      </c>
      <c r="R126" s="125">
        <f>SUM(R127:R173)</f>
        <v>5.0000000000000001E-4</v>
      </c>
      <c r="T126" s="126">
        <f>SUM(T127:T173)</f>
        <v>37.419999999999995</v>
      </c>
      <c r="AR126" s="120" t="s">
        <v>84</v>
      </c>
      <c r="AT126" s="127" t="s">
        <v>75</v>
      </c>
      <c r="AU126" s="127" t="s">
        <v>84</v>
      </c>
      <c r="AY126" s="120" t="s">
        <v>122</v>
      </c>
      <c r="BK126" s="128">
        <f>SUM(BK127:BK173)</f>
        <v>0</v>
      </c>
    </row>
    <row r="127" spans="2:65" s="1" customFormat="1" ht="24.2" customHeight="1">
      <c r="B127" s="131"/>
      <c r="C127" s="132" t="s">
        <v>84</v>
      </c>
      <c r="D127" s="132" t="s">
        <v>124</v>
      </c>
      <c r="E127" s="133" t="s">
        <v>125</v>
      </c>
      <c r="F127" s="134" t="s">
        <v>126</v>
      </c>
      <c r="G127" s="135" t="s">
        <v>127</v>
      </c>
      <c r="H127" s="136">
        <v>4</v>
      </c>
      <c r="I127" s="137"/>
      <c r="J127" s="138">
        <f>ROUND(I127*H127,2)</f>
        <v>0</v>
      </c>
      <c r="K127" s="134" t="s">
        <v>128</v>
      </c>
      <c r="L127" s="31"/>
      <c r="M127" s="139" t="s">
        <v>1</v>
      </c>
      <c r="N127" s="140" t="s">
        <v>41</v>
      </c>
      <c r="P127" s="141">
        <f>O127*H127</f>
        <v>0</v>
      </c>
      <c r="Q127" s="141">
        <v>0</v>
      </c>
      <c r="R127" s="141">
        <f>Q127*H127</f>
        <v>0</v>
      </c>
      <c r="S127" s="141">
        <v>0.255</v>
      </c>
      <c r="T127" s="142">
        <f>S127*H127</f>
        <v>1.02</v>
      </c>
      <c r="AR127" s="143" t="s">
        <v>129</v>
      </c>
      <c r="AT127" s="143" t="s">
        <v>124</v>
      </c>
      <c r="AU127" s="143" t="s">
        <v>86</v>
      </c>
      <c r="AY127" s="16" t="s">
        <v>122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6" t="s">
        <v>84</v>
      </c>
      <c r="BK127" s="144">
        <f>ROUND(I127*H127,2)</f>
        <v>0</v>
      </c>
      <c r="BL127" s="16" t="s">
        <v>129</v>
      </c>
      <c r="BM127" s="143" t="s">
        <v>605</v>
      </c>
    </row>
    <row r="128" spans="2:65" s="1" customFormat="1" ht="48.75">
      <c r="B128" s="31"/>
      <c r="D128" s="145" t="s">
        <v>131</v>
      </c>
      <c r="F128" s="146" t="s">
        <v>132</v>
      </c>
      <c r="I128" s="147"/>
      <c r="L128" s="31"/>
      <c r="M128" s="148"/>
      <c r="T128" s="55"/>
      <c r="AT128" s="16" t="s">
        <v>131</v>
      </c>
      <c r="AU128" s="16" t="s">
        <v>86</v>
      </c>
    </row>
    <row r="129" spans="2:65" s="1" customFormat="1" ht="11.25">
      <c r="B129" s="31"/>
      <c r="D129" s="149" t="s">
        <v>133</v>
      </c>
      <c r="F129" s="150" t="s">
        <v>134</v>
      </c>
      <c r="I129" s="147"/>
      <c r="L129" s="31"/>
      <c r="M129" s="148"/>
      <c r="T129" s="55"/>
      <c r="AT129" s="16" t="s">
        <v>133</v>
      </c>
      <c r="AU129" s="16" t="s">
        <v>86</v>
      </c>
    </row>
    <row r="130" spans="2:65" s="12" customFormat="1" ht="11.25">
      <c r="B130" s="151"/>
      <c r="D130" s="145" t="s">
        <v>135</v>
      </c>
      <c r="E130" s="152" t="s">
        <v>1</v>
      </c>
      <c r="F130" s="153" t="s">
        <v>606</v>
      </c>
      <c r="H130" s="154">
        <v>4</v>
      </c>
      <c r="I130" s="155"/>
      <c r="L130" s="151"/>
      <c r="M130" s="156"/>
      <c r="T130" s="157"/>
      <c r="AT130" s="152" t="s">
        <v>135</v>
      </c>
      <c r="AU130" s="152" t="s">
        <v>86</v>
      </c>
      <c r="AV130" s="12" t="s">
        <v>86</v>
      </c>
      <c r="AW130" s="12" t="s">
        <v>32</v>
      </c>
      <c r="AX130" s="12" t="s">
        <v>84</v>
      </c>
      <c r="AY130" s="152" t="s">
        <v>122</v>
      </c>
    </row>
    <row r="131" spans="2:65" s="1" customFormat="1" ht="24.2" customHeight="1">
      <c r="B131" s="131"/>
      <c r="C131" s="132" t="s">
        <v>86</v>
      </c>
      <c r="D131" s="132" t="s">
        <v>124</v>
      </c>
      <c r="E131" s="133" t="s">
        <v>146</v>
      </c>
      <c r="F131" s="134" t="s">
        <v>147</v>
      </c>
      <c r="G131" s="135" t="s">
        <v>127</v>
      </c>
      <c r="H131" s="136">
        <v>60</v>
      </c>
      <c r="I131" s="137"/>
      <c r="J131" s="138">
        <f>ROUND(I131*H131,2)</f>
        <v>0</v>
      </c>
      <c r="K131" s="134" t="s">
        <v>128</v>
      </c>
      <c r="L131" s="31"/>
      <c r="M131" s="139" t="s">
        <v>1</v>
      </c>
      <c r="N131" s="140" t="s">
        <v>41</v>
      </c>
      <c r="P131" s="141">
        <f>O131*H131</f>
        <v>0</v>
      </c>
      <c r="Q131" s="141">
        <v>0</v>
      </c>
      <c r="R131" s="141">
        <f>Q131*H131</f>
        <v>0</v>
      </c>
      <c r="S131" s="141">
        <v>0.24</v>
      </c>
      <c r="T131" s="142">
        <f>S131*H131</f>
        <v>14.399999999999999</v>
      </c>
      <c r="AR131" s="143" t="s">
        <v>129</v>
      </c>
      <c r="AT131" s="143" t="s">
        <v>124</v>
      </c>
      <c r="AU131" s="143" t="s">
        <v>86</v>
      </c>
      <c r="AY131" s="16" t="s">
        <v>122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84</v>
      </c>
      <c r="BK131" s="144">
        <f>ROUND(I131*H131,2)</f>
        <v>0</v>
      </c>
      <c r="BL131" s="16" t="s">
        <v>129</v>
      </c>
      <c r="BM131" s="143" t="s">
        <v>607</v>
      </c>
    </row>
    <row r="132" spans="2:65" s="1" customFormat="1" ht="39">
      <c r="B132" s="31"/>
      <c r="D132" s="145" t="s">
        <v>131</v>
      </c>
      <c r="F132" s="146" t="s">
        <v>149</v>
      </c>
      <c r="I132" s="147"/>
      <c r="L132" s="31"/>
      <c r="M132" s="148"/>
      <c r="T132" s="55"/>
      <c r="AT132" s="16" t="s">
        <v>131</v>
      </c>
      <c r="AU132" s="16" t="s">
        <v>86</v>
      </c>
    </row>
    <row r="133" spans="2:65" s="1" customFormat="1" ht="11.25">
      <c r="B133" s="31"/>
      <c r="D133" s="149" t="s">
        <v>133</v>
      </c>
      <c r="F133" s="150" t="s">
        <v>150</v>
      </c>
      <c r="I133" s="147"/>
      <c r="L133" s="31"/>
      <c r="M133" s="148"/>
      <c r="T133" s="55"/>
      <c r="AT133" s="16" t="s">
        <v>133</v>
      </c>
      <c r="AU133" s="16" t="s">
        <v>86</v>
      </c>
    </row>
    <row r="134" spans="2:65" s="12" customFormat="1" ht="11.25">
      <c r="B134" s="151"/>
      <c r="D134" s="145" t="s">
        <v>135</v>
      </c>
      <c r="E134" s="152" t="s">
        <v>1</v>
      </c>
      <c r="F134" s="153" t="s">
        <v>518</v>
      </c>
      <c r="H134" s="154">
        <v>60</v>
      </c>
      <c r="I134" s="155"/>
      <c r="L134" s="151"/>
      <c r="M134" s="156"/>
      <c r="T134" s="157"/>
      <c r="AT134" s="152" t="s">
        <v>135</v>
      </c>
      <c r="AU134" s="152" t="s">
        <v>86</v>
      </c>
      <c r="AV134" s="12" t="s">
        <v>86</v>
      </c>
      <c r="AW134" s="12" t="s">
        <v>32</v>
      </c>
      <c r="AX134" s="12" t="s">
        <v>84</v>
      </c>
      <c r="AY134" s="152" t="s">
        <v>122</v>
      </c>
    </row>
    <row r="135" spans="2:65" s="1" customFormat="1" ht="24.2" customHeight="1">
      <c r="B135" s="131"/>
      <c r="C135" s="132" t="s">
        <v>145</v>
      </c>
      <c r="D135" s="132" t="s">
        <v>124</v>
      </c>
      <c r="E135" s="133" t="s">
        <v>608</v>
      </c>
      <c r="F135" s="134" t="s">
        <v>609</v>
      </c>
      <c r="G135" s="135" t="s">
        <v>127</v>
      </c>
      <c r="H135" s="136">
        <v>60</v>
      </c>
      <c r="I135" s="137"/>
      <c r="J135" s="138">
        <f>ROUND(I135*H135,2)</f>
        <v>0</v>
      </c>
      <c r="K135" s="134" t="s">
        <v>128</v>
      </c>
      <c r="L135" s="31"/>
      <c r="M135" s="139" t="s">
        <v>1</v>
      </c>
      <c r="N135" s="140" t="s">
        <v>41</v>
      </c>
      <c r="P135" s="141">
        <f>O135*H135</f>
        <v>0</v>
      </c>
      <c r="Q135" s="141">
        <v>0</v>
      </c>
      <c r="R135" s="141">
        <f>Q135*H135</f>
        <v>0</v>
      </c>
      <c r="S135" s="141">
        <v>0.28999999999999998</v>
      </c>
      <c r="T135" s="142">
        <f>S135*H135</f>
        <v>17.399999999999999</v>
      </c>
      <c r="AR135" s="143" t="s">
        <v>129</v>
      </c>
      <c r="AT135" s="143" t="s">
        <v>124</v>
      </c>
      <c r="AU135" s="143" t="s">
        <v>86</v>
      </c>
      <c r="AY135" s="16" t="s">
        <v>122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84</v>
      </c>
      <c r="BK135" s="144">
        <f>ROUND(I135*H135,2)</f>
        <v>0</v>
      </c>
      <c r="BL135" s="16" t="s">
        <v>129</v>
      </c>
      <c r="BM135" s="143" t="s">
        <v>610</v>
      </c>
    </row>
    <row r="136" spans="2:65" s="1" customFormat="1" ht="39">
      <c r="B136" s="31"/>
      <c r="D136" s="145" t="s">
        <v>131</v>
      </c>
      <c r="F136" s="146" t="s">
        <v>611</v>
      </c>
      <c r="I136" s="147"/>
      <c r="L136" s="31"/>
      <c r="M136" s="148"/>
      <c r="T136" s="55"/>
      <c r="AT136" s="16" t="s">
        <v>131</v>
      </c>
      <c r="AU136" s="16" t="s">
        <v>86</v>
      </c>
    </row>
    <row r="137" spans="2:65" s="1" customFormat="1" ht="11.25">
      <c r="B137" s="31"/>
      <c r="D137" s="149" t="s">
        <v>133</v>
      </c>
      <c r="F137" s="150" t="s">
        <v>612</v>
      </c>
      <c r="I137" s="147"/>
      <c r="L137" s="31"/>
      <c r="M137" s="148"/>
      <c r="T137" s="55"/>
      <c r="AT137" s="16" t="s">
        <v>133</v>
      </c>
      <c r="AU137" s="16" t="s">
        <v>86</v>
      </c>
    </row>
    <row r="138" spans="2:65" s="12" customFormat="1" ht="11.25">
      <c r="B138" s="151"/>
      <c r="D138" s="145" t="s">
        <v>135</v>
      </c>
      <c r="E138" s="152" t="s">
        <v>1</v>
      </c>
      <c r="F138" s="153" t="s">
        <v>518</v>
      </c>
      <c r="H138" s="154">
        <v>60</v>
      </c>
      <c r="I138" s="155"/>
      <c r="L138" s="151"/>
      <c r="M138" s="156"/>
      <c r="T138" s="157"/>
      <c r="AT138" s="152" t="s">
        <v>135</v>
      </c>
      <c r="AU138" s="152" t="s">
        <v>86</v>
      </c>
      <c r="AV138" s="12" t="s">
        <v>86</v>
      </c>
      <c r="AW138" s="12" t="s">
        <v>32</v>
      </c>
      <c r="AX138" s="12" t="s">
        <v>84</v>
      </c>
      <c r="AY138" s="152" t="s">
        <v>122</v>
      </c>
    </row>
    <row r="139" spans="2:65" s="1" customFormat="1" ht="16.5" customHeight="1">
      <c r="B139" s="131"/>
      <c r="C139" s="132" t="s">
        <v>129</v>
      </c>
      <c r="D139" s="132" t="s">
        <v>124</v>
      </c>
      <c r="E139" s="133" t="s">
        <v>167</v>
      </c>
      <c r="F139" s="134" t="s">
        <v>168</v>
      </c>
      <c r="G139" s="135" t="s">
        <v>169</v>
      </c>
      <c r="H139" s="136">
        <v>20</v>
      </c>
      <c r="I139" s="137"/>
      <c r="J139" s="138">
        <f>ROUND(I139*H139,2)</f>
        <v>0</v>
      </c>
      <c r="K139" s="134" t="s">
        <v>128</v>
      </c>
      <c r="L139" s="31"/>
      <c r="M139" s="139" t="s">
        <v>1</v>
      </c>
      <c r="N139" s="140" t="s">
        <v>41</v>
      </c>
      <c r="P139" s="141">
        <f>O139*H139</f>
        <v>0</v>
      </c>
      <c r="Q139" s="141">
        <v>0</v>
      </c>
      <c r="R139" s="141">
        <f>Q139*H139</f>
        <v>0</v>
      </c>
      <c r="S139" s="141">
        <v>0.23</v>
      </c>
      <c r="T139" s="142">
        <f>S139*H139</f>
        <v>4.6000000000000005</v>
      </c>
      <c r="AR139" s="143" t="s">
        <v>129</v>
      </c>
      <c r="AT139" s="143" t="s">
        <v>124</v>
      </c>
      <c r="AU139" s="143" t="s">
        <v>86</v>
      </c>
      <c r="AY139" s="16" t="s">
        <v>122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84</v>
      </c>
      <c r="BK139" s="144">
        <f>ROUND(I139*H139,2)</f>
        <v>0</v>
      </c>
      <c r="BL139" s="16" t="s">
        <v>129</v>
      </c>
      <c r="BM139" s="143" t="s">
        <v>613</v>
      </c>
    </row>
    <row r="140" spans="2:65" s="1" customFormat="1" ht="29.25">
      <c r="B140" s="31"/>
      <c r="D140" s="145" t="s">
        <v>131</v>
      </c>
      <c r="F140" s="146" t="s">
        <v>171</v>
      </c>
      <c r="I140" s="147"/>
      <c r="L140" s="31"/>
      <c r="M140" s="148"/>
      <c r="T140" s="55"/>
      <c r="AT140" s="16" t="s">
        <v>131</v>
      </c>
      <c r="AU140" s="16" t="s">
        <v>86</v>
      </c>
    </row>
    <row r="141" spans="2:65" s="1" customFormat="1" ht="11.25">
      <c r="B141" s="31"/>
      <c r="D141" s="149" t="s">
        <v>133</v>
      </c>
      <c r="F141" s="150" t="s">
        <v>172</v>
      </c>
      <c r="I141" s="147"/>
      <c r="L141" s="31"/>
      <c r="M141" s="148"/>
      <c r="T141" s="55"/>
      <c r="AT141" s="16" t="s">
        <v>133</v>
      </c>
      <c r="AU141" s="16" t="s">
        <v>86</v>
      </c>
    </row>
    <row r="142" spans="2:65" s="12" customFormat="1" ht="11.25">
      <c r="B142" s="151"/>
      <c r="D142" s="145" t="s">
        <v>135</v>
      </c>
      <c r="E142" s="152" t="s">
        <v>1</v>
      </c>
      <c r="F142" s="153" t="s">
        <v>269</v>
      </c>
      <c r="H142" s="154">
        <v>20</v>
      </c>
      <c r="I142" s="155"/>
      <c r="L142" s="151"/>
      <c r="M142" s="156"/>
      <c r="T142" s="157"/>
      <c r="AT142" s="152" t="s">
        <v>135</v>
      </c>
      <c r="AU142" s="152" t="s">
        <v>86</v>
      </c>
      <c r="AV142" s="12" t="s">
        <v>86</v>
      </c>
      <c r="AW142" s="12" t="s">
        <v>32</v>
      </c>
      <c r="AX142" s="12" t="s">
        <v>84</v>
      </c>
      <c r="AY142" s="152" t="s">
        <v>122</v>
      </c>
    </row>
    <row r="143" spans="2:65" s="1" customFormat="1" ht="16.5" customHeight="1">
      <c r="B143" s="131"/>
      <c r="C143" s="132" t="s">
        <v>158</v>
      </c>
      <c r="D143" s="132" t="s">
        <v>124</v>
      </c>
      <c r="E143" s="133" t="s">
        <v>182</v>
      </c>
      <c r="F143" s="134" t="s">
        <v>183</v>
      </c>
      <c r="G143" s="135" t="s">
        <v>127</v>
      </c>
      <c r="H143" s="136">
        <v>15.2</v>
      </c>
      <c r="I143" s="137"/>
      <c r="J143" s="138">
        <f>ROUND(I143*H143,2)</f>
        <v>0</v>
      </c>
      <c r="K143" s="134" t="s">
        <v>128</v>
      </c>
      <c r="L143" s="31"/>
      <c r="M143" s="139" t="s">
        <v>1</v>
      </c>
      <c r="N143" s="140" t="s">
        <v>41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129</v>
      </c>
      <c r="AT143" s="143" t="s">
        <v>124</v>
      </c>
      <c r="AU143" s="143" t="s">
        <v>86</v>
      </c>
      <c r="AY143" s="16" t="s">
        <v>122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6" t="s">
        <v>84</v>
      </c>
      <c r="BK143" s="144">
        <f>ROUND(I143*H143,2)</f>
        <v>0</v>
      </c>
      <c r="BL143" s="16" t="s">
        <v>129</v>
      </c>
      <c r="BM143" s="143" t="s">
        <v>614</v>
      </c>
    </row>
    <row r="144" spans="2:65" s="1" customFormat="1" ht="11.25">
      <c r="B144" s="31"/>
      <c r="D144" s="145" t="s">
        <v>131</v>
      </c>
      <c r="F144" s="146" t="s">
        <v>185</v>
      </c>
      <c r="I144" s="147"/>
      <c r="L144" s="31"/>
      <c r="M144" s="148"/>
      <c r="T144" s="55"/>
      <c r="AT144" s="16" t="s">
        <v>131</v>
      </c>
      <c r="AU144" s="16" t="s">
        <v>86</v>
      </c>
    </row>
    <row r="145" spans="2:65" s="1" customFormat="1" ht="11.25">
      <c r="B145" s="31"/>
      <c r="D145" s="149" t="s">
        <v>133</v>
      </c>
      <c r="F145" s="150" t="s">
        <v>186</v>
      </c>
      <c r="I145" s="147"/>
      <c r="L145" s="31"/>
      <c r="M145" s="148"/>
      <c r="T145" s="55"/>
      <c r="AT145" s="16" t="s">
        <v>133</v>
      </c>
      <c r="AU145" s="16" t="s">
        <v>86</v>
      </c>
    </row>
    <row r="146" spans="2:65" s="12" customFormat="1" ht="11.25">
      <c r="B146" s="151"/>
      <c r="D146" s="145" t="s">
        <v>135</v>
      </c>
      <c r="E146" s="152" t="s">
        <v>1</v>
      </c>
      <c r="F146" s="153" t="s">
        <v>615</v>
      </c>
      <c r="H146" s="154">
        <v>15.2</v>
      </c>
      <c r="I146" s="155"/>
      <c r="L146" s="151"/>
      <c r="M146" s="156"/>
      <c r="T146" s="157"/>
      <c r="AT146" s="152" t="s">
        <v>135</v>
      </c>
      <c r="AU146" s="152" t="s">
        <v>86</v>
      </c>
      <c r="AV146" s="12" t="s">
        <v>86</v>
      </c>
      <c r="AW146" s="12" t="s">
        <v>32</v>
      </c>
      <c r="AX146" s="12" t="s">
        <v>84</v>
      </c>
      <c r="AY146" s="152" t="s">
        <v>122</v>
      </c>
    </row>
    <row r="147" spans="2:65" s="1" customFormat="1" ht="33" customHeight="1">
      <c r="B147" s="131"/>
      <c r="C147" s="132" t="s">
        <v>166</v>
      </c>
      <c r="D147" s="132" t="s">
        <v>124</v>
      </c>
      <c r="E147" s="133" t="s">
        <v>190</v>
      </c>
      <c r="F147" s="134" t="s">
        <v>191</v>
      </c>
      <c r="G147" s="135" t="s">
        <v>192</v>
      </c>
      <c r="H147" s="136">
        <v>2.2799999999999998</v>
      </c>
      <c r="I147" s="137"/>
      <c r="J147" s="138">
        <f>ROUND(I147*H147,2)</f>
        <v>0</v>
      </c>
      <c r="K147" s="134" t="s">
        <v>128</v>
      </c>
      <c r="L147" s="31"/>
      <c r="M147" s="139" t="s">
        <v>1</v>
      </c>
      <c r="N147" s="140" t="s">
        <v>41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129</v>
      </c>
      <c r="AT147" s="143" t="s">
        <v>124</v>
      </c>
      <c r="AU147" s="143" t="s">
        <v>86</v>
      </c>
      <c r="AY147" s="16" t="s">
        <v>122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6" t="s">
        <v>84</v>
      </c>
      <c r="BK147" s="144">
        <f>ROUND(I147*H147,2)</f>
        <v>0</v>
      </c>
      <c r="BL147" s="16" t="s">
        <v>129</v>
      </c>
      <c r="BM147" s="143" t="s">
        <v>616</v>
      </c>
    </row>
    <row r="148" spans="2:65" s="1" customFormat="1" ht="19.5">
      <c r="B148" s="31"/>
      <c r="D148" s="145" t="s">
        <v>131</v>
      </c>
      <c r="F148" s="146" t="s">
        <v>194</v>
      </c>
      <c r="I148" s="147"/>
      <c r="L148" s="31"/>
      <c r="M148" s="148"/>
      <c r="T148" s="55"/>
      <c r="AT148" s="16" t="s">
        <v>131</v>
      </c>
      <c r="AU148" s="16" t="s">
        <v>86</v>
      </c>
    </row>
    <row r="149" spans="2:65" s="1" customFormat="1" ht="11.25">
      <c r="B149" s="31"/>
      <c r="D149" s="149" t="s">
        <v>133</v>
      </c>
      <c r="F149" s="150" t="s">
        <v>195</v>
      </c>
      <c r="I149" s="147"/>
      <c r="L149" s="31"/>
      <c r="M149" s="148"/>
      <c r="T149" s="55"/>
      <c r="AT149" s="16" t="s">
        <v>133</v>
      </c>
      <c r="AU149" s="16" t="s">
        <v>86</v>
      </c>
    </row>
    <row r="150" spans="2:65" s="12" customFormat="1" ht="11.25">
      <c r="B150" s="151"/>
      <c r="D150" s="145" t="s">
        <v>135</v>
      </c>
      <c r="E150" s="152" t="s">
        <v>1</v>
      </c>
      <c r="F150" s="153" t="s">
        <v>617</v>
      </c>
      <c r="H150" s="154">
        <v>2.2799999999999998</v>
      </c>
      <c r="I150" s="155"/>
      <c r="L150" s="151"/>
      <c r="M150" s="156"/>
      <c r="T150" s="157"/>
      <c r="AT150" s="152" t="s">
        <v>135</v>
      </c>
      <c r="AU150" s="152" t="s">
        <v>86</v>
      </c>
      <c r="AV150" s="12" t="s">
        <v>86</v>
      </c>
      <c r="AW150" s="12" t="s">
        <v>32</v>
      </c>
      <c r="AX150" s="12" t="s">
        <v>84</v>
      </c>
      <c r="AY150" s="152" t="s">
        <v>122</v>
      </c>
    </row>
    <row r="151" spans="2:65" s="1" customFormat="1" ht="37.9" customHeight="1">
      <c r="B151" s="131"/>
      <c r="C151" s="132" t="s">
        <v>174</v>
      </c>
      <c r="D151" s="132" t="s">
        <v>124</v>
      </c>
      <c r="E151" s="133" t="s">
        <v>198</v>
      </c>
      <c r="F151" s="134" t="s">
        <v>199</v>
      </c>
      <c r="G151" s="135" t="s">
        <v>192</v>
      </c>
      <c r="H151" s="136">
        <v>2.2999999999999998</v>
      </c>
      <c r="I151" s="137"/>
      <c r="J151" s="138">
        <f>ROUND(I151*H151,2)</f>
        <v>0</v>
      </c>
      <c r="K151" s="134" t="s">
        <v>128</v>
      </c>
      <c r="L151" s="31"/>
      <c r="M151" s="139" t="s">
        <v>1</v>
      </c>
      <c r="N151" s="140" t="s">
        <v>41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129</v>
      </c>
      <c r="AT151" s="143" t="s">
        <v>124</v>
      </c>
      <c r="AU151" s="143" t="s">
        <v>86</v>
      </c>
      <c r="AY151" s="16" t="s">
        <v>122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84</v>
      </c>
      <c r="BK151" s="144">
        <f>ROUND(I151*H151,2)</f>
        <v>0</v>
      </c>
      <c r="BL151" s="16" t="s">
        <v>129</v>
      </c>
      <c r="BM151" s="143" t="s">
        <v>618</v>
      </c>
    </row>
    <row r="152" spans="2:65" s="1" customFormat="1" ht="39">
      <c r="B152" s="31"/>
      <c r="D152" s="145" t="s">
        <v>131</v>
      </c>
      <c r="F152" s="146" t="s">
        <v>201</v>
      </c>
      <c r="I152" s="147"/>
      <c r="L152" s="31"/>
      <c r="M152" s="148"/>
      <c r="T152" s="55"/>
      <c r="AT152" s="16" t="s">
        <v>131</v>
      </c>
      <c r="AU152" s="16" t="s">
        <v>86</v>
      </c>
    </row>
    <row r="153" spans="2:65" s="1" customFormat="1" ht="11.25">
      <c r="B153" s="31"/>
      <c r="D153" s="149" t="s">
        <v>133</v>
      </c>
      <c r="F153" s="150" t="s">
        <v>202</v>
      </c>
      <c r="I153" s="147"/>
      <c r="L153" s="31"/>
      <c r="M153" s="148"/>
      <c r="T153" s="55"/>
      <c r="AT153" s="16" t="s">
        <v>133</v>
      </c>
      <c r="AU153" s="16" t="s">
        <v>86</v>
      </c>
    </row>
    <row r="154" spans="2:65" s="12" customFormat="1" ht="22.5">
      <c r="B154" s="151"/>
      <c r="D154" s="145" t="s">
        <v>135</v>
      </c>
      <c r="E154" s="152" t="s">
        <v>1</v>
      </c>
      <c r="F154" s="153" t="s">
        <v>619</v>
      </c>
      <c r="H154" s="154">
        <v>2.2999999999999998</v>
      </c>
      <c r="I154" s="155"/>
      <c r="L154" s="151"/>
      <c r="M154" s="156"/>
      <c r="T154" s="157"/>
      <c r="AT154" s="152" t="s">
        <v>135</v>
      </c>
      <c r="AU154" s="152" t="s">
        <v>86</v>
      </c>
      <c r="AV154" s="12" t="s">
        <v>86</v>
      </c>
      <c r="AW154" s="12" t="s">
        <v>32</v>
      </c>
      <c r="AX154" s="12" t="s">
        <v>84</v>
      </c>
      <c r="AY154" s="152" t="s">
        <v>122</v>
      </c>
    </row>
    <row r="155" spans="2:65" s="1" customFormat="1" ht="37.9" customHeight="1">
      <c r="B155" s="131"/>
      <c r="C155" s="132" t="s">
        <v>181</v>
      </c>
      <c r="D155" s="132" t="s">
        <v>124</v>
      </c>
      <c r="E155" s="133" t="s">
        <v>205</v>
      </c>
      <c r="F155" s="134" t="s">
        <v>206</v>
      </c>
      <c r="G155" s="135" t="s">
        <v>192</v>
      </c>
      <c r="H155" s="136">
        <v>34.5</v>
      </c>
      <c r="I155" s="137"/>
      <c r="J155" s="138">
        <f>ROUND(I155*H155,2)</f>
        <v>0</v>
      </c>
      <c r="K155" s="134" t="s">
        <v>128</v>
      </c>
      <c r="L155" s="31"/>
      <c r="M155" s="139" t="s">
        <v>1</v>
      </c>
      <c r="N155" s="140" t="s">
        <v>41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129</v>
      </c>
      <c r="AT155" s="143" t="s">
        <v>124</v>
      </c>
      <c r="AU155" s="143" t="s">
        <v>86</v>
      </c>
      <c r="AY155" s="16" t="s">
        <v>122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6" t="s">
        <v>84</v>
      </c>
      <c r="BK155" s="144">
        <f>ROUND(I155*H155,2)</f>
        <v>0</v>
      </c>
      <c r="BL155" s="16" t="s">
        <v>129</v>
      </c>
      <c r="BM155" s="143" t="s">
        <v>620</v>
      </c>
    </row>
    <row r="156" spans="2:65" s="1" customFormat="1" ht="48.75">
      <c r="B156" s="31"/>
      <c r="D156" s="145" t="s">
        <v>131</v>
      </c>
      <c r="F156" s="146" t="s">
        <v>208</v>
      </c>
      <c r="I156" s="147"/>
      <c r="L156" s="31"/>
      <c r="M156" s="148"/>
      <c r="T156" s="55"/>
      <c r="AT156" s="16" t="s">
        <v>131</v>
      </c>
      <c r="AU156" s="16" t="s">
        <v>86</v>
      </c>
    </row>
    <row r="157" spans="2:65" s="1" customFormat="1" ht="11.25">
      <c r="B157" s="31"/>
      <c r="D157" s="149" t="s">
        <v>133</v>
      </c>
      <c r="F157" s="150" t="s">
        <v>209</v>
      </c>
      <c r="I157" s="147"/>
      <c r="L157" s="31"/>
      <c r="M157" s="148"/>
      <c r="T157" s="55"/>
      <c r="AT157" s="16" t="s">
        <v>133</v>
      </c>
      <c r="AU157" s="16" t="s">
        <v>86</v>
      </c>
    </row>
    <row r="158" spans="2:65" s="12" customFormat="1" ht="11.25">
      <c r="B158" s="151"/>
      <c r="D158" s="145" t="s">
        <v>135</v>
      </c>
      <c r="E158" s="152" t="s">
        <v>1</v>
      </c>
      <c r="F158" s="153" t="s">
        <v>621</v>
      </c>
      <c r="H158" s="154">
        <v>34.5</v>
      </c>
      <c r="I158" s="155"/>
      <c r="L158" s="151"/>
      <c r="M158" s="156"/>
      <c r="T158" s="157"/>
      <c r="AT158" s="152" t="s">
        <v>135</v>
      </c>
      <c r="AU158" s="152" t="s">
        <v>86</v>
      </c>
      <c r="AV158" s="12" t="s">
        <v>86</v>
      </c>
      <c r="AW158" s="12" t="s">
        <v>32</v>
      </c>
      <c r="AX158" s="12" t="s">
        <v>84</v>
      </c>
      <c r="AY158" s="152" t="s">
        <v>122</v>
      </c>
    </row>
    <row r="159" spans="2:65" s="1" customFormat="1" ht="24.2" customHeight="1">
      <c r="B159" s="131"/>
      <c r="C159" s="132" t="s">
        <v>189</v>
      </c>
      <c r="D159" s="132" t="s">
        <v>124</v>
      </c>
      <c r="E159" s="133" t="s">
        <v>211</v>
      </c>
      <c r="F159" s="134" t="s">
        <v>212</v>
      </c>
      <c r="G159" s="135" t="s">
        <v>127</v>
      </c>
      <c r="H159" s="136">
        <v>15.2</v>
      </c>
      <c r="I159" s="137"/>
      <c r="J159" s="138">
        <f>ROUND(I159*H159,2)</f>
        <v>0</v>
      </c>
      <c r="K159" s="134" t="s">
        <v>128</v>
      </c>
      <c r="L159" s="31"/>
      <c r="M159" s="139" t="s">
        <v>1</v>
      </c>
      <c r="N159" s="140" t="s">
        <v>41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129</v>
      </c>
      <c r="AT159" s="143" t="s">
        <v>124</v>
      </c>
      <c r="AU159" s="143" t="s">
        <v>86</v>
      </c>
      <c r="AY159" s="16" t="s">
        <v>122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6" t="s">
        <v>84</v>
      </c>
      <c r="BK159" s="144">
        <f>ROUND(I159*H159,2)</f>
        <v>0</v>
      </c>
      <c r="BL159" s="16" t="s">
        <v>129</v>
      </c>
      <c r="BM159" s="143" t="s">
        <v>622</v>
      </c>
    </row>
    <row r="160" spans="2:65" s="1" customFormat="1" ht="19.5">
      <c r="B160" s="31"/>
      <c r="D160" s="145" t="s">
        <v>131</v>
      </c>
      <c r="F160" s="146" t="s">
        <v>214</v>
      </c>
      <c r="I160" s="147"/>
      <c r="L160" s="31"/>
      <c r="M160" s="148"/>
      <c r="T160" s="55"/>
      <c r="AT160" s="16" t="s">
        <v>131</v>
      </c>
      <c r="AU160" s="16" t="s">
        <v>86</v>
      </c>
    </row>
    <row r="161" spans="2:65" s="1" customFormat="1" ht="11.25">
      <c r="B161" s="31"/>
      <c r="D161" s="149" t="s">
        <v>133</v>
      </c>
      <c r="F161" s="150" t="s">
        <v>215</v>
      </c>
      <c r="I161" s="147"/>
      <c r="L161" s="31"/>
      <c r="M161" s="148"/>
      <c r="T161" s="55"/>
      <c r="AT161" s="16" t="s">
        <v>133</v>
      </c>
      <c r="AU161" s="16" t="s">
        <v>86</v>
      </c>
    </row>
    <row r="162" spans="2:65" s="12" customFormat="1" ht="11.25">
      <c r="B162" s="151"/>
      <c r="D162" s="145" t="s">
        <v>135</v>
      </c>
      <c r="E162" s="152" t="s">
        <v>1</v>
      </c>
      <c r="F162" s="153" t="s">
        <v>623</v>
      </c>
      <c r="H162" s="154">
        <v>15.2</v>
      </c>
      <c r="I162" s="155"/>
      <c r="L162" s="151"/>
      <c r="M162" s="156"/>
      <c r="T162" s="157"/>
      <c r="AT162" s="152" t="s">
        <v>135</v>
      </c>
      <c r="AU162" s="152" t="s">
        <v>86</v>
      </c>
      <c r="AV162" s="12" t="s">
        <v>86</v>
      </c>
      <c r="AW162" s="12" t="s">
        <v>32</v>
      </c>
      <c r="AX162" s="12" t="s">
        <v>84</v>
      </c>
      <c r="AY162" s="152" t="s">
        <v>122</v>
      </c>
    </row>
    <row r="163" spans="2:65" s="1" customFormat="1" ht="24.2" customHeight="1">
      <c r="B163" s="131"/>
      <c r="C163" s="132" t="s">
        <v>197</v>
      </c>
      <c r="D163" s="132" t="s">
        <v>124</v>
      </c>
      <c r="E163" s="133" t="s">
        <v>218</v>
      </c>
      <c r="F163" s="134" t="s">
        <v>219</v>
      </c>
      <c r="G163" s="135" t="s">
        <v>127</v>
      </c>
      <c r="H163" s="136">
        <v>15.2</v>
      </c>
      <c r="I163" s="137"/>
      <c r="J163" s="138">
        <f>ROUND(I163*H163,2)</f>
        <v>0</v>
      </c>
      <c r="K163" s="134" t="s">
        <v>128</v>
      </c>
      <c r="L163" s="31"/>
      <c r="M163" s="139" t="s">
        <v>1</v>
      </c>
      <c r="N163" s="140" t="s">
        <v>41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129</v>
      </c>
      <c r="AT163" s="143" t="s">
        <v>124</v>
      </c>
      <c r="AU163" s="143" t="s">
        <v>86</v>
      </c>
      <c r="AY163" s="16" t="s">
        <v>122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6" t="s">
        <v>84</v>
      </c>
      <c r="BK163" s="144">
        <f>ROUND(I163*H163,2)</f>
        <v>0</v>
      </c>
      <c r="BL163" s="16" t="s">
        <v>129</v>
      </c>
      <c r="BM163" s="143" t="s">
        <v>624</v>
      </c>
    </row>
    <row r="164" spans="2:65" s="1" customFormat="1" ht="19.5">
      <c r="B164" s="31"/>
      <c r="D164" s="145" t="s">
        <v>131</v>
      </c>
      <c r="F164" s="146" t="s">
        <v>221</v>
      </c>
      <c r="I164" s="147"/>
      <c r="L164" s="31"/>
      <c r="M164" s="148"/>
      <c r="T164" s="55"/>
      <c r="AT164" s="16" t="s">
        <v>131</v>
      </c>
      <c r="AU164" s="16" t="s">
        <v>86</v>
      </c>
    </row>
    <row r="165" spans="2:65" s="1" customFormat="1" ht="11.25">
      <c r="B165" s="31"/>
      <c r="D165" s="149" t="s">
        <v>133</v>
      </c>
      <c r="F165" s="150" t="s">
        <v>222</v>
      </c>
      <c r="I165" s="147"/>
      <c r="L165" s="31"/>
      <c r="M165" s="148"/>
      <c r="T165" s="55"/>
      <c r="AT165" s="16" t="s">
        <v>133</v>
      </c>
      <c r="AU165" s="16" t="s">
        <v>86</v>
      </c>
    </row>
    <row r="166" spans="2:65" s="12" customFormat="1" ht="11.25">
      <c r="B166" s="151"/>
      <c r="D166" s="145" t="s">
        <v>135</v>
      </c>
      <c r="E166" s="152" t="s">
        <v>1</v>
      </c>
      <c r="F166" s="153" t="s">
        <v>623</v>
      </c>
      <c r="H166" s="154">
        <v>15.2</v>
      </c>
      <c r="I166" s="155"/>
      <c r="L166" s="151"/>
      <c r="M166" s="156"/>
      <c r="T166" s="157"/>
      <c r="AT166" s="152" t="s">
        <v>135</v>
      </c>
      <c r="AU166" s="152" t="s">
        <v>86</v>
      </c>
      <c r="AV166" s="12" t="s">
        <v>86</v>
      </c>
      <c r="AW166" s="12" t="s">
        <v>32</v>
      </c>
      <c r="AX166" s="12" t="s">
        <v>84</v>
      </c>
      <c r="AY166" s="152" t="s">
        <v>122</v>
      </c>
    </row>
    <row r="167" spans="2:65" s="1" customFormat="1" ht="16.5" customHeight="1">
      <c r="B167" s="131"/>
      <c r="C167" s="171" t="s">
        <v>204</v>
      </c>
      <c r="D167" s="171" t="s">
        <v>224</v>
      </c>
      <c r="E167" s="172" t="s">
        <v>225</v>
      </c>
      <c r="F167" s="173" t="s">
        <v>226</v>
      </c>
      <c r="G167" s="174" t="s">
        <v>227</v>
      </c>
      <c r="H167" s="175">
        <v>0.5</v>
      </c>
      <c r="I167" s="176"/>
      <c r="J167" s="177">
        <f>ROUND(I167*H167,2)</f>
        <v>0</v>
      </c>
      <c r="K167" s="173" t="s">
        <v>128</v>
      </c>
      <c r="L167" s="178"/>
      <c r="M167" s="179" t="s">
        <v>1</v>
      </c>
      <c r="N167" s="180" t="s">
        <v>41</v>
      </c>
      <c r="P167" s="141">
        <f>O167*H167</f>
        <v>0</v>
      </c>
      <c r="Q167" s="141">
        <v>1E-3</v>
      </c>
      <c r="R167" s="141">
        <f>Q167*H167</f>
        <v>5.0000000000000001E-4</v>
      </c>
      <c r="S167" s="141">
        <v>0</v>
      </c>
      <c r="T167" s="142">
        <f>S167*H167</f>
        <v>0</v>
      </c>
      <c r="AR167" s="143" t="s">
        <v>181</v>
      </c>
      <c r="AT167" s="143" t="s">
        <v>224</v>
      </c>
      <c r="AU167" s="143" t="s">
        <v>86</v>
      </c>
      <c r="AY167" s="16" t="s">
        <v>122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84</v>
      </c>
      <c r="BK167" s="144">
        <f>ROUND(I167*H167,2)</f>
        <v>0</v>
      </c>
      <c r="BL167" s="16" t="s">
        <v>129</v>
      </c>
      <c r="BM167" s="143" t="s">
        <v>625</v>
      </c>
    </row>
    <row r="168" spans="2:65" s="1" customFormat="1" ht="11.25">
      <c r="B168" s="31"/>
      <c r="D168" s="145" t="s">
        <v>131</v>
      </c>
      <c r="F168" s="146" t="s">
        <v>226</v>
      </c>
      <c r="I168" s="147"/>
      <c r="L168" s="31"/>
      <c r="M168" s="148"/>
      <c r="T168" s="55"/>
      <c r="AT168" s="16" t="s">
        <v>131</v>
      </c>
      <c r="AU168" s="16" t="s">
        <v>86</v>
      </c>
    </row>
    <row r="169" spans="2:65" s="12" customFormat="1" ht="11.25">
      <c r="B169" s="151"/>
      <c r="D169" s="145" t="s">
        <v>135</v>
      </c>
      <c r="E169" s="152" t="s">
        <v>1</v>
      </c>
      <c r="F169" s="153" t="s">
        <v>626</v>
      </c>
      <c r="H169" s="154">
        <v>0.5</v>
      </c>
      <c r="I169" s="155"/>
      <c r="L169" s="151"/>
      <c r="M169" s="156"/>
      <c r="T169" s="157"/>
      <c r="AT169" s="152" t="s">
        <v>135</v>
      </c>
      <c r="AU169" s="152" t="s">
        <v>86</v>
      </c>
      <c r="AV169" s="12" t="s">
        <v>86</v>
      </c>
      <c r="AW169" s="12" t="s">
        <v>32</v>
      </c>
      <c r="AX169" s="12" t="s">
        <v>84</v>
      </c>
      <c r="AY169" s="152" t="s">
        <v>122</v>
      </c>
    </row>
    <row r="170" spans="2:65" s="1" customFormat="1" ht="24.2" customHeight="1">
      <c r="B170" s="131"/>
      <c r="C170" s="132" t="s">
        <v>8</v>
      </c>
      <c r="D170" s="132" t="s">
        <v>124</v>
      </c>
      <c r="E170" s="133" t="s">
        <v>232</v>
      </c>
      <c r="F170" s="134" t="s">
        <v>233</v>
      </c>
      <c r="G170" s="135" t="s">
        <v>127</v>
      </c>
      <c r="H170" s="136">
        <v>60</v>
      </c>
      <c r="I170" s="137"/>
      <c r="J170" s="138">
        <f>ROUND(I170*H170,2)</f>
        <v>0</v>
      </c>
      <c r="K170" s="134" t="s">
        <v>128</v>
      </c>
      <c r="L170" s="31"/>
      <c r="M170" s="139" t="s">
        <v>1</v>
      </c>
      <c r="N170" s="140" t="s">
        <v>41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129</v>
      </c>
      <c r="AT170" s="143" t="s">
        <v>124</v>
      </c>
      <c r="AU170" s="143" t="s">
        <v>86</v>
      </c>
      <c r="AY170" s="16" t="s">
        <v>122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6" t="s">
        <v>84</v>
      </c>
      <c r="BK170" s="144">
        <f>ROUND(I170*H170,2)</f>
        <v>0</v>
      </c>
      <c r="BL170" s="16" t="s">
        <v>129</v>
      </c>
      <c r="BM170" s="143" t="s">
        <v>627</v>
      </c>
    </row>
    <row r="171" spans="2:65" s="1" customFormat="1" ht="19.5">
      <c r="B171" s="31"/>
      <c r="D171" s="145" t="s">
        <v>131</v>
      </c>
      <c r="F171" s="146" t="s">
        <v>235</v>
      </c>
      <c r="I171" s="147"/>
      <c r="L171" s="31"/>
      <c r="M171" s="148"/>
      <c r="T171" s="55"/>
      <c r="AT171" s="16" t="s">
        <v>131</v>
      </c>
      <c r="AU171" s="16" t="s">
        <v>86</v>
      </c>
    </row>
    <row r="172" spans="2:65" s="1" customFormat="1" ht="11.25">
      <c r="B172" s="31"/>
      <c r="D172" s="149" t="s">
        <v>133</v>
      </c>
      <c r="F172" s="150" t="s">
        <v>236</v>
      </c>
      <c r="I172" s="147"/>
      <c r="L172" s="31"/>
      <c r="M172" s="148"/>
      <c r="T172" s="55"/>
      <c r="AT172" s="16" t="s">
        <v>133</v>
      </c>
      <c r="AU172" s="16" t="s">
        <v>86</v>
      </c>
    </row>
    <row r="173" spans="2:65" s="12" customFormat="1" ht="11.25">
      <c r="B173" s="151"/>
      <c r="D173" s="145" t="s">
        <v>135</v>
      </c>
      <c r="E173" s="152" t="s">
        <v>1</v>
      </c>
      <c r="F173" s="153" t="s">
        <v>518</v>
      </c>
      <c r="H173" s="154">
        <v>60</v>
      </c>
      <c r="I173" s="155"/>
      <c r="L173" s="151"/>
      <c r="M173" s="156"/>
      <c r="T173" s="157"/>
      <c r="AT173" s="152" t="s">
        <v>135</v>
      </c>
      <c r="AU173" s="152" t="s">
        <v>86</v>
      </c>
      <c r="AV173" s="12" t="s">
        <v>86</v>
      </c>
      <c r="AW173" s="12" t="s">
        <v>32</v>
      </c>
      <c r="AX173" s="12" t="s">
        <v>84</v>
      </c>
      <c r="AY173" s="152" t="s">
        <v>122</v>
      </c>
    </row>
    <row r="174" spans="2:65" s="11" customFormat="1" ht="22.9" customHeight="1">
      <c r="B174" s="119"/>
      <c r="D174" s="120" t="s">
        <v>75</v>
      </c>
      <c r="E174" s="129" t="s">
        <v>158</v>
      </c>
      <c r="F174" s="129" t="s">
        <v>274</v>
      </c>
      <c r="I174" s="122"/>
      <c r="J174" s="130">
        <f>BK174</f>
        <v>0</v>
      </c>
      <c r="L174" s="119"/>
      <c r="M174" s="124"/>
      <c r="P174" s="125">
        <f>SUM(P175:P195)</f>
        <v>0</v>
      </c>
      <c r="R174" s="125">
        <f>SUM(R175:R195)</f>
        <v>43.402079999999998</v>
      </c>
      <c r="T174" s="126">
        <f>SUM(T175:T195)</f>
        <v>0</v>
      </c>
      <c r="AR174" s="120" t="s">
        <v>84</v>
      </c>
      <c r="AT174" s="127" t="s">
        <v>75</v>
      </c>
      <c r="AU174" s="127" t="s">
        <v>84</v>
      </c>
      <c r="AY174" s="120" t="s">
        <v>122</v>
      </c>
      <c r="BK174" s="128">
        <f>SUM(BK175:BK195)</f>
        <v>0</v>
      </c>
    </row>
    <row r="175" spans="2:65" s="1" customFormat="1" ht="24.2" customHeight="1">
      <c r="B175" s="131"/>
      <c r="C175" s="132" t="s">
        <v>217</v>
      </c>
      <c r="D175" s="132" t="s">
        <v>124</v>
      </c>
      <c r="E175" s="133" t="s">
        <v>288</v>
      </c>
      <c r="F175" s="134" t="s">
        <v>289</v>
      </c>
      <c r="G175" s="135" t="s">
        <v>127</v>
      </c>
      <c r="H175" s="136">
        <v>63</v>
      </c>
      <c r="I175" s="137"/>
      <c r="J175" s="138">
        <f>ROUND(I175*H175,2)</f>
        <v>0</v>
      </c>
      <c r="K175" s="134" t="s">
        <v>128</v>
      </c>
      <c r="L175" s="31"/>
      <c r="M175" s="139" t="s">
        <v>1</v>
      </c>
      <c r="N175" s="140" t="s">
        <v>41</v>
      </c>
      <c r="P175" s="141">
        <f>O175*H175</f>
        <v>0</v>
      </c>
      <c r="Q175" s="141">
        <v>0.46</v>
      </c>
      <c r="R175" s="141">
        <f>Q175*H175</f>
        <v>28.98</v>
      </c>
      <c r="S175" s="141">
        <v>0</v>
      </c>
      <c r="T175" s="142">
        <f>S175*H175</f>
        <v>0</v>
      </c>
      <c r="AR175" s="143" t="s">
        <v>129</v>
      </c>
      <c r="AT175" s="143" t="s">
        <v>124</v>
      </c>
      <c r="AU175" s="143" t="s">
        <v>86</v>
      </c>
      <c r="AY175" s="16" t="s">
        <v>122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84</v>
      </c>
      <c r="BK175" s="144">
        <f>ROUND(I175*H175,2)</f>
        <v>0</v>
      </c>
      <c r="BL175" s="16" t="s">
        <v>129</v>
      </c>
      <c r="BM175" s="143" t="s">
        <v>628</v>
      </c>
    </row>
    <row r="176" spans="2:65" s="1" customFormat="1" ht="19.5">
      <c r="B176" s="31"/>
      <c r="D176" s="145" t="s">
        <v>131</v>
      </c>
      <c r="F176" s="146" t="s">
        <v>291</v>
      </c>
      <c r="I176" s="147"/>
      <c r="L176" s="31"/>
      <c r="M176" s="148"/>
      <c r="T176" s="55"/>
      <c r="AT176" s="16" t="s">
        <v>131</v>
      </c>
      <c r="AU176" s="16" t="s">
        <v>86</v>
      </c>
    </row>
    <row r="177" spans="2:65" s="1" customFormat="1" ht="11.25">
      <c r="B177" s="31"/>
      <c r="D177" s="149" t="s">
        <v>133</v>
      </c>
      <c r="F177" s="150" t="s">
        <v>292</v>
      </c>
      <c r="I177" s="147"/>
      <c r="L177" s="31"/>
      <c r="M177" s="148"/>
      <c r="T177" s="55"/>
      <c r="AT177" s="16" t="s">
        <v>133</v>
      </c>
      <c r="AU177" s="16" t="s">
        <v>86</v>
      </c>
    </row>
    <row r="178" spans="2:65" s="12" customFormat="1" ht="11.25">
      <c r="B178" s="151"/>
      <c r="D178" s="145" t="s">
        <v>135</v>
      </c>
      <c r="E178" s="152" t="s">
        <v>1</v>
      </c>
      <c r="F178" s="153" t="s">
        <v>518</v>
      </c>
      <c r="H178" s="154">
        <v>60</v>
      </c>
      <c r="I178" s="155"/>
      <c r="L178" s="151"/>
      <c r="M178" s="156"/>
      <c r="T178" s="157"/>
      <c r="AT178" s="152" t="s">
        <v>135</v>
      </c>
      <c r="AU178" s="152" t="s">
        <v>86</v>
      </c>
      <c r="AV178" s="12" t="s">
        <v>86</v>
      </c>
      <c r="AW178" s="12" t="s">
        <v>32</v>
      </c>
      <c r="AX178" s="12" t="s">
        <v>76</v>
      </c>
      <c r="AY178" s="152" t="s">
        <v>122</v>
      </c>
    </row>
    <row r="179" spans="2:65" s="12" customFormat="1" ht="11.25">
      <c r="B179" s="151"/>
      <c r="D179" s="145" t="s">
        <v>135</v>
      </c>
      <c r="E179" s="152" t="s">
        <v>1</v>
      </c>
      <c r="F179" s="153" t="s">
        <v>629</v>
      </c>
      <c r="H179" s="154">
        <v>3</v>
      </c>
      <c r="I179" s="155"/>
      <c r="L179" s="151"/>
      <c r="M179" s="156"/>
      <c r="T179" s="157"/>
      <c r="AT179" s="152" t="s">
        <v>135</v>
      </c>
      <c r="AU179" s="152" t="s">
        <v>86</v>
      </c>
      <c r="AV179" s="12" t="s">
        <v>86</v>
      </c>
      <c r="AW179" s="12" t="s">
        <v>32</v>
      </c>
      <c r="AX179" s="12" t="s">
        <v>76</v>
      </c>
      <c r="AY179" s="152" t="s">
        <v>122</v>
      </c>
    </row>
    <row r="180" spans="2:65" s="13" customFormat="1" ht="11.25">
      <c r="B180" s="158"/>
      <c r="D180" s="145" t="s">
        <v>135</v>
      </c>
      <c r="E180" s="159" t="s">
        <v>1</v>
      </c>
      <c r="F180" s="160" t="s">
        <v>138</v>
      </c>
      <c r="H180" s="161">
        <v>63</v>
      </c>
      <c r="I180" s="162"/>
      <c r="L180" s="158"/>
      <c r="M180" s="163"/>
      <c r="T180" s="164"/>
      <c r="AT180" s="159" t="s">
        <v>135</v>
      </c>
      <c r="AU180" s="159" t="s">
        <v>86</v>
      </c>
      <c r="AV180" s="13" t="s">
        <v>129</v>
      </c>
      <c r="AW180" s="13" t="s">
        <v>32</v>
      </c>
      <c r="AX180" s="13" t="s">
        <v>84</v>
      </c>
      <c r="AY180" s="159" t="s">
        <v>122</v>
      </c>
    </row>
    <row r="181" spans="2:65" s="1" customFormat="1" ht="24.2" customHeight="1">
      <c r="B181" s="131"/>
      <c r="C181" s="132" t="s">
        <v>223</v>
      </c>
      <c r="D181" s="132" t="s">
        <v>124</v>
      </c>
      <c r="E181" s="133" t="s">
        <v>321</v>
      </c>
      <c r="F181" s="134" t="s">
        <v>322</v>
      </c>
      <c r="G181" s="135" t="s">
        <v>127</v>
      </c>
      <c r="H181" s="136">
        <v>64</v>
      </c>
      <c r="I181" s="137"/>
      <c r="J181" s="138">
        <f>ROUND(I181*H181,2)</f>
        <v>0</v>
      </c>
      <c r="K181" s="134" t="s">
        <v>128</v>
      </c>
      <c r="L181" s="31"/>
      <c r="M181" s="139" t="s">
        <v>1</v>
      </c>
      <c r="N181" s="140" t="s">
        <v>41</v>
      </c>
      <c r="P181" s="141">
        <f>O181*H181</f>
        <v>0</v>
      </c>
      <c r="Q181" s="141">
        <v>8.9219999999999994E-2</v>
      </c>
      <c r="R181" s="141">
        <f>Q181*H181</f>
        <v>5.7100799999999996</v>
      </c>
      <c r="S181" s="141">
        <v>0</v>
      </c>
      <c r="T181" s="142">
        <f>S181*H181</f>
        <v>0</v>
      </c>
      <c r="AR181" s="143" t="s">
        <v>129</v>
      </c>
      <c r="AT181" s="143" t="s">
        <v>124</v>
      </c>
      <c r="AU181" s="143" t="s">
        <v>86</v>
      </c>
      <c r="AY181" s="16" t="s">
        <v>122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84</v>
      </c>
      <c r="BK181" s="144">
        <f>ROUND(I181*H181,2)</f>
        <v>0</v>
      </c>
      <c r="BL181" s="16" t="s">
        <v>129</v>
      </c>
      <c r="BM181" s="143" t="s">
        <v>630</v>
      </c>
    </row>
    <row r="182" spans="2:65" s="1" customFormat="1" ht="48.75">
      <c r="B182" s="31"/>
      <c r="D182" s="145" t="s">
        <v>131</v>
      </c>
      <c r="F182" s="146" t="s">
        <v>324</v>
      </c>
      <c r="I182" s="147"/>
      <c r="L182" s="31"/>
      <c r="M182" s="148"/>
      <c r="T182" s="55"/>
      <c r="AT182" s="16" t="s">
        <v>131</v>
      </c>
      <c r="AU182" s="16" t="s">
        <v>86</v>
      </c>
    </row>
    <row r="183" spans="2:65" s="1" customFormat="1" ht="11.25">
      <c r="B183" s="31"/>
      <c r="D183" s="149" t="s">
        <v>133</v>
      </c>
      <c r="F183" s="150" t="s">
        <v>325</v>
      </c>
      <c r="I183" s="147"/>
      <c r="L183" s="31"/>
      <c r="M183" s="148"/>
      <c r="T183" s="55"/>
      <c r="AT183" s="16" t="s">
        <v>133</v>
      </c>
      <c r="AU183" s="16" t="s">
        <v>86</v>
      </c>
    </row>
    <row r="184" spans="2:65" s="12" customFormat="1" ht="11.25">
      <c r="B184" s="151"/>
      <c r="D184" s="145" t="s">
        <v>135</v>
      </c>
      <c r="E184" s="152" t="s">
        <v>1</v>
      </c>
      <c r="F184" s="153" t="s">
        <v>631</v>
      </c>
      <c r="H184" s="154">
        <v>60</v>
      </c>
      <c r="I184" s="155"/>
      <c r="L184" s="151"/>
      <c r="M184" s="156"/>
      <c r="T184" s="157"/>
      <c r="AT184" s="152" t="s">
        <v>135</v>
      </c>
      <c r="AU184" s="152" t="s">
        <v>86</v>
      </c>
      <c r="AV184" s="12" t="s">
        <v>86</v>
      </c>
      <c r="AW184" s="12" t="s">
        <v>32</v>
      </c>
      <c r="AX184" s="12" t="s">
        <v>76</v>
      </c>
      <c r="AY184" s="152" t="s">
        <v>122</v>
      </c>
    </row>
    <row r="185" spans="2:65" s="12" customFormat="1" ht="11.25">
      <c r="B185" s="151"/>
      <c r="D185" s="145" t="s">
        <v>135</v>
      </c>
      <c r="E185" s="152" t="s">
        <v>1</v>
      </c>
      <c r="F185" s="153" t="s">
        <v>632</v>
      </c>
      <c r="H185" s="154">
        <v>4</v>
      </c>
      <c r="I185" s="155"/>
      <c r="L185" s="151"/>
      <c r="M185" s="156"/>
      <c r="T185" s="157"/>
      <c r="AT185" s="152" t="s">
        <v>135</v>
      </c>
      <c r="AU185" s="152" t="s">
        <v>86</v>
      </c>
      <c r="AV185" s="12" t="s">
        <v>86</v>
      </c>
      <c r="AW185" s="12" t="s">
        <v>32</v>
      </c>
      <c r="AX185" s="12" t="s">
        <v>76</v>
      </c>
      <c r="AY185" s="152" t="s">
        <v>122</v>
      </c>
    </row>
    <row r="186" spans="2:65" s="13" customFormat="1" ht="11.25">
      <c r="B186" s="158"/>
      <c r="D186" s="145" t="s">
        <v>135</v>
      </c>
      <c r="E186" s="159" t="s">
        <v>1</v>
      </c>
      <c r="F186" s="160" t="s">
        <v>138</v>
      </c>
      <c r="H186" s="161">
        <v>64</v>
      </c>
      <c r="I186" s="162"/>
      <c r="L186" s="158"/>
      <c r="M186" s="163"/>
      <c r="T186" s="164"/>
      <c r="AT186" s="159" t="s">
        <v>135</v>
      </c>
      <c r="AU186" s="159" t="s">
        <v>86</v>
      </c>
      <c r="AV186" s="13" t="s">
        <v>129</v>
      </c>
      <c r="AW186" s="13" t="s">
        <v>32</v>
      </c>
      <c r="AX186" s="13" t="s">
        <v>84</v>
      </c>
      <c r="AY186" s="159" t="s">
        <v>122</v>
      </c>
    </row>
    <row r="187" spans="2:65" s="1" customFormat="1" ht="24.2" customHeight="1">
      <c r="B187" s="131"/>
      <c r="C187" s="171" t="s">
        <v>231</v>
      </c>
      <c r="D187" s="171" t="s">
        <v>224</v>
      </c>
      <c r="E187" s="172" t="s">
        <v>346</v>
      </c>
      <c r="F187" s="173" t="s">
        <v>347</v>
      </c>
      <c r="G187" s="174" t="s">
        <v>127</v>
      </c>
      <c r="H187" s="175">
        <v>66</v>
      </c>
      <c r="I187" s="176"/>
      <c r="J187" s="177">
        <f>ROUND(I187*H187,2)</f>
        <v>0</v>
      </c>
      <c r="K187" s="173" t="s">
        <v>128</v>
      </c>
      <c r="L187" s="178"/>
      <c r="M187" s="179" t="s">
        <v>1</v>
      </c>
      <c r="N187" s="180" t="s">
        <v>41</v>
      </c>
      <c r="P187" s="141">
        <f>O187*H187</f>
        <v>0</v>
      </c>
      <c r="Q187" s="141">
        <v>0.13200000000000001</v>
      </c>
      <c r="R187" s="141">
        <f>Q187*H187</f>
        <v>8.7119999999999997</v>
      </c>
      <c r="S187" s="141">
        <v>0</v>
      </c>
      <c r="T187" s="142">
        <f>S187*H187</f>
        <v>0</v>
      </c>
      <c r="AR187" s="143" t="s">
        <v>181</v>
      </c>
      <c r="AT187" s="143" t="s">
        <v>224</v>
      </c>
      <c r="AU187" s="143" t="s">
        <v>86</v>
      </c>
      <c r="AY187" s="16" t="s">
        <v>122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6" t="s">
        <v>84</v>
      </c>
      <c r="BK187" s="144">
        <f>ROUND(I187*H187,2)</f>
        <v>0</v>
      </c>
      <c r="BL187" s="16" t="s">
        <v>129</v>
      </c>
      <c r="BM187" s="143" t="s">
        <v>633</v>
      </c>
    </row>
    <row r="188" spans="2:65" s="1" customFormat="1" ht="11.25">
      <c r="B188" s="31"/>
      <c r="D188" s="145" t="s">
        <v>131</v>
      </c>
      <c r="F188" s="146" t="s">
        <v>347</v>
      </c>
      <c r="I188" s="147"/>
      <c r="L188" s="31"/>
      <c r="M188" s="148"/>
      <c r="T188" s="55"/>
      <c r="AT188" s="16" t="s">
        <v>131</v>
      </c>
      <c r="AU188" s="16" t="s">
        <v>86</v>
      </c>
    </row>
    <row r="189" spans="2:65" s="12" customFormat="1" ht="11.25">
      <c r="B189" s="151"/>
      <c r="D189" s="145" t="s">
        <v>135</v>
      </c>
      <c r="E189" s="152" t="s">
        <v>1</v>
      </c>
      <c r="F189" s="153" t="s">
        <v>518</v>
      </c>
      <c r="H189" s="154">
        <v>60</v>
      </c>
      <c r="I189" s="155"/>
      <c r="L189" s="151"/>
      <c r="M189" s="156"/>
      <c r="T189" s="157"/>
      <c r="AT189" s="152" t="s">
        <v>135</v>
      </c>
      <c r="AU189" s="152" t="s">
        <v>86</v>
      </c>
      <c r="AV189" s="12" t="s">
        <v>86</v>
      </c>
      <c r="AW189" s="12" t="s">
        <v>32</v>
      </c>
      <c r="AX189" s="12" t="s">
        <v>76</v>
      </c>
      <c r="AY189" s="152" t="s">
        <v>122</v>
      </c>
    </row>
    <row r="190" spans="2:65" s="12" customFormat="1" ht="11.25">
      <c r="B190" s="151"/>
      <c r="D190" s="145" t="s">
        <v>135</v>
      </c>
      <c r="E190" s="152" t="s">
        <v>1</v>
      </c>
      <c r="F190" s="153" t="s">
        <v>634</v>
      </c>
      <c r="H190" s="154">
        <v>6</v>
      </c>
      <c r="I190" s="155"/>
      <c r="L190" s="151"/>
      <c r="M190" s="156"/>
      <c r="T190" s="157"/>
      <c r="AT190" s="152" t="s">
        <v>135</v>
      </c>
      <c r="AU190" s="152" t="s">
        <v>86</v>
      </c>
      <c r="AV190" s="12" t="s">
        <v>86</v>
      </c>
      <c r="AW190" s="12" t="s">
        <v>32</v>
      </c>
      <c r="AX190" s="12" t="s">
        <v>76</v>
      </c>
      <c r="AY190" s="152" t="s">
        <v>122</v>
      </c>
    </row>
    <row r="191" spans="2:65" s="13" customFormat="1" ht="11.25">
      <c r="B191" s="158"/>
      <c r="D191" s="145" t="s">
        <v>135</v>
      </c>
      <c r="E191" s="159" t="s">
        <v>1</v>
      </c>
      <c r="F191" s="160" t="s">
        <v>138</v>
      </c>
      <c r="H191" s="161">
        <v>66</v>
      </c>
      <c r="I191" s="162"/>
      <c r="L191" s="158"/>
      <c r="M191" s="163"/>
      <c r="T191" s="164"/>
      <c r="AT191" s="159" t="s">
        <v>135</v>
      </c>
      <c r="AU191" s="159" t="s">
        <v>86</v>
      </c>
      <c r="AV191" s="13" t="s">
        <v>129</v>
      </c>
      <c r="AW191" s="13" t="s">
        <v>32</v>
      </c>
      <c r="AX191" s="13" t="s">
        <v>84</v>
      </c>
      <c r="AY191" s="159" t="s">
        <v>122</v>
      </c>
    </row>
    <row r="192" spans="2:65" s="1" customFormat="1" ht="21.75" customHeight="1">
      <c r="B192" s="131"/>
      <c r="C192" s="132" t="s">
        <v>240</v>
      </c>
      <c r="D192" s="132" t="s">
        <v>124</v>
      </c>
      <c r="E192" s="133" t="s">
        <v>377</v>
      </c>
      <c r="F192" s="134" t="s">
        <v>378</v>
      </c>
      <c r="G192" s="135" t="s">
        <v>127</v>
      </c>
      <c r="H192" s="136">
        <v>6</v>
      </c>
      <c r="I192" s="137"/>
      <c r="J192" s="138">
        <f>ROUND(I192*H192,2)</f>
        <v>0</v>
      </c>
      <c r="K192" s="134" t="s">
        <v>128</v>
      </c>
      <c r="L192" s="31"/>
      <c r="M192" s="139" t="s">
        <v>1</v>
      </c>
      <c r="N192" s="140" t="s">
        <v>41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129</v>
      </c>
      <c r="AT192" s="143" t="s">
        <v>124</v>
      </c>
      <c r="AU192" s="143" t="s">
        <v>86</v>
      </c>
      <c r="AY192" s="16" t="s">
        <v>122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84</v>
      </c>
      <c r="BK192" s="144">
        <f>ROUND(I192*H192,2)</f>
        <v>0</v>
      </c>
      <c r="BL192" s="16" t="s">
        <v>129</v>
      </c>
      <c r="BM192" s="143" t="s">
        <v>635</v>
      </c>
    </row>
    <row r="193" spans="2:65" s="1" customFormat="1" ht="11.25">
      <c r="B193" s="31"/>
      <c r="D193" s="145" t="s">
        <v>131</v>
      </c>
      <c r="F193" s="146" t="s">
        <v>378</v>
      </c>
      <c r="I193" s="147"/>
      <c r="L193" s="31"/>
      <c r="M193" s="148"/>
      <c r="T193" s="55"/>
      <c r="AT193" s="16" t="s">
        <v>131</v>
      </c>
      <c r="AU193" s="16" t="s">
        <v>86</v>
      </c>
    </row>
    <row r="194" spans="2:65" s="1" customFormat="1" ht="11.25">
      <c r="B194" s="31"/>
      <c r="D194" s="149" t="s">
        <v>133</v>
      </c>
      <c r="F194" s="150" t="s">
        <v>380</v>
      </c>
      <c r="I194" s="147"/>
      <c r="L194" s="31"/>
      <c r="M194" s="148"/>
      <c r="T194" s="55"/>
      <c r="AT194" s="16" t="s">
        <v>133</v>
      </c>
      <c r="AU194" s="16" t="s">
        <v>86</v>
      </c>
    </row>
    <row r="195" spans="2:65" s="12" customFormat="1" ht="22.5">
      <c r="B195" s="151"/>
      <c r="D195" s="145" t="s">
        <v>135</v>
      </c>
      <c r="E195" s="152" t="s">
        <v>1</v>
      </c>
      <c r="F195" s="153" t="s">
        <v>636</v>
      </c>
      <c r="H195" s="154">
        <v>6</v>
      </c>
      <c r="I195" s="155"/>
      <c r="L195" s="151"/>
      <c r="M195" s="156"/>
      <c r="T195" s="157"/>
      <c r="AT195" s="152" t="s">
        <v>135</v>
      </c>
      <c r="AU195" s="152" t="s">
        <v>86</v>
      </c>
      <c r="AV195" s="12" t="s">
        <v>86</v>
      </c>
      <c r="AW195" s="12" t="s">
        <v>32</v>
      </c>
      <c r="AX195" s="12" t="s">
        <v>84</v>
      </c>
      <c r="AY195" s="152" t="s">
        <v>122</v>
      </c>
    </row>
    <row r="196" spans="2:65" s="11" customFormat="1" ht="22.9" customHeight="1">
      <c r="B196" s="119"/>
      <c r="D196" s="120" t="s">
        <v>75</v>
      </c>
      <c r="E196" s="129" t="s">
        <v>189</v>
      </c>
      <c r="F196" s="129" t="s">
        <v>412</v>
      </c>
      <c r="I196" s="122"/>
      <c r="J196" s="130">
        <f>BK196</f>
        <v>0</v>
      </c>
      <c r="L196" s="119"/>
      <c r="M196" s="124"/>
      <c r="P196" s="125">
        <f>SUM(P197:P220)</f>
        <v>0</v>
      </c>
      <c r="R196" s="125">
        <f>SUM(R197:R220)</f>
        <v>7.2956199999999995</v>
      </c>
      <c r="T196" s="126">
        <f>SUM(T197:T220)</f>
        <v>0.57000000000000006</v>
      </c>
      <c r="AR196" s="120" t="s">
        <v>84</v>
      </c>
      <c r="AT196" s="127" t="s">
        <v>75</v>
      </c>
      <c r="AU196" s="127" t="s">
        <v>84</v>
      </c>
      <c r="AY196" s="120" t="s">
        <v>122</v>
      </c>
      <c r="BK196" s="128">
        <f>SUM(BK197:BK220)</f>
        <v>0</v>
      </c>
    </row>
    <row r="197" spans="2:65" s="1" customFormat="1" ht="33" customHeight="1">
      <c r="B197" s="131"/>
      <c r="C197" s="132" t="s">
        <v>247</v>
      </c>
      <c r="D197" s="132" t="s">
        <v>124</v>
      </c>
      <c r="E197" s="133" t="s">
        <v>437</v>
      </c>
      <c r="F197" s="134" t="s">
        <v>438</v>
      </c>
      <c r="G197" s="135" t="s">
        <v>169</v>
      </c>
      <c r="H197" s="136">
        <v>38</v>
      </c>
      <c r="I197" s="137"/>
      <c r="J197" s="138">
        <f>ROUND(I197*H197,2)</f>
        <v>0</v>
      </c>
      <c r="K197" s="134" t="s">
        <v>128</v>
      </c>
      <c r="L197" s="31"/>
      <c r="M197" s="139" t="s">
        <v>1</v>
      </c>
      <c r="N197" s="140" t="s">
        <v>41</v>
      </c>
      <c r="P197" s="141">
        <f>O197*H197</f>
        <v>0</v>
      </c>
      <c r="Q197" s="141">
        <v>0.14041999999999999</v>
      </c>
      <c r="R197" s="141">
        <f>Q197*H197</f>
        <v>5.33596</v>
      </c>
      <c r="S197" s="141">
        <v>0</v>
      </c>
      <c r="T197" s="142">
        <f>S197*H197</f>
        <v>0</v>
      </c>
      <c r="AR197" s="143" t="s">
        <v>129</v>
      </c>
      <c r="AT197" s="143" t="s">
        <v>124</v>
      </c>
      <c r="AU197" s="143" t="s">
        <v>86</v>
      </c>
      <c r="AY197" s="16" t="s">
        <v>122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6" t="s">
        <v>84</v>
      </c>
      <c r="BK197" s="144">
        <f>ROUND(I197*H197,2)</f>
        <v>0</v>
      </c>
      <c r="BL197" s="16" t="s">
        <v>129</v>
      </c>
      <c r="BM197" s="143" t="s">
        <v>637</v>
      </c>
    </row>
    <row r="198" spans="2:65" s="1" customFormat="1" ht="29.25">
      <c r="B198" s="31"/>
      <c r="D198" s="145" t="s">
        <v>131</v>
      </c>
      <c r="F198" s="146" t="s">
        <v>440</v>
      </c>
      <c r="I198" s="147"/>
      <c r="L198" s="31"/>
      <c r="M198" s="148"/>
      <c r="T198" s="55"/>
      <c r="AT198" s="16" t="s">
        <v>131</v>
      </c>
      <c r="AU198" s="16" t="s">
        <v>86</v>
      </c>
    </row>
    <row r="199" spans="2:65" s="1" customFormat="1" ht="11.25">
      <c r="B199" s="31"/>
      <c r="D199" s="149" t="s">
        <v>133</v>
      </c>
      <c r="F199" s="150" t="s">
        <v>441</v>
      </c>
      <c r="I199" s="147"/>
      <c r="L199" s="31"/>
      <c r="M199" s="148"/>
      <c r="T199" s="55"/>
      <c r="AT199" s="16" t="s">
        <v>133</v>
      </c>
      <c r="AU199" s="16" t="s">
        <v>86</v>
      </c>
    </row>
    <row r="200" spans="2:65" s="12" customFormat="1" ht="11.25">
      <c r="B200" s="151"/>
      <c r="D200" s="145" t="s">
        <v>135</v>
      </c>
      <c r="E200" s="152" t="s">
        <v>1</v>
      </c>
      <c r="F200" s="153" t="s">
        <v>392</v>
      </c>
      <c r="H200" s="154">
        <v>38</v>
      </c>
      <c r="I200" s="155"/>
      <c r="L200" s="151"/>
      <c r="M200" s="156"/>
      <c r="T200" s="157"/>
      <c r="AT200" s="152" t="s">
        <v>135</v>
      </c>
      <c r="AU200" s="152" t="s">
        <v>86</v>
      </c>
      <c r="AV200" s="12" t="s">
        <v>86</v>
      </c>
      <c r="AW200" s="12" t="s">
        <v>32</v>
      </c>
      <c r="AX200" s="12" t="s">
        <v>84</v>
      </c>
      <c r="AY200" s="152" t="s">
        <v>122</v>
      </c>
    </row>
    <row r="201" spans="2:65" s="1" customFormat="1" ht="16.5" customHeight="1">
      <c r="B201" s="131"/>
      <c r="C201" s="171" t="s">
        <v>255</v>
      </c>
      <c r="D201" s="171" t="s">
        <v>224</v>
      </c>
      <c r="E201" s="172" t="s">
        <v>443</v>
      </c>
      <c r="F201" s="173" t="s">
        <v>444</v>
      </c>
      <c r="G201" s="174" t="s">
        <v>169</v>
      </c>
      <c r="H201" s="175">
        <v>39.9</v>
      </c>
      <c r="I201" s="176"/>
      <c r="J201" s="177">
        <f>ROUND(I201*H201,2)</f>
        <v>0</v>
      </c>
      <c r="K201" s="173" t="s">
        <v>128</v>
      </c>
      <c r="L201" s="178"/>
      <c r="M201" s="179" t="s">
        <v>1</v>
      </c>
      <c r="N201" s="180" t="s">
        <v>41</v>
      </c>
      <c r="P201" s="141">
        <f>O201*H201</f>
        <v>0</v>
      </c>
      <c r="Q201" s="141">
        <v>4.4999999999999998E-2</v>
      </c>
      <c r="R201" s="141">
        <f>Q201*H201</f>
        <v>1.7954999999999999</v>
      </c>
      <c r="S201" s="141">
        <v>0</v>
      </c>
      <c r="T201" s="142">
        <f>S201*H201</f>
        <v>0</v>
      </c>
      <c r="AR201" s="143" t="s">
        <v>181</v>
      </c>
      <c r="AT201" s="143" t="s">
        <v>224</v>
      </c>
      <c r="AU201" s="143" t="s">
        <v>86</v>
      </c>
      <c r="AY201" s="16" t="s">
        <v>122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6" t="s">
        <v>84</v>
      </c>
      <c r="BK201" s="144">
        <f>ROUND(I201*H201,2)</f>
        <v>0</v>
      </c>
      <c r="BL201" s="16" t="s">
        <v>129</v>
      </c>
      <c r="BM201" s="143" t="s">
        <v>638</v>
      </c>
    </row>
    <row r="202" spans="2:65" s="1" customFormat="1" ht="11.25">
      <c r="B202" s="31"/>
      <c r="D202" s="145" t="s">
        <v>131</v>
      </c>
      <c r="F202" s="146" t="s">
        <v>444</v>
      </c>
      <c r="I202" s="147"/>
      <c r="L202" s="31"/>
      <c r="M202" s="148"/>
      <c r="T202" s="55"/>
      <c r="AT202" s="16" t="s">
        <v>131</v>
      </c>
      <c r="AU202" s="16" t="s">
        <v>86</v>
      </c>
    </row>
    <row r="203" spans="2:65" s="12" customFormat="1" ht="11.25">
      <c r="B203" s="151"/>
      <c r="D203" s="145" t="s">
        <v>135</v>
      </c>
      <c r="E203" s="152" t="s">
        <v>1</v>
      </c>
      <c r="F203" s="153" t="s">
        <v>392</v>
      </c>
      <c r="H203" s="154">
        <v>38</v>
      </c>
      <c r="I203" s="155"/>
      <c r="L203" s="151"/>
      <c r="M203" s="156"/>
      <c r="T203" s="157"/>
      <c r="AT203" s="152" t="s">
        <v>135</v>
      </c>
      <c r="AU203" s="152" t="s">
        <v>86</v>
      </c>
      <c r="AV203" s="12" t="s">
        <v>86</v>
      </c>
      <c r="AW203" s="12" t="s">
        <v>32</v>
      </c>
      <c r="AX203" s="12" t="s">
        <v>76</v>
      </c>
      <c r="AY203" s="152" t="s">
        <v>122</v>
      </c>
    </row>
    <row r="204" spans="2:65" s="12" customFormat="1" ht="11.25">
      <c r="B204" s="151"/>
      <c r="D204" s="145" t="s">
        <v>135</v>
      </c>
      <c r="E204" s="152" t="s">
        <v>1</v>
      </c>
      <c r="F204" s="153" t="s">
        <v>639</v>
      </c>
      <c r="H204" s="154">
        <v>1.9</v>
      </c>
      <c r="I204" s="155"/>
      <c r="L204" s="151"/>
      <c r="M204" s="156"/>
      <c r="T204" s="157"/>
      <c r="AT204" s="152" t="s">
        <v>135</v>
      </c>
      <c r="AU204" s="152" t="s">
        <v>86</v>
      </c>
      <c r="AV204" s="12" t="s">
        <v>86</v>
      </c>
      <c r="AW204" s="12" t="s">
        <v>32</v>
      </c>
      <c r="AX204" s="12" t="s">
        <v>76</v>
      </c>
      <c r="AY204" s="152" t="s">
        <v>122</v>
      </c>
    </row>
    <row r="205" spans="2:65" s="13" customFormat="1" ht="11.25">
      <c r="B205" s="158"/>
      <c r="D205" s="145" t="s">
        <v>135</v>
      </c>
      <c r="E205" s="159" t="s">
        <v>1</v>
      </c>
      <c r="F205" s="160" t="s">
        <v>138</v>
      </c>
      <c r="H205" s="161">
        <v>39.9</v>
      </c>
      <c r="I205" s="162"/>
      <c r="L205" s="158"/>
      <c r="M205" s="163"/>
      <c r="T205" s="164"/>
      <c r="AT205" s="159" t="s">
        <v>135</v>
      </c>
      <c r="AU205" s="159" t="s">
        <v>86</v>
      </c>
      <c r="AV205" s="13" t="s">
        <v>129</v>
      </c>
      <c r="AW205" s="13" t="s">
        <v>32</v>
      </c>
      <c r="AX205" s="13" t="s">
        <v>84</v>
      </c>
      <c r="AY205" s="159" t="s">
        <v>122</v>
      </c>
    </row>
    <row r="206" spans="2:65" s="1" customFormat="1" ht="24.2" customHeight="1">
      <c r="B206" s="131"/>
      <c r="C206" s="132" t="s">
        <v>262</v>
      </c>
      <c r="D206" s="132" t="s">
        <v>124</v>
      </c>
      <c r="E206" s="133" t="s">
        <v>640</v>
      </c>
      <c r="F206" s="134" t="s">
        <v>641</v>
      </c>
      <c r="G206" s="135" t="s">
        <v>250</v>
      </c>
      <c r="H206" s="136">
        <v>8</v>
      </c>
      <c r="I206" s="137"/>
      <c r="J206" s="138">
        <f>ROUND(I206*H206,2)</f>
        <v>0</v>
      </c>
      <c r="K206" s="134" t="s">
        <v>128</v>
      </c>
      <c r="L206" s="31"/>
      <c r="M206" s="139" t="s">
        <v>1</v>
      </c>
      <c r="N206" s="140" t="s">
        <v>41</v>
      </c>
      <c r="P206" s="141">
        <f>O206*H206</f>
        <v>0</v>
      </c>
      <c r="Q206" s="141">
        <v>5.1999999999999995E-4</v>
      </c>
      <c r="R206" s="141">
        <f>Q206*H206</f>
        <v>4.1599999999999996E-3</v>
      </c>
      <c r="S206" s="141">
        <v>0</v>
      </c>
      <c r="T206" s="142">
        <f>S206*H206</f>
        <v>0</v>
      </c>
      <c r="AR206" s="143" t="s">
        <v>129</v>
      </c>
      <c r="AT206" s="143" t="s">
        <v>124</v>
      </c>
      <c r="AU206" s="143" t="s">
        <v>86</v>
      </c>
      <c r="AY206" s="16" t="s">
        <v>122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84</v>
      </c>
      <c r="BK206" s="144">
        <f>ROUND(I206*H206,2)</f>
        <v>0</v>
      </c>
      <c r="BL206" s="16" t="s">
        <v>129</v>
      </c>
      <c r="BM206" s="143" t="s">
        <v>642</v>
      </c>
    </row>
    <row r="207" spans="2:65" s="1" customFormat="1" ht="11.25">
      <c r="B207" s="31"/>
      <c r="D207" s="145" t="s">
        <v>131</v>
      </c>
      <c r="F207" s="146" t="s">
        <v>643</v>
      </c>
      <c r="I207" s="147"/>
      <c r="L207" s="31"/>
      <c r="M207" s="148"/>
      <c r="T207" s="55"/>
      <c r="AT207" s="16" t="s">
        <v>131</v>
      </c>
      <c r="AU207" s="16" t="s">
        <v>86</v>
      </c>
    </row>
    <row r="208" spans="2:65" s="1" customFormat="1" ht="11.25">
      <c r="B208" s="31"/>
      <c r="D208" s="149" t="s">
        <v>133</v>
      </c>
      <c r="F208" s="150" t="s">
        <v>644</v>
      </c>
      <c r="I208" s="147"/>
      <c r="L208" s="31"/>
      <c r="M208" s="148"/>
      <c r="T208" s="55"/>
      <c r="AT208" s="16" t="s">
        <v>133</v>
      </c>
      <c r="AU208" s="16" t="s">
        <v>86</v>
      </c>
    </row>
    <row r="209" spans="2:65" s="12" customFormat="1" ht="11.25">
      <c r="B209" s="151"/>
      <c r="D209" s="145" t="s">
        <v>135</v>
      </c>
      <c r="E209" s="152" t="s">
        <v>1</v>
      </c>
      <c r="F209" s="153" t="s">
        <v>181</v>
      </c>
      <c r="H209" s="154">
        <v>8</v>
      </c>
      <c r="I209" s="155"/>
      <c r="L209" s="151"/>
      <c r="M209" s="156"/>
      <c r="T209" s="157"/>
      <c r="AT209" s="152" t="s">
        <v>135</v>
      </c>
      <c r="AU209" s="152" t="s">
        <v>86</v>
      </c>
      <c r="AV209" s="12" t="s">
        <v>86</v>
      </c>
      <c r="AW209" s="12" t="s">
        <v>32</v>
      </c>
      <c r="AX209" s="12" t="s">
        <v>84</v>
      </c>
      <c r="AY209" s="152" t="s">
        <v>122</v>
      </c>
    </row>
    <row r="210" spans="2:65" s="1" customFormat="1" ht="24.2" customHeight="1">
      <c r="B210" s="131"/>
      <c r="C210" s="171" t="s">
        <v>269</v>
      </c>
      <c r="D210" s="171" t="s">
        <v>224</v>
      </c>
      <c r="E210" s="172" t="s">
        <v>645</v>
      </c>
      <c r="F210" s="173" t="s">
        <v>646</v>
      </c>
      <c r="G210" s="174" t="s">
        <v>250</v>
      </c>
      <c r="H210" s="175">
        <v>8</v>
      </c>
      <c r="I210" s="176"/>
      <c r="J210" s="177">
        <f>ROUND(I210*H210,2)</f>
        <v>0</v>
      </c>
      <c r="K210" s="173" t="s">
        <v>128</v>
      </c>
      <c r="L210" s="178"/>
      <c r="M210" s="179" t="s">
        <v>1</v>
      </c>
      <c r="N210" s="180" t="s">
        <v>41</v>
      </c>
      <c r="P210" s="141">
        <f>O210*H210</f>
        <v>0</v>
      </c>
      <c r="Q210" s="141">
        <v>0.02</v>
      </c>
      <c r="R210" s="141">
        <f>Q210*H210</f>
        <v>0.16</v>
      </c>
      <c r="S210" s="141">
        <v>0</v>
      </c>
      <c r="T210" s="142">
        <f>S210*H210</f>
        <v>0</v>
      </c>
      <c r="AR210" s="143" t="s">
        <v>181</v>
      </c>
      <c r="AT210" s="143" t="s">
        <v>224</v>
      </c>
      <c r="AU210" s="143" t="s">
        <v>86</v>
      </c>
      <c r="AY210" s="16" t="s">
        <v>122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6" t="s">
        <v>84</v>
      </c>
      <c r="BK210" s="144">
        <f>ROUND(I210*H210,2)</f>
        <v>0</v>
      </c>
      <c r="BL210" s="16" t="s">
        <v>129</v>
      </c>
      <c r="BM210" s="143" t="s">
        <v>647</v>
      </c>
    </row>
    <row r="211" spans="2:65" s="1" customFormat="1" ht="11.25">
      <c r="B211" s="31"/>
      <c r="D211" s="145" t="s">
        <v>131</v>
      </c>
      <c r="F211" s="146" t="s">
        <v>646</v>
      </c>
      <c r="I211" s="147"/>
      <c r="L211" s="31"/>
      <c r="M211" s="148"/>
      <c r="T211" s="55"/>
      <c r="AT211" s="16" t="s">
        <v>131</v>
      </c>
      <c r="AU211" s="16" t="s">
        <v>86</v>
      </c>
    </row>
    <row r="212" spans="2:65" s="12" customFormat="1" ht="11.25">
      <c r="B212" s="151"/>
      <c r="D212" s="145" t="s">
        <v>135</v>
      </c>
      <c r="E212" s="152" t="s">
        <v>1</v>
      </c>
      <c r="F212" s="153" t="s">
        <v>181</v>
      </c>
      <c r="H212" s="154">
        <v>8</v>
      </c>
      <c r="I212" s="155"/>
      <c r="L212" s="151"/>
      <c r="M212" s="156"/>
      <c r="T212" s="157"/>
      <c r="AT212" s="152" t="s">
        <v>135</v>
      </c>
      <c r="AU212" s="152" t="s">
        <v>86</v>
      </c>
      <c r="AV212" s="12" t="s">
        <v>86</v>
      </c>
      <c r="AW212" s="12" t="s">
        <v>32</v>
      </c>
      <c r="AX212" s="12" t="s">
        <v>84</v>
      </c>
      <c r="AY212" s="152" t="s">
        <v>122</v>
      </c>
    </row>
    <row r="213" spans="2:65" s="1" customFormat="1" ht="16.5" customHeight="1">
      <c r="B213" s="131"/>
      <c r="C213" s="132" t="s">
        <v>7</v>
      </c>
      <c r="D213" s="132" t="s">
        <v>124</v>
      </c>
      <c r="E213" s="133" t="s">
        <v>648</v>
      </c>
      <c r="F213" s="134" t="s">
        <v>649</v>
      </c>
      <c r="G213" s="135" t="s">
        <v>250</v>
      </c>
      <c r="H213" s="136">
        <v>6</v>
      </c>
      <c r="I213" s="137"/>
      <c r="J213" s="138">
        <f>ROUND(I213*H213,2)</f>
        <v>0</v>
      </c>
      <c r="K213" s="134" t="s">
        <v>128</v>
      </c>
      <c r="L213" s="31"/>
      <c r="M213" s="139" t="s">
        <v>1</v>
      </c>
      <c r="N213" s="140" t="s">
        <v>41</v>
      </c>
      <c r="P213" s="141">
        <f>O213*H213</f>
        <v>0</v>
      </c>
      <c r="Q213" s="141">
        <v>0</v>
      </c>
      <c r="R213" s="141">
        <f>Q213*H213</f>
        <v>0</v>
      </c>
      <c r="S213" s="141">
        <v>2.5000000000000001E-2</v>
      </c>
      <c r="T213" s="142">
        <f>S213*H213</f>
        <v>0.15000000000000002</v>
      </c>
      <c r="AR213" s="143" t="s">
        <v>129</v>
      </c>
      <c r="AT213" s="143" t="s">
        <v>124</v>
      </c>
      <c r="AU213" s="143" t="s">
        <v>86</v>
      </c>
      <c r="AY213" s="16" t="s">
        <v>122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6" t="s">
        <v>84</v>
      </c>
      <c r="BK213" s="144">
        <f>ROUND(I213*H213,2)</f>
        <v>0</v>
      </c>
      <c r="BL213" s="16" t="s">
        <v>129</v>
      </c>
      <c r="BM213" s="143" t="s">
        <v>650</v>
      </c>
    </row>
    <row r="214" spans="2:65" s="1" customFormat="1" ht="11.25">
      <c r="B214" s="31"/>
      <c r="D214" s="145" t="s">
        <v>131</v>
      </c>
      <c r="F214" s="146" t="s">
        <v>651</v>
      </c>
      <c r="I214" s="147"/>
      <c r="L214" s="31"/>
      <c r="M214" s="148"/>
      <c r="T214" s="55"/>
      <c r="AT214" s="16" t="s">
        <v>131</v>
      </c>
      <c r="AU214" s="16" t="s">
        <v>86</v>
      </c>
    </row>
    <row r="215" spans="2:65" s="1" customFormat="1" ht="11.25">
      <c r="B215" s="31"/>
      <c r="D215" s="149" t="s">
        <v>133</v>
      </c>
      <c r="F215" s="150" t="s">
        <v>652</v>
      </c>
      <c r="I215" s="147"/>
      <c r="L215" s="31"/>
      <c r="M215" s="148"/>
      <c r="T215" s="55"/>
      <c r="AT215" s="16" t="s">
        <v>133</v>
      </c>
      <c r="AU215" s="16" t="s">
        <v>86</v>
      </c>
    </row>
    <row r="216" spans="2:65" s="12" customFormat="1" ht="11.25">
      <c r="B216" s="151"/>
      <c r="D216" s="145" t="s">
        <v>135</v>
      </c>
      <c r="E216" s="152" t="s">
        <v>1</v>
      </c>
      <c r="F216" s="153" t="s">
        <v>653</v>
      </c>
      <c r="H216" s="154">
        <v>6</v>
      </c>
      <c r="I216" s="155"/>
      <c r="L216" s="151"/>
      <c r="M216" s="156"/>
      <c r="T216" s="157"/>
      <c r="AT216" s="152" t="s">
        <v>135</v>
      </c>
      <c r="AU216" s="152" t="s">
        <v>86</v>
      </c>
      <c r="AV216" s="12" t="s">
        <v>86</v>
      </c>
      <c r="AW216" s="12" t="s">
        <v>32</v>
      </c>
      <c r="AX216" s="12" t="s">
        <v>84</v>
      </c>
      <c r="AY216" s="152" t="s">
        <v>122</v>
      </c>
    </row>
    <row r="217" spans="2:65" s="1" customFormat="1" ht="24.2" customHeight="1">
      <c r="B217" s="131"/>
      <c r="C217" s="132" t="s">
        <v>282</v>
      </c>
      <c r="D217" s="132" t="s">
        <v>124</v>
      </c>
      <c r="E217" s="133" t="s">
        <v>654</v>
      </c>
      <c r="F217" s="134" t="s">
        <v>655</v>
      </c>
      <c r="G217" s="135" t="s">
        <v>169</v>
      </c>
      <c r="H217" s="136">
        <v>12</v>
      </c>
      <c r="I217" s="137"/>
      <c r="J217" s="138">
        <f>ROUND(I217*H217,2)</f>
        <v>0</v>
      </c>
      <c r="K217" s="134" t="s">
        <v>128</v>
      </c>
      <c r="L217" s="31"/>
      <c r="M217" s="139" t="s">
        <v>1</v>
      </c>
      <c r="N217" s="140" t="s">
        <v>41</v>
      </c>
      <c r="P217" s="141">
        <f>O217*H217</f>
        <v>0</v>
      </c>
      <c r="Q217" s="141">
        <v>0</v>
      </c>
      <c r="R217" s="141">
        <f>Q217*H217</f>
        <v>0</v>
      </c>
      <c r="S217" s="141">
        <v>3.5000000000000003E-2</v>
      </c>
      <c r="T217" s="142">
        <f>S217*H217</f>
        <v>0.42000000000000004</v>
      </c>
      <c r="AR217" s="143" t="s">
        <v>129</v>
      </c>
      <c r="AT217" s="143" t="s">
        <v>124</v>
      </c>
      <c r="AU217" s="143" t="s">
        <v>86</v>
      </c>
      <c r="AY217" s="16" t="s">
        <v>122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6" t="s">
        <v>84</v>
      </c>
      <c r="BK217" s="144">
        <f>ROUND(I217*H217,2)</f>
        <v>0</v>
      </c>
      <c r="BL217" s="16" t="s">
        <v>129</v>
      </c>
      <c r="BM217" s="143" t="s">
        <v>656</v>
      </c>
    </row>
    <row r="218" spans="2:65" s="1" customFormat="1" ht="29.25">
      <c r="B218" s="31"/>
      <c r="D218" s="145" t="s">
        <v>131</v>
      </c>
      <c r="F218" s="146" t="s">
        <v>657</v>
      </c>
      <c r="I218" s="147"/>
      <c r="L218" s="31"/>
      <c r="M218" s="148"/>
      <c r="T218" s="55"/>
      <c r="AT218" s="16" t="s">
        <v>131</v>
      </c>
      <c r="AU218" s="16" t="s">
        <v>86</v>
      </c>
    </row>
    <row r="219" spans="2:65" s="1" customFormat="1" ht="11.25">
      <c r="B219" s="31"/>
      <c r="D219" s="149" t="s">
        <v>133</v>
      </c>
      <c r="F219" s="150" t="s">
        <v>658</v>
      </c>
      <c r="I219" s="147"/>
      <c r="L219" s="31"/>
      <c r="M219" s="148"/>
      <c r="T219" s="55"/>
      <c r="AT219" s="16" t="s">
        <v>133</v>
      </c>
      <c r="AU219" s="16" t="s">
        <v>86</v>
      </c>
    </row>
    <row r="220" spans="2:65" s="12" customFormat="1" ht="11.25">
      <c r="B220" s="151"/>
      <c r="D220" s="145" t="s">
        <v>135</v>
      </c>
      <c r="E220" s="152" t="s">
        <v>1</v>
      </c>
      <c r="F220" s="153" t="s">
        <v>8</v>
      </c>
      <c r="H220" s="154">
        <v>12</v>
      </c>
      <c r="I220" s="155"/>
      <c r="L220" s="151"/>
      <c r="M220" s="156"/>
      <c r="T220" s="157"/>
      <c r="AT220" s="152" t="s">
        <v>135</v>
      </c>
      <c r="AU220" s="152" t="s">
        <v>86</v>
      </c>
      <c r="AV220" s="12" t="s">
        <v>86</v>
      </c>
      <c r="AW220" s="12" t="s">
        <v>32</v>
      </c>
      <c r="AX220" s="12" t="s">
        <v>84</v>
      </c>
      <c r="AY220" s="152" t="s">
        <v>122</v>
      </c>
    </row>
    <row r="221" spans="2:65" s="11" customFormat="1" ht="22.9" customHeight="1">
      <c r="B221" s="119"/>
      <c r="D221" s="120" t="s">
        <v>75</v>
      </c>
      <c r="E221" s="129" t="s">
        <v>509</v>
      </c>
      <c r="F221" s="129" t="s">
        <v>510</v>
      </c>
      <c r="I221" s="122"/>
      <c r="J221" s="130">
        <f>BK221</f>
        <v>0</v>
      </c>
      <c r="L221" s="119"/>
      <c r="M221" s="124"/>
      <c r="P221" s="125">
        <f>SUM(P222:P237)</f>
        <v>0</v>
      </c>
      <c r="R221" s="125">
        <f>SUM(R222:R237)</f>
        <v>0</v>
      </c>
      <c r="T221" s="126">
        <f>SUM(T222:T237)</f>
        <v>0</v>
      </c>
      <c r="AR221" s="120" t="s">
        <v>84</v>
      </c>
      <c r="AT221" s="127" t="s">
        <v>75</v>
      </c>
      <c r="AU221" s="127" t="s">
        <v>84</v>
      </c>
      <c r="AY221" s="120" t="s">
        <v>122</v>
      </c>
      <c r="BK221" s="128">
        <f>SUM(BK222:BK237)</f>
        <v>0</v>
      </c>
    </row>
    <row r="222" spans="2:65" s="1" customFormat="1" ht="33" customHeight="1">
      <c r="B222" s="131"/>
      <c r="C222" s="132" t="s">
        <v>287</v>
      </c>
      <c r="D222" s="132" t="s">
        <v>124</v>
      </c>
      <c r="E222" s="133" t="s">
        <v>512</v>
      </c>
      <c r="F222" s="134" t="s">
        <v>513</v>
      </c>
      <c r="G222" s="135" t="s">
        <v>265</v>
      </c>
      <c r="H222" s="136">
        <v>37.42</v>
      </c>
      <c r="I222" s="137"/>
      <c r="J222" s="138">
        <f>ROUND(I222*H222,2)</f>
        <v>0</v>
      </c>
      <c r="K222" s="134" t="s">
        <v>128</v>
      </c>
      <c r="L222" s="31"/>
      <c r="M222" s="139" t="s">
        <v>1</v>
      </c>
      <c r="N222" s="140" t="s">
        <v>41</v>
      </c>
      <c r="P222" s="141">
        <f>O222*H222</f>
        <v>0</v>
      </c>
      <c r="Q222" s="141">
        <v>0</v>
      </c>
      <c r="R222" s="141">
        <f>Q222*H222</f>
        <v>0</v>
      </c>
      <c r="S222" s="141">
        <v>0</v>
      </c>
      <c r="T222" s="142">
        <f>S222*H222</f>
        <v>0</v>
      </c>
      <c r="AR222" s="143" t="s">
        <v>129</v>
      </c>
      <c r="AT222" s="143" t="s">
        <v>124</v>
      </c>
      <c r="AU222" s="143" t="s">
        <v>86</v>
      </c>
      <c r="AY222" s="16" t="s">
        <v>122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6" t="s">
        <v>84</v>
      </c>
      <c r="BK222" s="144">
        <f>ROUND(I222*H222,2)</f>
        <v>0</v>
      </c>
      <c r="BL222" s="16" t="s">
        <v>129</v>
      </c>
      <c r="BM222" s="143" t="s">
        <v>659</v>
      </c>
    </row>
    <row r="223" spans="2:65" s="1" customFormat="1" ht="19.5">
      <c r="B223" s="31"/>
      <c r="D223" s="145" t="s">
        <v>131</v>
      </c>
      <c r="F223" s="146" t="s">
        <v>515</v>
      </c>
      <c r="I223" s="147"/>
      <c r="L223" s="31"/>
      <c r="M223" s="148"/>
      <c r="T223" s="55"/>
      <c r="AT223" s="16" t="s">
        <v>131</v>
      </c>
      <c r="AU223" s="16" t="s">
        <v>86</v>
      </c>
    </row>
    <row r="224" spans="2:65" s="1" customFormat="1" ht="11.25">
      <c r="B224" s="31"/>
      <c r="D224" s="149" t="s">
        <v>133</v>
      </c>
      <c r="F224" s="150" t="s">
        <v>516</v>
      </c>
      <c r="I224" s="147"/>
      <c r="L224" s="31"/>
      <c r="M224" s="148"/>
      <c r="T224" s="55"/>
      <c r="AT224" s="16" t="s">
        <v>133</v>
      </c>
      <c r="AU224" s="16" t="s">
        <v>86</v>
      </c>
    </row>
    <row r="225" spans="2:65" s="12" customFormat="1" ht="11.25">
      <c r="B225" s="151"/>
      <c r="D225" s="145" t="s">
        <v>135</v>
      </c>
      <c r="E225" s="152" t="s">
        <v>1</v>
      </c>
      <c r="F225" s="153" t="s">
        <v>660</v>
      </c>
      <c r="H225" s="154">
        <v>37.42</v>
      </c>
      <c r="I225" s="155"/>
      <c r="L225" s="151"/>
      <c r="M225" s="156"/>
      <c r="T225" s="157"/>
      <c r="AT225" s="152" t="s">
        <v>135</v>
      </c>
      <c r="AU225" s="152" t="s">
        <v>86</v>
      </c>
      <c r="AV225" s="12" t="s">
        <v>86</v>
      </c>
      <c r="AW225" s="12" t="s">
        <v>32</v>
      </c>
      <c r="AX225" s="12" t="s">
        <v>84</v>
      </c>
      <c r="AY225" s="152" t="s">
        <v>122</v>
      </c>
    </row>
    <row r="226" spans="2:65" s="1" customFormat="1" ht="21.75" customHeight="1">
      <c r="B226" s="131"/>
      <c r="C226" s="132" t="s">
        <v>295</v>
      </c>
      <c r="D226" s="132" t="s">
        <v>124</v>
      </c>
      <c r="E226" s="133" t="s">
        <v>519</v>
      </c>
      <c r="F226" s="134" t="s">
        <v>520</v>
      </c>
      <c r="G226" s="135" t="s">
        <v>265</v>
      </c>
      <c r="H226" s="136">
        <v>898.08</v>
      </c>
      <c r="I226" s="137"/>
      <c r="J226" s="138">
        <f>ROUND(I226*H226,2)</f>
        <v>0</v>
      </c>
      <c r="K226" s="134" t="s">
        <v>128</v>
      </c>
      <c r="L226" s="31"/>
      <c r="M226" s="139" t="s">
        <v>1</v>
      </c>
      <c r="N226" s="140" t="s">
        <v>41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129</v>
      </c>
      <c r="AT226" s="143" t="s">
        <v>124</v>
      </c>
      <c r="AU226" s="143" t="s">
        <v>86</v>
      </c>
      <c r="AY226" s="16" t="s">
        <v>122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84</v>
      </c>
      <c r="BK226" s="144">
        <f>ROUND(I226*H226,2)</f>
        <v>0</v>
      </c>
      <c r="BL226" s="16" t="s">
        <v>129</v>
      </c>
      <c r="BM226" s="143" t="s">
        <v>661</v>
      </c>
    </row>
    <row r="227" spans="2:65" s="1" customFormat="1" ht="29.25">
      <c r="B227" s="31"/>
      <c r="D227" s="145" t="s">
        <v>131</v>
      </c>
      <c r="F227" s="146" t="s">
        <v>522</v>
      </c>
      <c r="I227" s="147"/>
      <c r="L227" s="31"/>
      <c r="M227" s="148"/>
      <c r="T227" s="55"/>
      <c r="AT227" s="16" t="s">
        <v>131</v>
      </c>
      <c r="AU227" s="16" t="s">
        <v>86</v>
      </c>
    </row>
    <row r="228" spans="2:65" s="1" customFormat="1" ht="11.25">
      <c r="B228" s="31"/>
      <c r="D228" s="149" t="s">
        <v>133</v>
      </c>
      <c r="F228" s="150" t="s">
        <v>523</v>
      </c>
      <c r="I228" s="147"/>
      <c r="L228" s="31"/>
      <c r="M228" s="148"/>
      <c r="T228" s="55"/>
      <c r="AT228" s="16" t="s">
        <v>133</v>
      </c>
      <c r="AU228" s="16" t="s">
        <v>86</v>
      </c>
    </row>
    <row r="229" spans="2:65" s="12" customFormat="1" ht="11.25">
      <c r="B229" s="151"/>
      <c r="D229" s="145" t="s">
        <v>135</v>
      </c>
      <c r="E229" s="152" t="s">
        <v>1</v>
      </c>
      <c r="F229" s="153" t="s">
        <v>662</v>
      </c>
      <c r="H229" s="154">
        <v>898.08</v>
      </c>
      <c r="I229" s="155"/>
      <c r="L229" s="151"/>
      <c r="M229" s="156"/>
      <c r="T229" s="157"/>
      <c r="AT229" s="152" t="s">
        <v>135</v>
      </c>
      <c r="AU229" s="152" t="s">
        <v>86</v>
      </c>
      <c r="AV229" s="12" t="s">
        <v>86</v>
      </c>
      <c r="AW229" s="12" t="s">
        <v>32</v>
      </c>
      <c r="AX229" s="12" t="s">
        <v>84</v>
      </c>
      <c r="AY229" s="152" t="s">
        <v>122</v>
      </c>
    </row>
    <row r="230" spans="2:65" s="1" customFormat="1" ht="33" customHeight="1">
      <c r="B230" s="131"/>
      <c r="C230" s="132" t="s">
        <v>302</v>
      </c>
      <c r="D230" s="132" t="s">
        <v>124</v>
      </c>
      <c r="E230" s="133" t="s">
        <v>526</v>
      </c>
      <c r="F230" s="134" t="s">
        <v>527</v>
      </c>
      <c r="G230" s="135" t="s">
        <v>265</v>
      </c>
      <c r="H230" s="136">
        <v>20</v>
      </c>
      <c r="I230" s="137"/>
      <c r="J230" s="138">
        <f>ROUND(I230*H230,2)</f>
        <v>0</v>
      </c>
      <c r="K230" s="134" t="s">
        <v>128</v>
      </c>
      <c r="L230" s="31"/>
      <c r="M230" s="139" t="s">
        <v>1</v>
      </c>
      <c r="N230" s="140" t="s">
        <v>41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129</v>
      </c>
      <c r="AT230" s="143" t="s">
        <v>124</v>
      </c>
      <c r="AU230" s="143" t="s">
        <v>86</v>
      </c>
      <c r="AY230" s="16" t="s">
        <v>122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6" t="s">
        <v>84</v>
      </c>
      <c r="BK230" s="144">
        <f>ROUND(I230*H230,2)</f>
        <v>0</v>
      </c>
      <c r="BL230" s="16" t="s">
        <v>129</v>
      </c>
      <c r="BM230" s="143" t="s">
        <v>663</v>
      </c>
    </row>
    <row r="231" spans="2:65" s="1" customFormat="1" ht="29.25">
      <c r="B231" s="31"/>
      <c r="D231" s="145" t="s">
        <v>131</v>
      </c>
      <c r="F231" s="146" t="s">
        <v>529</v>
      </c>
      <c r="I231" s="147"/>
      <c r="L231" s="31"/>
      <c r="M231" s="148"/>
      <c r="T231" s="55"/>
      <c r="AT231" s="16" t="s">
        <v>131</v>
      </c>
      <c r="AU231" s="16" t="s">
        <v>86</v>
      </c>
    </row>
    <row r="232" spans="2:65" s="1" customFormat="1" ht="11.25">
      <c r="B232" s="31"/>
      <c r="D232" s="149" t="s">
        <v>133</v>
      </c>
      <c r="F232" s="150" t="s">
        <v>530</v>
      </c>
      <c r="I232" s="147"/>
      <c r="L232" s="31"/>
      <c r="M232" s="148"/>
      <c r="T232" s="55"/>
      <c r="AT232" s="16" t="s">
        <v>133</v>
      </c>
      <c r="AU232" s="16" t="s">
        <v>86</v>
      </c>
    </row>
    <row r="233" spans="2:65" s="12" customFormat="1" ht="11.25">
      <c r="B233" s="151"/>
      <c r="D233" s="145" t="s">
        <v>135</v>
      </c>
      <c r="E233" s="152" t="s">
        <v>1</v>
      </c>
      <c r="F233" s="153" t="s">
        <v>664</v>
      </c>
      <c r="H233" s="154">
        <v>20</v>
      </c>
      <c r="I233" s="155"/>
      <c r="L233" s="151"/>
      <c r="M233" s="156"/>
      <c r="T233" s="157"/>
      <c r="AT233" s="152" t="s">
        <v>135</v>
      </c>
      <c r="AU233" s="152" t="s">
        <v>86</v>
      </c>
      <c r="AV233" s="12" t="s">
        <v>86</v>
      </c>
      <c r="AW233" s="12" t="s">
        <v>32</v>
      </c>
      <c r="AX233" s="12" t="s">
        <v>84</v>
      </c>
      <c r="AY233" s="152" t="s">
        <v>122</v>
      </c>
    </row>
    <row r="234" spans="2:65" s="1" customFormat="1" ht="24.2" customHeight="1">
      <c r="B234" s="131"/>
      <c r="C234" s="132" t="s">
        <v>308</v>
      </c>
      <c r="D234" s="132" t="s">
        <v>124</v>
      </c>
      <c r="E234" s="133" t="s">
        <v>533</v>
      </c>
      <c r="F234" s="134" t="s">
        <v>534</v>
      </c>
      <c r="G234" s="135" t="s">
        <v>265</v>
      </c>
      <c r="H234" s="136">
        <v>17.420000000000002</v>
      </c>
      <c r="I234" s="137"/>
      <c r="J234" s="138">
        <f>ROUND(I234*H234,2)</f>
        <v>0</v>
      </c>
      <c r="K234" s="134" t="s">
        <v>128</v>
      </c>
      <c r="L234" s="31"/>
      <c r="M234" s="139" t="s">
        <v>1</v>
      </c>
      <c r="N234" s="140" t="s">
        <v>41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129</v>
      </c>
      <c r="AT234" s="143" t="s">
        <v>124</v>
      </c>
      <c r="AU234" s="143" t="s">
        <v>86</v>
      </c>
      <c r="AY234" s="16" t="s">
        <v>122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6" t="s">
        <v>84</v>
      </c>
      <c r="BK234" s="144">
        <f>ROUND(I234*H234,2)</f>
        <v>0</v>
      </c>
      <c r="BL234" s="16" t="s">
        <v>129</v>
      </c>
      <c r="BM234" s="143" t="s">
        <v>665</v>
      </c>
    </row>
    <row r="235" spans="2:65" s="1" customFormat="1" ht="29.25">
      <c r="B235" s="31"/>
      <c r="D235" s="145" t="s">
        <v>131</v>
      </c>
      <c r="F235" s="146" t="s">
        <v>536</v>
      </c>
      <c r="I235" s="147"/>
      <c r="L235" s="31"/>
      <c r="M235" s="148"/>
      <c r="T235" s="55"/>
      <c r="AT235" s="16" t="s">
        <v>131</v>
      </c>
      <c r="AU235" s="16" t="s">
        <v>86</v>
      </c>
    </row>
    <row r="236" spans="2:65" s="1" customFormat="1" ht="11.25">
      <c r="B236" s="31"/>
      <c r="D236" s="149" t="s">
        <v>133</v>
      </c>
      <c r="F236" s="150" t="s">
        <v>537</v>
      </c>
      <c r="I236" s="147"/>
      <c r="L236" s="31"/>
      <c r="M236" s="148"/>
      <c r="T236" s="55"/>
      <c r="AT236" s="16" t="s">
        <v>133</v>
      </c>
      <c r="AU236" s="16" t="s">
        <v>86</v>
      </c>
    </row>
    <row r="237" spans="2:65" s="12" customFormat="1" ht="11.25">
      <c r="B237" s="151"/>
      <c r="D237" s="145" t="s">
        <v>135</v>
      </c>
      <c r="E237" s="152" t="s">
        <v>1</v>
      </c>
      <c r="F237" s="153" t="s">
        <v>666</v>
      </c>
      <c r="H237" s="154">
        <v>17.420000000000002</v>
      </c>
      <c r="I237" s="155"/>
      <c r="L237" s="151"/>
      <c r="M237" s="156"/>
      <c r="T237" s="157"/>
      <c r="AT237" s="152" t="s">
        <v>135</v>
      </c>
      <c r="AU237" s="152" t="s">
        <v>86</v>
      </c>
      <c r="AV237" s="12" t="s">
        <v>86</v>
      </c>
      <c r="AW237" s="12" t="s">
        <v>32</v>
      </c>
      <c r="AX237" s="12" t="s">
        <v>84</v>
      </c>
      <c r="AY237" s="152" t="s">
        <v>122</v>
      </c>
    </row>
    <row r="238" spans="2:65" s="11" customFormat="1" ht="25.9" customHeight="1">
      <c r="B238" s="119"/>
      <c r="D238" s="120" t="s">
        <v>75</v>
      </c>
      <c r="E238" s="121" t="s">
        <v>539</v>
      </c>
      <c r="F238" s="121" t="s">
        <v>540</v>
      </c>
      <c r="I238" s="122"/>
      <c r="J238" s="123">
        <f>BK238</f>
        <v>0</v>
      </c>
      <c r="L238" s="119"/>
      <c r="M238" s="124"/>
      <c r="P238" s="125">
        <f>P239+P250</f>
        <v>0</v>
      </c>
      <c r="R238" s="125">
        <f>R239+R250</f>
        <v>0</v>
      </c>
      <c r="T238" s="126">
        <f>T239+T250</f>
        <v>0</v>
      </c>
      <c r="AR238" s="120" t="s">
        <v>158</v>
      </c>
      <c r="AT238" s="127" t="s">
        <v>75</v>
      </c>
      <c r="AU238" s="127" t="s">
        <v>76</v>
      </c>
      <c r="AY238" s="120" t="s">
        <v>122</v>
      </c>
      <c r="BK238" s="128">
        <f>BK239+BK250</f>
        <v>0</v>
      </c>
    </row>
    <row r="239" spans="2:65" s="11" customFormat="1" ht="22.9" customHeight="1">
      <c r="B239" s="119"/>
      <c r="D239" s="120" t="s">
        <v>75</v>
      </c>
      <c r="E239" s="129" t="s">
        <v>541</v>
      </c>
      <c r="F239" s="129" t="s">
        <v>542</v>
      </c>
      <c r="I239" s="122"/>
      <c r="J239" s="130">
        <f>BK239</f>
        <v>0</v>
      </c>
      <c r="L239" s="119"/>
      <c r="M239" s="124"/>
      <c r="P239" s="125">
        <f>SUM(P240:P249)</f>
        <v>0</v>
      </c>
      <c r="R239" s="125">
        <f>SUM(R240:R249)</f>
        <v>0</v>
      </c>
      <c r="T239" s="126">
        <f>SUM(T240:T249)</f>
        <v>0</v>
      </c>
      <c r="AR239" s="120" t="s">
        <v>158</v>
      </c>
      <c r="AT239" s="127" t="s">
        <v>75</v>
      </c>
      <c r="AU239" s="127" t="s">
        <v>84</v>
      </c>
      <c r="AY239" s="120" t="s">
        <v>122</v>
      </c>
      <c r="BK239" s="128">
        <f>SUM(BK240:BK249)</f>
        <v>0</v>
      </c>
    </row>
    <row r="240" spans="2:65" s="1" customFormat="1" ht="16.5" customHeight="1">
      <c r="B240" s="131"/>
      <c r="C240" s="132" t="s">
        <v>314</v>
      </c>
      <c r="D240" s="132" t="s">
        <v>124</v>
      </c>
      <c r="E240" s="133" t="s">
        <v>544</v>
      </c>
      <c r="F240" s="134" t="s">
        <v>545</v>
      </c>
      <c r="G240" s="135" t="s">
        <v>250</v>
      </c>
      <c r="H240" s="136">
        <v>2</v>
      </c>
      <c r="I240" s="137"/>
      <c r="J240" s="138">
        <f>ROUND(I240*H240,2)</f>
        <v>0</v>
      </c>
      <c r="K240" s="134" t="s">
        <v>128</v>
      </c>
      <c r="L240" s="31"/>
      <c r="M240" s="139" t="s">
        <v>1</v>
      </c>
      <c r="N240" s="140" t="s">
        <v>41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546</v>
      </c>
      <c r="AT240" s="143" t="s">
        <v>124</v>
      </c>
      <c r="AU240" s="143" t="s">
        <v>86</v>
      </c>
      <c r="AY240" s="16" t="s">
        <v>122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6" t="s">
        <v>84</v>
      </c>
      <c r="BK240" s="144">
        <f>ROUND(I240*H240,2)</f>
        <v>0</v>
      </c>
      <c r="BL240" s="16" t="s">
        <v>546</v>
      </c>
      <c r="BM240" s="143" t="s">
        <v>667</v>
      </c>
    </row>
    <row r="241" spans="2:65" s="1" customFormat="1" ht="11.25">
      <c r="B241" s="31"/>
      <c r="D241" s="145" t="s">
        <v>131</v>
      </c>
      <c r="F241" s="146" t="s">
        <v>545</v>
      </c>
      <c r="I241" s="147"/>
      <c r="L241" s="31"/>
      <c r="M241" s="148"/>
      <c r="T241" s="55"/>
      <c r="AT241" s="16" t="s">
        <v>131</v>
      </c>
      <c r="AU241" s="16" t="s">
        <v>86</v>
      </c>
    </row>
    <row r="242" spans="2:65" s="1" customFormat="1" ht="11.25">
      <c r="B242" s="31"/>
      <c r="D242" s="149" t="s">
        <v>133</v>
      </c>
      <c r="F242" s="150" t="s">
        <v>548</v>
      </c>
      <c r="I242" s="147"/>
      <c r="L242" s="31"/>
      <c r="M242" s="148"/>
      <c r="T242" s="55"/>
      <c r="AT242" s="16" t="s">
        <v>133</v>
      </c>
      <c r="AU242" s="16" t="s">
        <v>86</v>
      </c>
    </row>
    <row r="243" spans="2:65" s="12" customFormat="1" ht="11.25">
      <c r="B243" s="151"/>
      <c r="D243" s="145" t="s">
        <v>135</v>
      </c>
      <c r="E243" s="152" t="s">
        <v>1</v>
      </c>
      <c r="F243" s="153" t="s">
        <v>549</v>
      </c>
      <c r="H243" s="154">
        <v>1</v>
      </c>
      <c r="I243" s="155"/>
      <c r="L243" s="151"/>
      <c r="M243" s="156"/>
      <c r="T243" s="157"/>
      <c r="AT243" s="152" t="s">
        <v>135</v>
      </c>
      <c r="AU243" s="152" t="s">
        <v>86</v>
      </c>
      <c r="AV243" s="12" t="s">
        <v>86</v>
      </c>
      <c r="AW243" s="12" t="s">
        <v>32</v>
      </c>
      <c r="AX243" s="12" t="s">
        <v>76</v>
      </c>
      <c r="AY243" s="152" t="s">
        <v>122</v>
      </c>
    </row>
    <row r="244" spans="2:65" s="12" customFormat="1" ht="22.5">
      <c r="B244" s="151"/>
      <c r="D244" s="145" t="s">
        <v>135</v>
      </c>
      <c r="E244" s="152" t="s">
        <v>1</v>
      </c>
      <c r="F244" s="153" t="s">
        <v>550</v>
      </c>
      <c r="H244" s="154">
        <v>1</v>
      </c>
      <c r="I244" s="155"/>
      <c r="L244" s="151"/>
      <c r="M244" s="156"/>
      <c r="T244" s="157"/>
      <c r="AT244" s="152" t="s">
        <v>135</v>
      </c>
      <c r="AU244" s="152" t="s">
        <v>86</v>
      </c>
      <c r="AV244" s="12" t="s">
        <v>86</v>
      </c>
      <c r="AW244" s="12" t="s">
        <v>32</v>
      </c>
      <c r="AX244" s="12" t="s">
        <v>76</v>
      </c>
      <c r="AY244" s="152" t="s">
        <v>122</v>
      </c>
    </row>
    <row r="245" spans="2:65" s="13" customFormat="1" ht="11.25">
      <c r="B245" s="158"/>
      <c r="D245" s="145" t="s">
        <v>135</v>
      </c>
      <c r="E245" s="159" t="s">
        <v>1</v>
      </c>
      <c r="F245" s="160" t="s">
        <v>138</v>
      </c>
      <c r="H245" s="161">
        <v>2</v>
      </c>
      <c r="I245" s="162"/>
      <c r="L245" s="158"/>
      <c r="M245" s="163"/>
      <c r="T245" s="164"/>
      <c r="AT245" s="159" t="s">
        <v>135</v>
      </c>
      <c r="AU245" s="159" t="s">
        <v>86</v>
      </c>
      <c r="AV245" s="13" t="s">
        <v>129</v>
      </c>
      <c r="AW245" s="13" t="s">
        <v>32</v>
      </c>
      <c r="AX245" s="13" t="s">
        <v>84</v>
      </c>
      <c r="AY245" s="159" t="s">
        <v>122</v>
      </c>
    </row>
    <row r="246" spans="2:65" s="1" customFormat="1" ht="16.5" customHeight="1">
      <c r="B246" s="131"/>
      <c r="C246" s="132" t="s">
        <v>320</v>
      </c>
      <c r="D246" s="132" t="s">
        <v>124</v>
      </c>
      <c r="E246" s="133" t="s">
        <v>552</v>
      </c>
      <c r="F246" s="134" t="s">
        <v>553</v>
      </c>
      <c r="G246" s="135" t="s">
        <v>250</v>
      </c>
      <c r="H246" s="136">
        <v>1</v>
      </c>
      <c r="I246" s="137"/>
      <c r="J246" s="138">
        <f>ROUND(I246*H246,2)</f>
        <v>0</v>
      </c>
      <c r="K246" s="134" t="s">
        <v>128</v>
      </c>
      <c r="L246" s="31"/>
      <c r="M246" s="139" t="s">
        <v>1</v>
      </c>
      <c r="N246" s="140" t="s">
        <v>41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546</v>
      </c>
      <c r="AT246" s="143" t="s">
        <v>124</v>
      </c>
      <c r="AU246" s="143" t="s">
        <v>86</v>
      </c>
      <c r="AY246" s="16" t="s">
        <v>122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6" t="s">
        <v>84</v>
      </c>
      <c r="BK246" s="144">
        <f>ROUND(I246*H246,2)</f>
        <v>0</v>
      </c>
      <c r="BL246" s="16" t="s">
        <v>546</v>
      </c>
      <c r="BM246" s="143" t="s">
        <v>668</v>
      </c>
    </row>
    <row r="247" spans="2:65" s="1" customFormat="1" ht="11.25">
      <c r="B247" s="31"/>
      <c r="D247" s="145" t="s">
        <v>131</v>
      </c>
      <c r="F247" s="146" t="s">
        <v>542</v>
      </c>
      <c r="I247" s="147"/>
      <c r="L247" s="31"/>
      <c r="M247" s="148"/>
      <c r="T247" s="55"/>
      <c r="AT247" s="16" t="s">
        <v>131</v>
      </c>
      <c r="AU247" s="16" t="s">
        <v>86</v>
      </c>
    </row>
    <row r="248" spans="2:65" s="1" customFormat="1" ht="11.25">
      <c r="B248" s="31"/>
      <c r="D248" s="149" t="s">
        <v>133</v>
      </c>
      <c r="F248" s="150" t="s">
        <v>555</v>
      </c>
      <c r="I248" s="147"/>
      <c r="L248" s="31"/>
      <c r="M248" s="148"/>
      <c r="T248" s="55"/>
      <c r="AT248" s="16" t="s">
        <v>133</v>
      </c>
      <c r="AU248" s="16" t="s">
        <v>86</v>
      </c>
    </row>
    <row r="249" spans="2:65" s="12" customFormat="1" ht="22.5">
      <c r="B249" s="151"/>
      <c r="D249" s="145" t="s">
        <v>135</v>
      </c>
      <c r="E249" s="152" t="s">
        <v>1</v>
      </c>
      <c r="F249" s="153" t="s">
        <v>556</v>
      </c>
      <c r="H249" s="154">
        <v>1</v>
      </c>
      <c r="I249" s="155"/>
      <c r="L249" s="151"/>
      <c r="M249" s="156"/>
      <c r="T249" s="157"/>
      <c r="AT249" s="152" t="s">
        <v>135</v>
      </c>
      <c r="AU249" s="152" t="s">
        <v>86</v>
      </c>
      <c r="AV249" s="12" t="s">
        <v>86</v>
      </c>
      <c r="AW249" s="12" t="s">
        <v>32</v>
      </c>
      <c r="AX249" s="12" t="s">
        <v>84</v>
      </c>
      <c r="AY249" s="152" t="s">
        <v>122</v>
      </c>
    </row>
    <row r="250" spans="2:65" s="11" customFormat="1" ht="22.9" customHeight="1">
      <c r="B250" s="119"/>
      <c r="D250" s="120" t="s">
        <v>75</v>
      </c>
      <c r="E250" s="129" t="s">
        <v>570</v>
      </c>
      <c r="F250" s="129" t="s">
        <v>571</v>
      </c>
      <c r="I250" s="122"/>
      <c r="J250" s="130">
        <f>BK250</f>
        <v>0</v>
      </c>
      <c r="L250" s="119"/>
      <c r="M250" s="124"/>
      <c r="P250" s="125">
        <f>SUM(P251:P260)</f>
        <v>0</v>
      </c>
      <c r="R250" s="125">
        <f>SUM(R251:R260)</f>
        <v>0</v>
      </c>
      <c r="T250" s="126">
        <f>SUM(T251:T260)</f>
        <v>0</v>
      </c>
      <c r="AR250" s="120" t="s">
        <v>158</v>
      </c>
      <c r="AT250" s="127" t="s">
        <v>75</v>
      </c>
      <c r="AU250" s="127" t="s">
        <v>84</v>
      </c>
      <c r="AY250" s="120" t="s">
        <v>122</v>
      </c>
      <c r="BK250" s="128">
        <f>SUM(BK251:BK260)</f>
        <v>0</v>
      </c>
    </row>
    <row r="251" spans="2:65" s="1" customFormat="1" ht="16.5" customHeight="1">
      <c r="B251" s="131"/>
      <c r="C251" s="132" t="s">
        <v>333</v>
      </c>
      <c r="D251" s="132" t="s">
        <v>124</v>
      </c>
      <c r="E251" s="133" t="s">
        <v>573</v>
      </c>
      <c r="F251" s="134" t="s">
        <v>574</v>
      </c>
      <c r="G251" s="135" t="s">
        <v>250</v>
      </c>
      <c r="H251" s="136">
        <v>1</v>
      </c>
      <c r="I251" s="137"/>
      <c r="J251" s="138">
        <f>ROUND(I251*H251,2)</f>
        <v>0</v>
      </c>
      <c r="K251" s="134" t="s">
        <v>128</v>
      </c>
      <c r="L251" s="31"/>
      <c r="M251" s="139" t="s">
        <v>1</v>
      </c>
      <c r="N251" s="140" t="s">
        <v>41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546</v>
      </c>
      <c r="AT251" s="143" t="s">
        <v>124</v>
      </c>
      <c r="AU251" s="143" t="s">
        <v>86</v>
      </c>
      <c r="AY251" s="16" t="s">
        <v>122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6" t="s">
        <v>84</v>
      </c>
      <c r="BK251" s="144">
        <f>ROUND(I251*H251,2)</f>
        <v>0</v>
      </c>
      <c r="BL251" s="16" t="s">
        <v>546</v>
      </c>
      <c r="BM251" s="143" t="s">
        <v>669</v>
      </c>
    </row>
    <row r="252" spans="2:65" s="1" customFormat="1" ht="11.25">
      <c r="B252" s="31"/>
      <c r="D252" s="145" t="s">
        <v>131</v>
      </c>
      <c r="F252" s="146" t="s">
        <v>574</v>
      </c>
      <c r="I252" s="147"/>
      <c r="L252" s="31"/>
      <c r="M252" s="148"/>
      <c r="T252" s="55"/>
      <c r="AT252" s="16" t="s">
        <v>131</v>
      </c>
      <c r="AU252" s="16" t="s">
        <v>86</v>
      </c>
    </row>
    <row r="253" spans="2:65" s="1" customFormat="1" ht="11.25">
      <c r="B253" s="31"/>
      <c r="D253" s="149" t="s">
        <v>133</v>
      </c>
      <c r="F253" s="150" t="s">
        <v>576</v>
      </c>
      <c r="I253" s="147"/>
      <c r="L253" s="31"/>
      <c r="M253" s="148"/>
      <c r="T253" s="55"/>
      <c r="AT253" s="16" t="s">
        <v>133</v>
      </c>
      <c r="AU253" s="16" t="s">
        <v>86</v>
      </c>
    </row>
    <row r="254" spans="2:65" s="12" customFormat="1" ht="33.75">
      <c r="B254" s="151"/>
      <c r="D254" s="145" t="s">
        <v>135</v>
      </c>
      <c r="E254" s="152" t="s">
        <v>1</v>
      </c>
      <c r="F254" s="153" t="s">
        <v>577</v>
      </c>
      <c r="H254" s="154">
        <v>1</v>
      </c>
      <c r="I254" s="155"/>
      <c r="L254" s="151"/>
      <c r="M254" s="156"/>
      <c r="T254" s="157"/>
      <c r="AT254" s="152" t="s">
        <v>135</v>
      </c>
      <c r="AU254" s="152" t="s">
        <v>86</v>
      </c>
      <c r="AV254" s="12" t="s">
        <v>86</v>
      </c>
      <c r="AW254" s="12" t="s">
        <v>32</v>
      </c>
      <c r="AX254" s="12" t="s">
        <v>84</v>
      </c>
      <c r="AY254" s="152" t="s">
        <v>122</v>
      </c>
    </row>
    <row r="255" spans="2:65" s="14" customFormat="1" ht="11.25">
      <c r="B255" s="165"/>
      <c r="D255" s="145" t="s">
        <v>135</v>
      </c>
      <c r="E255" s="166" t="s">
        <v>1</v>
      </c>
      <c r="F255" s="167" t="s">
        <v>578</v>
      </c>
      <c r="H255" s="166" t="s">
        <v>1</v>
      </c>
      <c r="I255" s="168"/>
      <c r="L255" s="165"/>
      <c r="M255" s="169"/>
      <c r="T255" s="170"/>
      <c r="AT255" s="166" t="s">
        <v>135</v>
      </c>
      <c r="AU255" s="166" t="s">
        <v>86</v>
      </c>
      <c r="AV255" s="14" t="s">
        <v>84</v>
      </c>
      <c r="AW255" s="14" t="s">
        <v>32</v>
      </c>
      <c r="AX255" s="14" t="s">
        <v>76</v>
      </c>
      <c r="AY255" s="166" t="s">
        <v>122</v>
      </c>
    </row>
    <row r="256" spans="2:65" s="14" customFormat="1" ht="11.25">
      <c r="B256" s="165"/>
      <c r="D256" s="145" t="s">
        <v>135</v>
      </c>
      <c r="E256" s="166" t="s">
        <v>1</v>
      </c>
      <c r="F256" s="167" t="s">
        <v>579</v>
      </c>
      <c r="H256" s="166" t="s">
        <v>1</v>
      </c>
      <c r="I256" s="168"/>
      <c r="L256" s="165"/>
      <c r="M256" s="169"/>
      <c r="T256" s="170"/>
      <c r="AT256" s="166" t="s">
        <v>135</v>
      </c>
      <c r="AU256" s="166" t="s">
        <v>86</v>
      </c>
      <c r="AV256" s="14" t="s">
        <v>84</v>
      </c>
      <c r="AW256" s="14" t="s">
        <v>32</v>
      </c>
      <c r="AX256" s="14" t="s">
        <v>76</v>
      </c>
      <c r="AY256" s="166" t="s">
        <v>122</v>
      </c>
    </row>
    <row r="257" spans="2:65" s="1" customFormat="1" ht="24.2" customHeight="1">
      <c r="B257" s="131"/>
      <c r="C257" s="132" t="s">
        <v>339</v>
      </c>
      <c r="D257" s="132" t="s">
        <v>124</v>
      </c>
      <c r="E257" s="133" t="s">
        <v>599</v>
      </c>
      <c r="F257" s="134" t="s">
        <v>600</v>
      </c>
      <c r="G257" s="135" t="s">
        <v>250</v>
      </c>
      <c r="H257" s="136">
        <v>1</v>
      </c>
      <c r="I257" s="137"/>
      <c r="J257" s="138">
        <f>ROUND(I257*H257,2)</f>
        <v>0</v>
      </c>
      <c r="K257" s="134" t="s">
        <v>128</v>
      </c>
      <c r="L257" s="31"/>
      <c r="M257" s="139" t="s">
        <v>1</v>
      </c>
      <c r="N257" s="140" t="s">
        <v>41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546</v>
      </c>
      <c r="AT257" s="143" t="s">
        <v>124</v>
      </c>
      <c r="AU257" s="143" t="s">
        <v>86</v>
      </c>
      <c r="AY257" s="16" t="s">
        <v>122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84</v>
      </c>
      <c r="BK257" s="144">
        <f>ROUND(I257*H257,2)</f>
        <v>0</v>
      </c>
      <c r="BL257" s="16" t="s">
        <v>546</v>
      </c>
      <c r="BM257" s="143" t="s">
        <v>670</v>
      </c>
    </row>
    <row r="258" spans="2:65" s="1" customFormat="1" ht="11.25">
      <c r="B258" s="31"/>
      <c r="D258" s="145" t="s">
        <v>131</v>
      </c>
      <c r="F258" s="146" t="s">
        <v>600</v>
      </c>
      <c r="I258" s="147"/>
      <c r="L258" s="31"/>
      <c r="M258" s="148"/>
      <c r="T258" s="55"/>
      <c r="AT258" s="16" t="s">
        <v>131</v>
      </c>
      <c r="AU258" s="16" t="s">
        <v>86</v>
      </c>
    </row>
    <row r="259" spans="2:65" s="1" customFormat="1" ht="11.25">
      <c r="B259" s="31"/>
      <c r="D259" s="149" t="s">
        <v>133</v>
      </c>
      <c r="F259" s="150" t="s">
        <v>602</v>
      </c>
      <c r="I259" s="147"/>
      <c r="L259" s="31"/>
      <c r="M259" s="148"/>
      <c r="T259" s="55"/>
      <c r="AT259" s="16" t="s">
        <v>133</v>
      </c>
      <c r="AU259" s="16" t="s">
        <v>86</v>
      </c>
    </row>
    <row r="260" spans="2:65" s="12" customFormat="1" ht="22.5">
      <c r="B260" s="151"/>
      <c r="D260" s="145" t="s">
        <v>135</v>
      </c>
      <c r="E260" s="152" t="s">
        <v>1</v>
      </c>
      <c r="F260" s="153" t="s">
        <v>603</v>
      </c>
      <c r="H260" s="154">
        <v>1</v>
      </c>
      <c r="I260" s="155"/>
      <c r="L260" s="151"/>
      <c r="M260" s="181"/>
      <c r="N260" s="182"/>
      <c r="O260" s="182"/>
      <c r="P260" s="182"/>
      <c r="Q260" s="182"/>
      <c r="R260" s="182"/>
      <c r="S260" s="182"/>
      <c r="T260" s="183"/>
      <c r="AT260" s="152" t="s">
        <v>135</v>
      </c>
      <c r="AU260" s="152" t="s">
        <v>86</v>
      </c>
      <c r="AV260" s="12" t="s">
        <v>86</v>
      </c>
      <c r="AW260" s="12" t="s">
        <v>32</v>
      </c>
      <c r="AX260" s="12" t="s">
        <v>84</v>
      </c>
      <c r="AY260" s="152" t="s">
        <v>122</v>
      </c>
    </row>
    <row r="261" spans="2:65" s="1" customFormat="1" ht="6.95" customHeight="1">
      <c r="B261" s="43"/>
      <c r="C261" s="44"/>
      <c r="D261" s="44"/>
      <c r="E261" s="44"/>
      <c r="F261" s="44"/>
      <c r="G261" s="44"/>
      <c r="H261" s="44"/>
      <c r="I261" s="44"/>
      <c r="J261" s="44"/>
      <c r="K261" s="44"/>
      <c r="L261" s="31"/>
    </row>
  </sheetData>
  <autoFilter ref="C123:K260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hyperlinks>
    <hyperlink ref="F129" r:id="rId1" xr:uid="{00000000-0004-0000-0200-000000000000}"/>
    <hyperlink ref="F133" r:id="rId2" xr:uid="{00000000-0004-0000-0200-000001000000}"/>
    <hyperlink ref="F137" r:id="rId3" xr:uid="{00000000-0004-0000-0200-000002000000}"/>
    <hyperlink ref="F141" r:id="rId4" xr:uid="{00000000-0004-0000-0200-000003000000}"/>
    <hyperlink ref="F145" r:id="rId5" xr:uid="{00000000-0004-0000-0200-000004000000}"/>
    <hyperlink ref="F149" r:id="rId6" xr:uid="{00000000-0004-0000-0200-000005000000}"/>
    <hyperlink ref="F153" r:id="rId7" xr:uid="{00000000-0004-0000-0200-000006000000}"/>
    <hyperlink ref="F157" r:id="rId8" xr:uid="{00000000-0004-0000-0200-000007000000}"/>
    <hyperlink ref="F161" r:id="rId9" xr:uid="{00000000-0004-0000-0200-000008000000}"/>
    <hyperlink ref="F165" r:id="rId10" xr:uid="{00000000-0004-0000-0200-000009000000}"/>
    <hyperlink ref="F172" r:id="rId11" xr:uid="{00000000-0004-0000-0200-00000A000000}"/>
    <hyperlink ref="F177" r:id="rId12" xr:uid="{00000000-0004-0000-0200-00000B000000}"/>
    <hyperlink ref="F183" r:id="rId13" xr:uid="{00000000-0004-0000-0200-00000C000000}"/>
    <hyperlink ref="F194" r:id="rId14" xr:uid="{00000000-0004-0000-0200-00000D000000}"/>
    <hyperlink ref="F199" r:id="rId15" xr:uid="{00000000-0004-0000-0200-00000E000000}"/>
    <hyperlink ref="F208" r:id="rId16" xr:uid="{00000000-0004-0000-0200-00000F000000}"/>
    <hyperlink ref="F215" r:id="rId17" xr:uid="{00000000-0004-0000-0200-000010000000}"/>
    <hyperlink ref="F219" r:id="rId18" xr:uid="{00000000-0004-0000-0200-000011000000}"/>
    <hyperlink ref="F224" r:id="rId19" xr:uid="{00000000-0004-0000-0200-000012000000}"/>
    <hyperlink ref="F228" r:id="rId20" xr:uid="{00000000-0004-0000-0200-000013000000}"/>
    <hyperlink ref="F232" r:id="rId21" xr:uid="{00000000-0004-0000-0200-000014000000}"/>
    <hyperlink ref="F236" r:id="rId22" xr:uid="{00000000-0004-0000-0200-000015000000}"/>
    <hyperlink ref="F242" r:id="rId23" xr:uid="{00000000-0004-0000-0200-000016000000}"/>
    <hyperlink ref="F248" r:id="rId24" xr:uid="{00000000-0004-0000-0200-000017000000}"/>
    <hyperlink ref="F253" r:id="rId25" xr:uid="{00000000-0004-0000-0200-000018000000}"/>
    <hyperlink ref="F259" r:id="rId26" xr:uid="{00000000-0004-0000-0200-00001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5"/>
  <sheetViews>
    <sheetView showGridLines="0" workbookViewId="0">
      <selection activeCell="Y20" sqref="Y2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PD pro opravu místní komunikace mezi parkem TGM a ZŠ FKT</v>
      </c>
      <c r="F7" s="224"/>
      <c r="G7" s="224"/>
      <c r="H7" s="224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203" t="s">
        <v>686</v>
      </c>
      <c r="F9" s="225"/>
      <c r="G9" s="225"/>
      <c r="H9" s="225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18. 3. 2026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>město Studénka</v>
      </c>
      <c r="I15" s="26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187"/>
      <c r="G18" s="187"/>
      <c r="H18" s="18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Lesprojekt Krnov s. r. o</v>
      </c>
      <c r="I21" s="26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192" t="s">
        <v>1</v>
      </c>
      <c r="F27" s="192"/>
      <c r="G27" s="192"/>
      <c r="H27" s="192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ROUND((SUM(BE120:BE144)),  2)</f>
        <v>0</v>
      </c>
      <c r="I33" s="91">
        <v>0.21</v>
      </c>
      <c r="J33" s="90">
        <f>ROUND(((SUM(BE120:BE144))*I33),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ROUND((SUM(BF120:BF144)),  2)</f>
        <v>0</v>
      </c>
      <c r="I34" s="91">
        <v>0.12</v>
      </c>
      <c r="J34" s="90">
        <f>ROUND(((SUM(BF120:BF144))*I34),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ROUND((SUM(BG120:BG144)),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ROUND((SUM(BH120:BH144)),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ROUND((SUM(BI120:BI144)),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3" t="str">
        <f>E7</f>
        <v>PD pro opravu místní komunikace mezi parkem TGM a ZŠ FKT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203" t="str">
        <f>E9</f>
        <v>REZERVA - V PŘÍPADĚ NEUNOSNOSTI PLÁNĚ</v>
      </c>
      <c r="F87" s="225"/>
      <c r="G87" s="225"/>
      <c r="H87" s="225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18. 3. 2026</v>
      </c>
      <c r="L89" s="31"/>
    </row>
    <row r="90" spans="2:47" s="1" customFormat="1" ht="6.95" customHeight="1">
      <c r="B90" s="31"/>
      <c r="L90" s="31"/>
    </row>
    <row r="91" spans="2:47" s="1" customFormat="1" ht="25.7" customHeight="1">
      <c r="B91" s="31"/>
      <c r="C91" s="26" t="s">
        <v>24</v>
      </c>
      <c r="F91" s="24" t="str">
        <f>E15</f>
        <v>město Studénka</v>
      </c>
      <c r="I91" s="26" t="s">
        <v>30</v>
      </c>
      <c r="J91" s="29" t="str">
        <f>E21</f>
        <v>Lesprojekt Krnov s. r. o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J120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98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899999999999999" customHeight="1">
      <c r="B98" s="107"/>
      <c r="D98" s="108" t="s">
        <v>99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9" customFormat="1" ht="19.899999999999999" customHeight="1">
      <c r="B99" s="107"/>
      <c r="D99" s="108" t="s">
        <v>100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12" s="9" customFormat="1" ht="19.899999999999999" customHeight="1">
      <c r="B100" s="107"/>
      <c r="D100" s="108" t="s">
        <v>102</v>
      </c>
      <c r="E100" s="109"/>
      <c r="F100" s="109"/>
      <c r="G100" s="109"/>
      <c r="H100" s="109"/>
      <c r="I100" s="109"/>
      <c r="J100" s="110">
        <f>J132</f>
        <v>0</v>
      </c>
      <c r="L100" s="107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107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3" t="str">
        <f>E7</f>
        <v>PD pro opravu místní komunikace mezi parkem TGM a ZŠ FKT</v>
      </c>
      <c r="F110" s="224"/>
      <c r="G110" s="224"/>
      <c r="H110" s="224"/>
      <c r="L110" s="31"/>
    </row>
    <row r="111" spans="2:12" s="1" customFormat="1" ht="12" customHeight="1">
      <c r="B111" s="31"/>
      <c r="C111" s="26" t="s">
        <v>91</v>
      </c>
      <c r="L111" s="31"/>
    </row>
    <row r="112" spans="2:12" s="1" customFormat="1" ht="16.5" customHeight="1">
      <c r="B112" s="31"/>
      <c r="E112" s="203" t="str">
        <f>E9</f>
        <v>REZERVA - V PŘÍPADĚ NEUNOSNOSTI PLÁNĚ</v>
      </c>
      <c r="F112" s="225"/>
      <c r="G112" s="225"/>
      <c r="H112" s="225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 xml:space="preserve"> </v>
      </c>
      <c r="I114" s="26" t="s">
        <v>22</v>
      </c>
      <c r="J114" s="51" t="str">
        <f>IF(J12="","",J12)</f>
        <v>18. 3. 2026</v>
      </c>
      <c r="L114" s="31"/>
    </row>
    <row r="115" spans="2:65" s="1" customFormat="1" ht="6.95" customHeight="1">
      <c r="B115" s="31"/>
      <c r="L115" s="31"/>
    </row>
    <row r="116" spans="2:65" s="1" customFormat="1" ht="25.7" customHeight="1">
      <c r="B116" s="31"/>
      <c r="C116" s="26" t="s">
        <v>24</v>
      </c>
      <c r="F116" s="24" t="str">
        <f>E15</f>
        <v>město Studénka</v>
      </c>
      <c r="I116" s="26" t="s">
        <v>30</v>
      </c>
      <c r="J116" s="29" t="str">
        <f>E21</f>
        <v>Lesprojekt Krnov s. r. o</v>
      </c>
      <c r="L116" s="31"/>
    </row>
    <row r="117" spans="2:65" s="1" customFormat="1" ht="15.2" customHeight="1">
      <c r="B117" s="31"/>
      <c r="C117" s="26" t="s">
        <v>28</v>
      </c>
      <c r="F117" s="24" t="str">
        <f>IF(E18="","",E18)</f>
        <v>Vyplň údaj</v>
      </c>
      <c r="I117" s="26" t="s">
        <v>33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108</v>
      </c>
      <c r="D119" s="113" t="s">
        <v>61</v>
      </c>
      <c r="E119" s="113" t="s">
        <v>57</v>
      </c>
      <c r="F119" s="113" t="s">
        <v>58</v>
      </c>
      <c r="G119" s="113" t="s">
        <v>109</v>
      </c>
      <c r="H119" s="113" t="s">
        <v>110</v>
      </c>
      <c r="I119" s="113" t="s">
        <v>111</v>
      </c>
      <c r="J119" s="113" t="s">
        <v>95</v>
      </c>
      <c r="K119" s="114" t="s">
        <v>112</v>
      </c>
      <c r="L119" s="111"/>
      <c r="M119" s="58" t="s">
        <v>1</v>
      </c>
      <c r="N119" s="59" t="s">
        <v>40</v>
      </c>
      <c r="O119" s="59" t="s">
        <v>113</v>
      </c>
      <c r="P119" s="59" t="s">
        <v>114</v>
      </c>
      <c r="Q119" s="59" t="s">
        <v>115</v>
      </c>
      <c r="R119" s="59" t="s">
        <v>116</v>
      </c>
      <c r="S119" s="59" t="s">
        <v>117</v>
      </c>
      <c r="T119" s="60" t="s">
        <v>118</v>
      </c>
    </row>
    <row r="120" spans="2:65" s="1" customFormat="1" ht="22.9" customHeight="1">
      <c r="B120" s="31"/>
      <c r="C120" s="63" t="s">
        <v>119</v>
      </c>
      <c r="J120" s="115">
        <f>BK120</f>
        <v>0</v>
      </c>
      <c r="L120" s="31"/>
      <c r="M120" s="61"/>
      <c r="N120" s="52"/>
      <c r="O120" s="52"/>
      <c r="P120" s="116">
        <f>P121</f>
        <v>0</v>
      </c>
      <c r="Q120" s="52"/>
      <c r="R120" s="116">
        <f>R121</f>
        <v>406.64000000000004</v>
      </c>
      <c r="S120" s="52"/>
      <c r="T120" s="117">
        <f>T121</f>
        <v>388.96</v>
      </c>
      <c r="AT120" s="16" t="s">
        <v>75</v>
      </c>
      <c r="AU120" s="16" t="s">
        <v>97</v>
      </c>
      <c r="BK120" s="118">
        <f>BK121</f>
        <v>0</v>
      </c>
    </row>
    <row r="121" spans="2:65" s="11" customFormat="1" ht="25.9" customHeight="1">
      <c r="B121" s="119"/>
      <c r="D121" s="120" t="s">
        <v>75</v>
      </c>
      <c r="E121" s="121" t="s">
        <v>120</v>
      </c>
      <c r="F121" s="121" t="s">
        <v>121</v>
      </c>
      <c r="I121" s="122"/>
      <c r="J121" s="123">
        <f>BK121</f>
        <v>0</v>
      </c>
      <c r="L121" s="119"/>
      <c r="M121" s="124"/>
      <c r="P121" s="125">
        <f>P122+P127+P132</f>
        <v>0</v>
      </c>
      <c r="R121" s="125">
        <f>R122+R127+R132</f>
        <v>406.64000000000004</v>
      </c>
      <c r="T121" s="126">
        <f>T122+T127+T132</f>
        <v>388.96</v>
      </c>
      <c r="AR121" s="120" t="s">
        <v>84</v>
      </c>
      <c r="AT121" s="127" t="s">
        <v>75</v>
      </c>
      <c r="AU121" s="127" t="s">
        <v>76</v>
      </c>
      <c r="AY121" s="120" t="s">
        <v>122</v>
      </c>
      <c r="BK121" s="128">
        <f>BK122+BK127+BK132</f>
        <v>0</v>
      </c>
    </row>
    <row r="122" spans="2:65" s="11" customFormat="1" ht="22.9" customHeight="1">
      <c r="B122" s="119"/>
      <c r="D122" s="120" t="s">
        <v>75</v>
      </c>
      <c r="E122" s="129" t="s">
        <v>84</v>
      </c>
      <c r="F122" s="129" t="s">
        <v>123</v>
      </c>
      <c r="I122" s="122"/>
      <c r="J122" s="130">
        <f>BK122</f>
        <v>0</v>
      </c>
      <c r="L122" s="119"/>
      <c r="M122" s="124"/>
      <c r="P122" s="125">
        <f>SUM(P123:P126)</f>
        <v>0</v>
      </c>
      <c r="R122" s="125">
        <f>SUM(R123:R126)</f>
        <v>0</v>
      </c>
      <c r="T122" s="126">
        <f>SUM(T123:T126)</f>
        <v>388.96</v>
      </c>
      <c r="AR122" s="120" t="s">
        <v>84</v>
      </c>
      <c r="AT122" s="127" t="s">
        <v>75</v>
      </c>
      <c r="AU122" s="127" t="s">
        <v>84</v>
      </c>
      <c r="AY122" s="120" t="s">
        <v>122</v>
      </c>
      <c r="BK122" s="128">
        <f>SUM(BK123:BK126)</f>
        <v>0</v>
      </c>
    </row>
    <row r="123" spans="2:65" s="1" customFormat="1" ht="24.2" customHeight="1">
      <c r="B123" s="131"/>
      <c r="C123" s="132" t="s">
        <v>84</v>
      </c>
      <c r="D123" s="132" t="s">
        <v>124</v>
      </c>
      <c r="E123" s="133" t="s">
        <v>671</v>
      </c>
      <c r="F123" s="134" t="s">
        <v>672</v>
      </c>
      <c r="G123" s="135" t="s">
        <v>127</v>
      </c>
      <c r="H123" s="136">
        <v>884</v>
      </c>
      <c r="I123" s="137"/>
      <c r="J123" s="138">
        <f>ROUND(I123*H123,2)</f>
        <v>0</v>
      </c>
      <c r="K123" s="134" t="s">
        <v>128</v>
      </c>
      <c r="L123" s="31"/>
      <c r="M123" s="139" t="s">
        <v>1</v>
      </c>
      <c r="N123" s="140" t="s">
        <v>41</v>
      </c>
      <c r="P123" s="141">
        <f>O123*H123</f>
        <v>0</v>
      </c>
      <c r="Q123" s="141">
        <v>0</v>
      </c>
      <c r="R123" s="141">
        <f>Q123*H123</f>
        <v>0</v>
      </c>
      <c r="S123" s="141">
        <v>0.44</v>
      </c>
      <c r="T123" s="142">
        <f>S123*H123</f>
        <v>388.96</v>
      </c>
      <c r="AR123" s="143" t="s">
        <v>129</v>
      </c>
      <c r="AT123" s="143" t="s">
        <v>124</v>
      </c>
      <c r="AU123" s="143" t="s">
        <v>86</v>
      </c>
      <c r="AY123" s="16" t="s">
        <v>122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6" t="s">
        <v>84</v>
      </c>
      <c r="BK123" s="144">
        <f>ROUND(I123*H123,2)</f>
        <v>0</v>
      </c>
      <c r="BL123" s="16" t="s">
        <v>129</v>
      </c>
      <c r="BM123" s="143" t="s">
        <v>673</v>
      </c>
    </row>
    <row r="124" spans="2:65" s="1" customFormat="1" ht="29.25">
      <c r="B124" s="31"/>
      <c r="D124" s="145" t="s">
        <v>131</v>
      </c>
      <c r="F124" s="146" t="s">
        <v>674</v>
      </c>
      <c r="I124" s="147"/>
      <c r="L124" s="31"/>
      <c r="M124" s="148"/>
      <c r="T124" s="55"/>
      <c r="AT124" s="16" t="s">
        <v>131</v>
      </c>
      <c r="AU124" s="16" t="s">
        <v>86</v>
      </c>
    </row>
    <row r="125" spans="2:65" s="1" customFormat="1" ht="11.25">
      <c r="B125" s="31"/>
      <c r="D125" s="149" t="s">
        <v>133</v>
      </c>
      <c r="F125" s="150" t="s">
        <v>675</v>
      </c>
      <c r="I125" s="147"/>
      <c r="L125" s="31"/>
      <c r="M125" s="148"/>
      <c r="T125" s="55"/>
      <c r="AT125" s="16" t="s">
        <v>133</v>
      </c>
      <c r="AU125" s="16" t="s">
        <v>86</v>
      </c>
    </row>
    <row r="126" spans="2:65" s="12" customFormat="1" ht="22.5">
      <c r="B126" s="151"/>
      <c r="D126" s="145" t="s">
        <v>135</v>
      </c>
      <c r="E126" s="152" t="s">
        <v>1</v>
      </c>
      <c r="F126" s="153" t="s">
        <v>676</v>
      </c>
      <c r="H126" s="154">
        <v>884</v>
      </c>
      <c r="I126" s="155"/>
      <c r="L126" s="151"/>
      <c r="M126" s="156"/>
      <c r="T126" s="157"/>
      <c r="AT126" s="152" t="s">
        <v>135</v>
      </c>
      <c r="AU126" s="152" t="s">
        <v>86</v>
      </c>
      <c r="AV126" s="12" t="s">
        <v>86</v>
      </c>
      <c r="AW126" s="12" t="s">
        <v>32</v>
      </c>
      <c r="AX126" s="12" t="s">
        <v>84</v>
      </c>
      <c r="AY126" s="152" t="s">
        <v>122</v>
      </c>
    </row>
    <row r="127" spans="2:65" s="11" customFormat="1" ht="22.9" customHeight="1">
      <c r="B127" s="119"/>
      <c r="D127" s="120" t="s">
        <v>75</v>
      </c>
      <c r="E127" s="129" t="s">
        <v>158</v>
      </c>
      <c r="F127" s="129" t="s">
        <v>274</v>
      </c>
      <c r="I127" s="122"/>
      <c r="J127" s="130">
        <f>BK127</f>
        <v>0</v>
      </c>
      <c r="L127" s="119"/>
      <c r="M127" s="124"/>
      <c r="P127" s="125">
        <f>SUM(P128:P131)</f>
        <v>0</v>
      </c>
      <c r="R127" s="125">
        <f>SUM(R128:R131)</f>
        <v>406.64000000000004</v>
      </c>
      <c r="T127" s="126">
        <f>SUM(T128:T131)</f>
        <v>0</v>
      </c>
      <c r="AR127" s="120" t="s">
        <v>84</v>
      </c>
      <c r="AT127" s="127" t="s">
        <v>75</v>
      </c>
      <c r="AU127" s="127" t="s">
        <v>84</v>
      </c>
      <c r="AY127" s="120" t="s">
        <v>122</v>
      </c>
      <c r="BK127" s="128">
        <f>SUM(BK128:BK131)</f>
        <v>0</v>
      </c>
    </row>
    <row r="128" spans="2:65" s="1" customFormat="1" ht="24.2" customHeight="1">
      <c r="B128" s="131"/>
      <c r="C128" s="132" t="s">
        <v>86</v>
      </c>
      <c r="D128" s="132" t="s">
        <v>124</v>
      </c>
      <c r="E128" s="133" t="s">
        <v>288</v>
      </c>
      <c r="F128" s="134" t="s">
        <v>289</v>
      </c>
      <c r="G128" s="135" t="s">
        <v>127</v>
      </c>
      <c r="H128" s="136">
        <v>884</v>
      </c>
      <c r="I128" s="137"/>
      <c r="J128" s="138">
        <f>ROUND(I128*H128,2)</f>
        <v>0</v>
      </c>
      <c r="K128" s="134" t="s">
        <v>128</v>
      </c>
      <c r="L128" s="31"/>
      <c r="M128" s="139" t="s">
        <v>1</v>
      </c>
      <c r="N128" s="140" t="s">
        <v>41</v>
      </c>
      <c r="P128" s="141">
        <f>O128*H128</f>
        <v>0</v>
      </c>
      <c r="Q128" s="141">
        <v>0.46</v>
      </c>
      <c r="R128" s="141">
        <f>Q128*H128</f>
        <v>406.64000000000004</v>
      </c>
      <c r="S128" s="141">
        <v>0</v>
      </c>
      <c r="T128" s="142">
        <f>S128*H128</f>
        <v>0</v>
      </c>
      <c r="AR128" s="143" t="s">
        <v>129</v>
      </c>
      <c r="AT128" s="143" t="s">
        <v>124</v>
      </c>
      <c r="AU128" s="143" t="s">
        <v>86</v>
      </c>
      <c r="AY128" s="16" t="s">
        <v>122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84</v>
      </c>
      <c r="BK128" s="144">
        <f>ROUND(I128*H128,2)</f>
        <v>0</v>
      </c>
      <c r="BL128" s="16" t="s">
        <v>129</v>
      </c>
      <c r="BM128" s="143" t="s">
        <v>677</v>
      </c>
    </row>
    <row r="129" spans="2:65" s="1" customFormat="1" ht="19.5">
      <c r="B129" s="31"/>
      <c r="D129" s="145" t="s">
        <v>131</v>
      </c>
      <c r="F129" s="146" t="s">
        <v>291</v>
      </c>
      <c r="I129" s="147"/>
      <c r="L129" s="31"/>
      <c r="M129" s="148"/>
      <c r="T129" s="55"/>
      <c r="AT129" s="16" t="s">
        <v>131</v>
      </c>
      <c r="AU129" s="16" t="s">
        <v>86</v>
      </c>
    </row>
    <row r="130" spans="2:65" s="1" customFormat="1" ht="11.25">
      <c r="B130" s="31"/>
      <c r="D130" s="149" t="s">
        <v>133</v>
      </c>
      <c r="F130" s="150" t="s">
        <v>292</v>
      </c>
      <c r="I130" s="147"/>
      <c r="L130" s="31"/>
      <c r="M130" s="148"/>
      <c r="T130" s="55"/>
      <c r="AT130" s="16" t="s">
        <v>133</v>
      </c>
      <c r="AU130" s="16" t="s">
        <v>86</v>
      </c>
    </row>
    <row r="131" spans="2:65" s="12" customFormat="1" ht="22.5">
      <c r="B131" s="151"/>
      <c r="D131" s="145" t="s">
        <v>135</v>
      </c>
      <c r="E131" s="152" t="s">
        <v>1</v>
      </c>
      <c r="F131" s="153" t="s">
        <v>676</v>
      </c>
      <c r="H131" s="154">
        <v>884</v>
      </c>
      <c r="I131" s="155"/>
      <c r="L131" s="151"/>
      <c r="M131" s="156"/>
      <c r="T131" s="157"/>
      <c r="AT131" s="152" t="s">
        <v>135</v>
      </c>
      <c r="AU131" s="152" t="s">
        <v>86</v>
      </c>
      <c r="AV131" s="12" t="s">
        <v>86</v>
      </c>
      <c r="AW131" s="12" t="s">
        <v>32</v>
      </c>
      <c r="AX131" s="12" t="s">
        <v>84</v>
      </c>
      <c r="AY131" s="152" t="s">
        <v>122</v>
      </c>
    </row>
    <row r="132" spans="2:65" s="11" customFormat="1" ht="22.9" customHeight="1">
      <c r="B132" s="119"/>
      <c r="D132" s="120" t="s">
        <v>75</v>
      </c>
      <c r="E132" s="129" t="s">
        <v>509</v>
      </c>
      <c r="F132" s="129" t="s">
        <v>510</v>
      </c>
      <c r="I132" s="122"/>
      <c r="J132" s="130">
        <f>BK132</f>
        <v>0</v>
      </c>
      <c r="L132" s="119"/>
      <c r="M132" s="124"/>
      <c r="P132" s="125">
        <f>SUM(P133:P144)</f>
        <v>0</v>
      </c>
      <c r="R132" s="125">
        <f>SUM(R133:R144)</f>
        <v>0</v>
      </c>
      <c r="T132" s="126">
        <f>SUM(T133:T144)</f>
        <v>0</v>
      </c>
      <c r="AR132" s="120" t="s">
        <v>84</v>
      </c>
      <c r="AT132" s="127" t="s">
        <v>75</v>
      </c>
      <c r="AU132" s="127" t="s">
        <v>84</v>
      </c>
      <c r="AY132" s="120" t="s">
        <v>122</v>
      </c>
      <c r="BK132" s="128">
        <f>SUM(BK133:BK144)</f>
        <v>0</v>
      </c>
    </row>
    <row r="133" spans="2:65" s="1" customFormat="1" ht="33" customHeight="1">
      <c r="B133" s="131"/>
      <c r="C133" s="132" t="s">
        <v>145</v>
      </c>
      <c r="D133" s="132" t="s">
        <v>124</v>
      </c>
      <c r="E133" s="133" t="s">
        <v>512</v>
      </c>
      <c r="F133" s="134" t="s">
        <v>513</v>
      </c>
      <c r="G133" s="135" t="s">
        <v>265</v>
      </c>
      <c r="H133" s="136">
        <v>388.96</v>
      </c>
      <c r="I133" s="137"/>
      <c r="J133" s="138">
        <f>ROUND(I133*H133,2)</f>
        <v>0</v>
      </c>
      <c r="K133" s="134" t="s">
        <v>128</v>
      </c>
      <c r="L133" s="31"/>
      <c r="M133" s="139" t="s">
        <v>1</v>
      </c>
      <c r="N133" s="140" t="s">
        <v>41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129</v>
      </c>
      <c r="AT133" s="143" t="s">
        <v>124</v>
      </c>
      <c r="AU133" s="143" t="s">
        <v>86</v>
      </c>
      <c r="AY133" s="16" t="s">
        <v>122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6" t="s">
        <v>84</v>
      </c>
      <c r="BK133" s="144">
        <f>ROUND(I133*H133,2)</f>
        <v>0</v>
      </c>
      <c r="BL133" s="16" t="s">
        <v>129</v>
      </c>
      <c r="BM133" s="143" t="s">
        <v>678</v>
      </c>
    </row>
    <row r="134" spans="2:65" s="1" customFormat="1" ht="19.5">
      <c r="B134" s="31"/>
      <c r="D134" s="145" t="s">
        <v>131</v>
      </c>
      <c r="F134" s="146" t="s">
        <v>515</v>
      </c>
      <c r="I134" s="147"/>
      <c r="L134" s="31"/>
      <c r="M134" s="148"/>
      <c r="T134" s="55"/>
      <c r="AT134" s="16" t="s">
        <v>131</v>
      </c>
      <c r="AU134" s="16" t="s">
        <v>86</v>
      </c>
    </row>
    <row r="135" spans="2:65" s="1" customFormat="1" ht="11.25">
      <c r="B135" s="31"/>
      <c r="D135" s="149" t="s">
        <v>133</v>
      </c>
      <c r="F135" s="150" t="s">
        <v>516</v>
      </c>
      <c r="I135" s="147"/>
      <c r="L135" s="31"/>
      <c r="M135" s="148"/>
      <c r="T135" s="55"/>
      <c r="AT135" s="16" t="s">
        <v>133</v>
      </c>
      <c r="AU135" s="16" t="s">
        <v>86</v>
      </c>
    </row>
    <row r="136" spans="2:65" s="12" customFormat="1" ht="11.25">
      <c r="B136" s="151"/>
      <c r="D136" s="145" t="s">
        <v>135</v>
      </c>
      <c r="E136" s="152" t="s">
        <v>1</v>
      </c>
      <c r="F136" s="153" t="s">
        <v>679</v>
      </c>
      <c r="H136" s="154">
        <v>388.96</v>
      </c>
      <c r="I136" s="155"/>
      <c r="L136" s="151"/>
      <c r="M136" s="156"/>
      <c r="T136" s="157"/>
      <c r="AT136" s="152" t="s">
        <v>135</v>
      </c>
      <c r="AU136" s="152" t="s">
        <v>86</v>
      </c>
      <c r="AV136" s="12" t="s">
        <v>86</v>
      </c>
      <c r="AW136" s="12" t="s">
        <v>32</v>
      </c>
      <c r="AX136" s="12" t="s">
        <v>84</v>
      </c>
      <c r="AY136" s="152" t="s">
        <v>122</v>
      </c>
    </row>
    <row r="137" spans="2:65" s="1" customFormat="1" ht="21.75" customHeight="1">
      <c r="B137" s="131"/>
      <c r="C137" s="132" t="s">
        <v>129</v>
      </c>
      <c r="D137" s="132" t="s">
        <v>124</v>
      </c>
      <c r="E137" s="133" t="s">
        <v>519</v>
      </c>
      <c r="F137" s="134" t="s">
        <v>520</v>
      </c>
      <c r="G137" s="135" t="s">
        <v>265</v>
      </c>
      <c r="H137" s="136">
        <v>9335.0400000000009</v>
      </c>
      <c r="I137" s="137"/>
      <c r="J137" s="138">
        <f>ROUND(I137*H137,2)</f>
        <v>0</v>
      </c>
      <c r="K137" s="134" t="s">
        <v>128</v>
      </c>
      <c r="L137" s="31"/>
      <c r="M137" s="139" t="s">
        <v>1</v>
      </c>
      <c r="N137" s="140" t="s">
        <v>41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129</v>
      </c>
      <c r="AT137" s="143" t="s">
        <v>124</v>
      </c>
      <c r="AU137" s="143" t="s">
        <v>86</v>
      </c>
      <c r="AY137" s="16" t="s">
        <v>122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6" t="s">
        <v>84</v>
      </c>
      <c r="BK137" s="144">
        <f>ROUND(I137*H137,2)</f>
        <v>0</v>
      </c>
      <c r="BL137" s="16" t="s">
        <v>129</v>
      </c>
      <c r="BM137" s="143" t="s">
        <v>680</v>
      </c>
    </row>
    <row r="138" spans="2:65" s="1" customFormat="1" ht="29.25">
      <c r="B138" s="31"/>
      <c r="D138" s="145" t="s">
        <v>131</v>
      </c>
      <c r="F138" s="146" t="s">
        <v>522</v>
      </c>
      <c r="I138" s="147"/>
      <c r="L138" s="31"/>
      <c r="M138" s="148"/>
      <c r="T138" s="55"/>
      <c r="AT138" s="16" t="s">
        <v>131</v>
      </c>
      <c r="AU138" s="16" t="s">
        <v>86</v>
      </c>
    </row>
    <row r="139" spans="2:65" s="1" customFormat="1" ht="11.25">
      <c r="B139" s="31"/>
      <c r="D139" s="149" t="s">
        <v>133</v>
      </c>
      <c r="F139" s="150" t="s">
        <v>523</v>
      </c>
      <c r="I139" s="147"/>
      <c r="L139" s="31"/>
      <c r="M139" s="148"/>
      <c r="T139" s="55"/>
      <c r="AT139" s="16" t="s">
        <v>133</v>
      </c>
      <c r="AU139" s="16" t="s">
        <v>86</v>
      </c>
    </row>
    <row r="140" spans="2:65" s="12" customFormat="1" ht="11.25">
      <c r="B140" s="151"/>
      <c r="D140" s="145" t="s">
        <v>135</v>
      </c>
      <c r="E140" s="152" t="s">
        <v>1</v>
      </c>
      <c r="F140" s="153" t="s">
        <v>681</v>
      </c>
      <c r="H140" s="154">
        <v>9335.0400000000009</v>
      </c>
      <c r="I140" s="155"/>
      <c r="L140" s="151"/>
      <c r="M140" s="156"/>
      <c r="T140" s="157"/>
      <c r="AT140" s="152" t="s">
        <v>135</v>
      </c>
      <c r="AU140" s="152" t="s">
        <v>86</v>
      </c>
      <c r="AV140" s="12" t="s">
        <v>86</v>
      </c>
      <c r="AW140" s="12" t="s">
        <v>32</v>
      </c>
      <c r="AX140" s="12" t="s">
        <v>84</v>
      </c>
      <c r="AY140" s="152" t="s">
        <v>122</v>
      </c>
    </row>
    <row r="141" spans="2:65" s="1" customFormat="1" ht="24.2" customHeight="1">
      <c r="B141" s="131"/>
      <c r="C141" s="132" t="s">
        <v>158</v>
      </c>
      <c r="D141" s="132" t="s">
        <v>124</v>
      </c>
      <c r="E141" s="133" t="s">
        <v>533</v>
      </c>
      <c r="F141" s="134" t="s">
        <v>534</v>
      </c>
      <c r="G141" s="135" t="s">
        <v>265</v>
      </c>
      <c r="H141" s="136">
        <v>338.96</v>
      </c>
      <c r="I141" s="137"/>
      <c r="J141" s="138">
        <f>ROUND(I141*H141,2)</f>
        <v>0</v>
      </c>
      <c r="K141" s="134" t="s">
        <v>128</v>
      </c>
      <c r="L141" s="31"/>
      <c r="M141" s="139" t="s">
        <v>1</v>
      </c>
      <c r="N141" s="140" t="s">
        <v>41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129</v>
      </c>
      <c r="AT141" s="143" t="s">
        <v>124</v>
      </c>
      <c r="AU141" s="143" t="s">
        <v>86</v>
      </c>
      <c r="AY141" s="16" t="s">
        <v>122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6" t="s">
        <v>84</v>
      </c>
      <c r="BK141" s="144">
        <f>ROUND(I141*H141,2)</f>
        <v>0</v>
      </c>
      <c r="BL141" s="16" t="s">
        <v>129</v>
      </c>
      <c r="BM141" s="143" t="s">
        <v>682</v>
      </c>
    </row>
    <row r="142" spans="2:65" s="1" customFormat="1" ht="29.25">
      <c r="B142" s="31"/>
      <c r="D142" s="145" t="s">
        <v>131</v>
      </c>
      <c r="F142" s="146" t="s">
        <v>536</v>
      </c>
      <c r="I142" s="147"/>
      <c r="L142" s="31"/>
      <c r="M142" s="148"/>
      <c r="T142" s="55"/>
      <c r="AT142" s="16" t="s">
        <v>131</v>
      </c>
      <c r="AU142" s="16" t="s">
        <v>86</v>
      </c>
    </row>
    <row r="143" spans="2:65" s="1" customFormat="1" ht="11.25">
      <c r="B143" s="31"/>
      <c r="D143" s="149" t="s">
        <v>133</v>
      </c>
      <c r="F143" s="150" t="s">
        <v>537</v>
      </c>
      <c r="I143" s="147"/>
      <c r="L143" s="31"/>
      <c r="M143" s="148"/>
      <c r="T143" s="55"/>
      <c r="AT143" s="16" t="s">
        <v>133</v>
      </c>
      <c r="AU143" s="16" t="s">
        <v>86</v>
      </c>
    </row>
    <row r="144" spans="2:65" s="12" customFormat="1" ht="11.25">
      <c r="B144" s="151"/>
      <c r="D144" s="145" t="s">
        <v>135</v>
      </c>
      <c r="E144" s="152" t="s">
        <v>1</v>
      </c>
      <c r="F144" s="153" t="s">
        <v>683</v>
      </c>
      <c r="H144" s="154">
        <v>338.96</v>
      </c>
      <c r="I144" s="155"/>
      <c r="L144" s="151"/>
      <c r="M144" s="181"/>
      <c r="N144" s="182"/>
      <c r="O144" s="182"/>
      <c r="P144" s="182"/>
      <c r="Q144" s="182"/>
      <c r="R144" s="182"/>
      <c r="S144" s="182"/>
      <c r="T144" s="183"/>
      <c r="AT144" s="152" t="s">
        <v>135</v>
      </c>
      <c r="AU144" s="152" t="s">
        <v>86</v>
      </c>
      <c r="AV144" s="12" t="s">
        <v>86</v>
      </c>
      <c r="AW144" s="12" t="s">
        <v>32</v>
      </c>
      <c r="AX144" s="12" t="s">
        <v>84</v>
      </c>
      <c r="AY144" s="152" t="s">
        <v>122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31"/>
    </row>
  </sheetData>
  <autoFilter ref="C119:K144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300-000000000000}"/>
    <hyperlink ref="F130" r:id="rId2" xr:uid="{00000000-0004-0000-0300-000001000000}"/>
    <hyperlink ref="F135" r:id="rId3" xr:uid="{00000000-0004-0000-0300-000002000000}"/>
    <hyperlink ref="F139" r:id="rId4" xr:uid="{00000000-0004-0000-0300-000003000000}"/>
    <hyperlink ref="F143" r:id="rId5" xr:uid="{00000000-0004-0000-03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- 103 Komunikace mezi ...</vt:lpstr>
      <vt:lpstr>SO - 103 - Prostor pro st...</vt:lpstr>
      <vt:lpstr>SO- - REZERVA</vt:lpstr>
      <vt:lpstr>'Rekapitulace stavby'!Názvy_tisku</vt:lpstr>
      <vt:lpstr>'SO - 103 - Prostor pro st...'!Názvy_tisku</vt:lpstr>
      <vt:lpstr>'SO - 103 Komunikace mezi ...'!Názvy_tisku</vt:lpstr>
      <vt:lpstr>'SO- - REZERVA'!Názvy_tisku</vt:lpstr>
      <vt:lpstr>'Rekapitulace stavby'!Oblast_tisku</vt:lpstr>
      <vt:lpstr>'SO - 103 - Prostor pro st...'!Oblast_tisku</vt:lpstr>
      <vt:lpstr>'SO - 103 Komunikace mezi ...'!Oblast_tisku</vt:lpstr>
      <vt:lpstr>'SO- - REZERVA'!Oblast_tisku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TOMAS\Tommmiiikkk</dc:creator>
  <cp:lastModifiedBy>Ing. Barandovski</cp:lastModifiedBy>
  <dcterms:created xsi:type="dcterms:W3CDTF">2026-03-18T12:11:46Z</dcterms:created>
  <dcterms:modified xsi:type="dcterms:W3CDTF">2026-03-18T12:16:23Z</dcterms:modified>
</cp:coreProperties>
</file>