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Europrojekt\Projekty\Studénka\ZŠ Butovická\ZŠ Butovická-IV.etapa\Od Tošovského stavební úpravy místnosti  1.4.2026\"/>
    </mc:Choice>
  </mc:AlternateContent>
  <xr:revisionPtr revIDLastSave="0" documentId="13_ncr:1_{25EEC9CE-6ECE-4A40-B860-AF0B683BE2B6}" xr6:coauthVersionLast="47" xr6:coauthVersionMax="47" xr10:uidLastSave="{00000000-0000-0000-0000-000000000000}"/>
  <bookViews>
    <workbookView xWindow="2130" yWindow="2130" windowWidth="28800" windowHeight="15345" activeTab="1" xr2:uid="{A082A264-916B-4EB8-84BB-3BB329A95184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Pol'!$A$1:$U$248</definedName>
    <definedName name="_xlnm.Print_Area" localSheetId="1">Stavba!$A$1:$J$62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38" i="12" l="1"/>
  <c r="F39" i="1" s="1"/>
  <c r="F40" i="1" s="1"/>
  <c r="BA236" i="12"/>
  <c r="BA235" i="12"/>
  <c r="BA234" i="12"/>
  <c r="BA233" i="12"/>
  <c r="BA232" i="12"/>
  <c r="BA231" i="12"/>
  <c r="BA230" i="12"/>
  <c r="BA229" i="12"/>
  <c r="BA228" i="12"/>
  <c r="BA227" i="12"/>
  <c r="BA226" i="12"/>
  <c r="BA225" i="12"/>
  <c r="BA224" i="12"/>
  <c r="BA223" i="12"/>
  <c r="BA222" i="12"/>
  <c r="F9" i="12"/>
  <c r="G9" i="12"/>
  <c r="I9" i="12"/>
  <c r="K9" i="12"/>
  <c r="O9" i="12"/>
  <c r="Q9" i="12"/>
  <c r="U9" i="12"/>
  <c r="U8" i="12" s="1"/>
  <c r="F12" i="12"/>
  <c r="G12" i="12" s="1"/>
  <c r="M12" i="12" s="1"/>
  <c r="I12" i="12"/>
  <c r="K12" i="12"/>
  <c r="O12" i="12"/>
  <c r="Q12" i="12"/>
  <c r="U12" i="12"/>
  <c r="F14" i="12"/>
  <c r="G14" i="12"/>
  <c r="M14" i="12" s="1"/>
  <c r="I14" i="12"/>
  <c r="K14" i="12"/>
  <c r="O14" i="12"/>
  <c r="Q14" i="12"/>
  <c r="U14" i="12"/>
  <c r="F16" i="12"/>
  <c r="G16" i="12"/>
  <c r="M16" i="12" s="1"/>
  <c r="I16" i="12"/>
  <c r="K16" i="12"/>
  <c r="O16" i="12"/>
  <c r="Q16" i="12"/>
  <c r="U16" i="12"/>
  <c r="F18" i="12"/>
  <c r="G18" i="12"/>
  <c r="I18" i="12"/>
  <c r="K18" i="12"/>
  <c r="M18" i="12"/>
  <c r="O18" i="12"/>
  <c r="Q18" i="12"/>
  <c r="U18" i="12"/>
  <c r="F22" i="12"/>
  <c r="G22" i="12" s="1"/>
  <c r="M22" i="12" s="1"/>
  <c r="I22" i="12"/>
  <c r="K22" i="12"/>
  <c r="O22" i="12"/>
  <c r="Q22" i="12"/>
  <c r="U22" i="12"/>
  <c r="F25" i="12"/>
  <c r="G25" i="12"/>
  <c r="M25" i="12" s="1"/>
  <c r="I25" i="12"/>
  <c r="K25" i="12"/>
  <c r="O25" i="12"/>
  <c r="Q25" i="12"/>
  <c r="U25" i="12"/>
  <c r="F30" i="12"/>
  <c r="G30" i="12" s="1"/>
  <c r="I30" i="12"/>
  <c r="K30" i="12"/>
  <c r="O30" i="12"/>
  <c r="Q30" i="12"/>
  <c r="Q29" i="12" s="1"/>
  <c r="U30" i="12"/>
  <c r="F36" i="12"/>
  <c r="G36" i="12"/>
  <c r="M36" i="12" s="1"/>
  <c r="I36" i="12"/>
  <c r="I29" i="12" s="1"/>
  <c r="K36" i="12"/>
  <c r="O36" i="12"/>
  <c r="Q36" i="12"/>
  <c r="U36" i="12"/>
  <c r="F41" i="12"/>
  <c r="G41" i="12" s="1"/>
  <c r="M41" i="12" s="1"/>
  <c r="I41" i="12"/>
  <c r="K41" i="12"/>
  <c r="O41" i="12"/>
  <c r="Q41" i="12"/>
  <c r="U41" i="12"/>
  <c r="F51" i="12"/>
  <c r="G51" i="12" s="1"/>
  <c r="M51" i="12" s="1"/>
  <c r="I51" i="12"/>
  <c r="K51" i="12"/>
  <c r="O51" i="12"/>
  <c r="Q51" i="12"/>
  <c r="U51" i="12"/>
  <c r="F63" i="12"/>
  <c r="G63" i="12"/>
  <c r="M63" i="12" s="1"/>
  <c r="M62" i="12" s="1"/>
  <c r="I63" i="12"/>
  <c r="I62" i="12" s="1"/>
  <c r="K63" i="12"/>
  <c r="K62" i="12" s="1"/>
  <c r="O63" i="12"/>
  <c r="O62" i="12" s="1"/>
  <c r="Q63" i="12"/>
  <c r="Q62" i="12" s="1"/>
  <c r="U63" i="12"/>
  <c r="U62" i="12" s="1"/>
  <c r="I72" i="12"/>
  <c r="O72" i="12"/>
  <c r="Q72" i="12"/>
  <c r="U72" i="12"/>
  <c r="F73" i="12"/>
  <c r="G73" i="12" s="1"/>
  <c r="I73" i="12"/>
  <c r="K73" i="12"/>
  <c r="K72" i="12" s="1"/>
  <c r="O73" i="12"/>
  <c r="Q73" i="12"/>
  <c r="U73" i="12"/>
  <c r="F77" i="12"/>
  <c r="G77" i="12"/>
  <c r="M77" i="12" s="1"/>
  <c r="I77" i="12"/>
  <c r="K77" i="12"/>
  <c r="O77" i="12"/>
  <c r="Q77" i="12"/>
  <c r="U77" i="12"/>
  <c r="F79" i="12"/>
  <c r="G79" i="12" s="1"/>
  <c r="M79" i="12" s="1"/>
  <c r="I79" i="12"/>
  <c r="K79" i="12"/>
  <c r="O79" i="12"/>
  <c r="Q79" i="12"/>
  <c r="U79" i="12"/>
  <c r="F81" i="12"/>
  <c r="G81" i="12"/>
  <c r="M81" i="12" s="1"/>
  <c r="I81" i="12"/>
  <c r="I76" i="12" s="1"/>
  <c r="K81" i="12"/>
  <c r="K76" i="12" s="1"/>
  <c r="O81" i="12"/>
  <c r="Q81" i="12"/>
  <c r="U81" i="12"/>
  <c r="F84" i="12"/>
  <c r="G84" i="12" s="1"/>
  <c r="I84" i="12"/>
  <c r="K84" i="12"/>
  <c r="O84" i="12"/>
  <c r="Q84" i="12"/>
  <c r="U84" i="12"/>
  <c r="F87" i="12"/>
  <c r="G87" i="12" s="1"/>
  <c r="M87" i="12" s="1"/>
  <c r="I87" i="12"/>
  <c r="I83" i="12" s="1"/>
  <c r="K87" i="12"/>
  <c r="K83" i="12" s="1"/>
  <c r="O87" i="12"/>
  <c r="Q87" i="12"/>
  <c r="U87" i="12"/>
  <c r="F93" i="12"/>
  <c r="G93" i="12" s="1"/>
  <c r="M93" i="12" s="1"/>
  <c r="I93" i="12"/>
  <c r="K93" i="12"/>
  <c r="O93" i="12"/>
  <c r="Q93" i="12"/>
  <c r="U93" i="12"/>
  <c r="F97" i="12"/>
  <c r="G97" i="12" s="1"/>
  <c r="M97" i="12" s="1"/>
  <c r="I97" i="12"/>
  <c r="K97" i="12"/>
  <c r="O97" i="12"/>
  <c r="Q97" i="12"/>
  <c r="U97" i="12"/>
  <c r="F101" i="12"/>
  <c r="G101" i="12" s="1"/>
  <c r="M101" i="12" s="1"/>
  <c r="I101" i="12"/>
  <c r="K101" i="12"/>
  <c r="O101" i="12"/>
  <c r="Q101" i="12"/>
  <c r="U101" i="12"/>
  <c r="F106" i="12"/>
  <c r="G106" i="12"/>
  <c r="M106" i="12" s="1"/>
  <c r="I106" i="12"/>
  <c r="K106" i="12"/>
  <c r="O106" i="12"/>
  <c r="Q106" i="12"/>
  <c r="U106" i="12"/>
  <c r="F110" i="12"/>
  <c r="G110" i="12"/>
  <c r="M110" i="12" s="1"/>
  <c r="I110" i="12"/>
  <c r="K110" i="12"/>
  <c r="O110" i="12"/>
  <c r="Q110" i="12"/>
  <c r="U110" i="12"/>
  <c r="F112" i="12"/>
  <c r="G112" i="12"/>
  <c r="M112" i="12" s="1"/>
  <c r="I112" i="12"/>
  <c r="K112" i="12"/>
  <c r="O112" i="12"/>
  <c r="Q112" i="12"/>
  <c r="U112" i="12"/>
  <c r="F116" i="12"/>
  <c r="G116" i="12"/>
  <c r="M116" i="12" s="1"/>
  <c r="I116" i="12"/>
  <c r="K116" i="12"/>
  <c r="O116" i="12"/>
  <c r="Q116" i="12"/>
  <c r="U116" i="12"/>
  <c r="F120" i="12"/>
  <c r="G120" i="12"/>
  <c r="I120" i="12"/>
  <c r="K120" i="12"/>
  <c r="M120" i="12"/>
  <c r="O120" i="12"/>
  <c r="Q120" i="12"/>
  <c r="U120" i="12"/>
  <c r="F121" i="12"/>
  <c r="G121" i="12" s="1"/>
  <c r="M121" i="12" s="1"/>
  <c r="I121" i="12"/>
  <c r="K121" i="12"/>
  <c r="O121" i="12"/>
  <c r="Q121" i="12"/>
  <c r="U121" i="12"/>
  <c r="F123" i="12"/>
  <c r="G123" i="12"/>
  <c r="M123" i="12" s="1"/>
  <c r="I123" i="12"/>
  <c r="K123" i="12"/>
  <c r="O123" i="12"/>
  <c r="Q123" i="12"/>
  <c r="U123" i="12"/>
  <c r="F125" i="12"/>
  <c r="G125" i="12" s="1"/>
  <c r="M125" i="12" s="1"/>
  <c r="I125" i="12"/>
  <c r="K125" i="12"/>
  <c r="O125" i="12"/>
  <c r="Q125" i="12"/>
  <c r="U125" i="12"/>
  <c r="F127" i="12"/>
  <c r="G127" i="12"/>
  <c r="M127" i="12" s="1"/>
  <c r="I127" i="12"/>
  <c r="K127" i="12"/>
  <c r="O127" i="12"/>
  <c r="Q127" i="12"/>
  <c r="U127" i="12"/>
  <c r="F128" i="12"/>
  <c r="G128" i="12" s="1"/>
  <c r="M128" i="12" s="1"/>
  <c r="I128" i="12"/>
  <c r="K128" i="12"/>
  <c r="O128" i="12"/>
  <c r="Q128" i="12"/>
  <c r="U128" i="12"/>
  <c r="O135" i="12"/>
  <c r="Q135" i="12"/>
  <c r="U135" i="12"/>
  <c r="F136" i="12"/>
  <c r="G136" i="12" s="1"/>
  <c r="I136" i="12"/>
  <c r="I135" i="12" s="1"/>
  <c r="K136" i="12"/>
  <c r="K135" i="12" s="1"/>
  <c r="O136" i="12"/>
  <c r="Q136" i="12"/>
  <c r="U136" i="12"/>
  <c r="F143" i="12"/>
  <c r="G143" i="12"/>
  <c r="I143" i="12"/>
  <c r="K143" i="12"/>
  <c r="K142" i="12" s="1"/>
  <c r="O143" i="12"/>
  <c r="Q143" i="12"/>
  <c r="U143" i="12"/>
  <c r="F145" i="12"/>
  <c r="G145" i="12"/>
  <c r="M145" i="12" s="1"/>
  <c r="I145" i="12"/>
  <c r="K145" i="12"/>
  <c r="O145" i="12"/>
  <c r="Q145" i="12"/>
  <c r="U145" i="12"/>
  <c r="F147" i="12"/>
  <c r="G147" i="12"/>
  <c r="M147" i="12" s="1"/>
  <c r="I147" i="12"/>
  <c r="K147" i="12"/>
  <c r="O147" i="12"/>
  <c r="Q147" i="12"/>
  <c r="U147" i="12"/>
  <c r="F149" i="12"/>
  <c r="G149" i="12"/>
  <c r="M149" i="12" s="1"/>
  <c r="I149" i="12"/>
  <c r="K149" i="12"/>
  <c r="O149" i="12"/>
  <c r="Q149" i="12"/>
  <c r="U149" i="12"/>
  <c r="F152" i="12"/>
  <c r="G152" i="12" s="1"/>
  <c r="I152" i="12"/>
  <c r="K152" i="12"/>
  <c r="O152" i="12"/>
  <c r="Q152" i="12"/>
  <c r="U152" i="12"/>
  <c r="F153" i="12"/>
  <c r="G153" i="12"/>
  <c r="M153" i="12" s="1"/>
  <c r="I153" i="12"/>
  <c r="I151" i="12" s="1"/>
  <c r="K153" i="12"/>
  <c r="O153" i="12"/>
  <c r="Q153" i="12"/>
  <c r="U153" i="12"/>
  <c r="F156" i="12"/>
  <c r="G156" i="12" s="1"/>
  <c r="M156" i="12" s="1"/>
  <c r="I156" i="12"/>
  <c r="K156" i="12"/>
  <c r="O156" i="12"/>
  <c r="Q156" i="12"/>
  <c r="U156" i="12"/>
  <c r="F158" i="12"/>
  <c r="G158" i="12" s="1"/>
  <c r="M158" i="12" s="1"/>
  <c r="I158" i="12"/>
  <c r="K158" i="12"/>
  <c r="O158" i="12"/>
  <c r="Q158" i="12"/>
  <c r="U158" i="12"/>
  <c r="F160" i="12"/>
  <c r="G160" i="12" s="1"/>
  <c r="M160" i="12" s="1"/>
  <c r="M159" i="12" s="1"/>
  <c r="I160" i="12"/>
  <c r="K160" i="12"/>
  <c r="O160" i="12"/>
  <c r="Q160" i="12"/>
  <c r="U160" i="12"/>
  <c r="F164" i="12"/>
  <c r="G164" i="12"/>
  <c r="I164" i="12"/>
  <c r="K164" i="12"/>
  <c r="M164" i="12"/>
  <c r="O164" i="12"/>
  <c r="Q164" i="12"/>
  <c r="U164" i="12"/>
  <c r="F167" i="12"/>
  <c r="G167" i="12"/>
  <c r="M167" i="12" s="1"/>
  <c r="I167" i="12"/>
  <c r="K167" i="12"/>
  <c r="O167" i="12"/>
  <c r="Q167" i="12"/>
  <c r="U167" i="12"/>
  <c r="F170" i="12"/>
  <c r="G170" i="12"/>
  <c r="M170" i="12" s="1"/>
  <c r="I170" i="12"/>
  <c r="K170" i="12"/>
  <c r="O170" i="12"/>
  <c r="Q170" i="12"/>
  <c r="U170" i="12"/>
  <c r="F174" i="12"/>
  <c r="G174" i="12"/>
  <c r="I174" i="12"/>
  <c r="K174" i="12"/>
  <c r="M174" i="12"/>
  <c r="O174" i="12"/>
  <c r="Q174" i="12"/>
  <c r="U174" i="12"/>
  <c r="F179" i="12"/>
  <c r="G179" i="12"/>
  <c r="M179" i="12" s="1"/>
  <c r="I179" i="12"/>
  <c r="K179" i="12"/>
  <c r="O179" i="12"/>
  <c r="Q179" i="12"/>
  <c r="U179" i="12"/>
  <c r="F180" i="12"/>
  <c r="G180" i="12"/>
  <c r="M180" i="12" s="1"/>
  <c r="I180" i="12"/>
  <c r="K180" i="12"/>
  <c r="O180" i="12"/>
  <c r="Q180" i="12"/>
  <c r="U180" i="12"/>
  <c r="F182" i="12"/>
  <c r="G182" i="12" s="1"/>
  <c r="I182" i="12"/>
  <c r="K182" i="12"/>
  <c r="K181" i="12" s="1"/>
  <c r="O182" i="12"/>
  <c r="Q182" i="12"/>
  <c r="U182" i="12"/>
  <c r="F187" i="12"/>
  <c r="G187" i="12"/>
  <c r="M187" i="12" s="1"/>
  <c r="I187" i="12"/>
  <c r="K187" i="12"/>
  <c r="O187" i="12"/>
  <c r="Q187" i="12"/>
  <c r="U187" i="12"/>
  <c r="U181" i="12" s="1"/>
  <c r="F191" i="12"/>
  <c r="G191" i="12" s="1"/>
  <c r="M191" i="12" s="1"/>
  <c r="I191" i="12"/>
  <c r="K191" i="12"/>
  <c r="O191" i="12"/>
  <c r="O181" i="12" s="1"/>
  <c r="Q191" i="12"/>
  <c r="U191" i="12"/>
  <c r="F196" i="12"/>
  <c r="G196" i="12" s="1"/>
  <c r="M196" i="12" s="1"/>
  <c r="I196" i="12"/>
  <c r="K196" i="12"/>
  <c r="O196" i="12"/>
  <c r="Q196" i="12"/>
  <c r="U196" i="12"/>
  <c r="F203" i="12"/>
  <c r="G203" i="12"/>
  <c r="M203" i="12" s="1"/>
  <c r="I203" i="12"/>
  <c r="K203" i="12"/>
  <c r="O203" i="12"/>
  <c r="Q203" i="12"/>
  <c r="U203" i="12"/>
  <c r="F204" i="12"/>
  <c r="G204" i="12" s="1"/>
  <c r="M204" i="12" s="1"/>
  <c r="I204" i="12"/>
  <c r="K204" i="12"/>
  <c r="O204" i="12"/>
  <c r="Q204" i="12"/>
  <c r="U204" i="12"/>
  <c r="O205" i="12"/>
  <c r="Q205" i="12"/>
  <c r="U205" i="12"/>
  <c r="F206" i="12"/>
  <c r="G206" i="12"/>
  <c r="M206" i="12" s="1"/>
  <c r="M205" i="12" s="1"/>
  <c r="I206" i="12"/>
  <c r="I205" i="12" s="1"/>
  <c r="K206" i="12"/>
  <c r="K205" i="12" s="1"/>
  <c r="O206" i="12"/>
  <c r="Q206" i="12"/>
  <c r="U206" i="12"/>
  <c r="F210" i="12"/>
  <c r="G210" i="12" s="1"/>
  <c r="I210" i="12"/>
  <c r="I209" i="12" s="1"/>
  <c r="K210" i="12"/>
  <c r="K209" i="12" s="1"/>
  <c r="O210" i="12"/>
  <c r="O209" i="12" s="1"/>
  <c r="Q210" i="12"/>
  <c r="Q209" i="12" s="1"/>
  <c r="U210" i="12"/>
  <c r="U209" i="12" s="1"/>
  <c r="G220" i="12"/>
  <c r="I61" i="1" s="1"/>
  <c r="I19" i="1" s="1"/>
  <c r="F221" i="12"/>
  <c r="G221" i="12"/>
  <c r="M221" i="12" s="1"/>
  <c r="M220" i="12" s="1"/>
  <c r="I221" i="12"/>
  <c r="I220" i="12" s="1"/>
  <c r="K221" i="12"/>
  <c r="K220" i="12" s="1"/>
  <c r="O221" i="12"/>
  <c r="O220" i="12" s="1"/>
  <c r="Q221" i="12"/>
  <c r="Q220" i="12" s="1"/>
  <c r="U221" i="12"/>
  <c r="U220" i="12" s="1"/>
  <c r="I20" i="1"/>
  <c r="I18" i="1"/>
  <c r="G27" i="1"/>
  <c r="J28" i="1"/>
  <c r="J26" i="1"/>
  <c r="G38" i="1"/>
  <c r="F38" i="1"/>
  <c r="H32" i="1"/>
  <c r="J23" i="1"/>
  <c r="J24" i="1"/>
  <c r="J25" i="1"/>
  <c r="J27" i="1"/>
  <c r="E24" i="1"/>
  <c r="E26" i="1"/>
  <c r="Q76" i="12" l="1"/>
  <c r="U142" i="12"/>
  <c r="K105" i="12"/>
  <c r="O151" i="12"/>
  <c r="M76" i="12"/>
  <c r="U159" i="12"/>
  <c r="G205" i="12"/>
  <c r="I59" i="1" s="1"/>
  <c r="I142" i="12"/>
  <c r="U151" i="12"/>
  <c r="U76" i="12"/>
  <c r="Q8" i="12"/>
  <c r="I8" i="12"/>
  <c r="Q142" i="12"/>
  <c r="Q151" i="12"/>
  <c r="U29" i="12"/>
  <c r="Q159" i="12"/>
  <c r="G142" i="12"/>
  <c r="I55" i="1" s="1"/>
  <c r="Q83" i="12"/>
  <c r="O29" i="12"/>
  <c r="O8" i="12"/>
  <c r="O142" i="12"/>
  <c r="O105" i="12"/>
  <c r="K8" i="12"/>
  <c r="U105" i="12"/>
  <c r="Q105" i="12"/>
  <c r="G8" i="12"/>
  <c r="K151" i="12"/>
  <c r="I105" i="12"/>
  <c r="K159" i="12"/>
  <c r="I181" i="12"/>
  <c r="I159" i="12"/>
  <c r="U83" i="12"/>
  <c r="K29" i="12"/>
  <c r="AD238" i="12"/>
  <c r="G39" i="1" s="1"/>
  <c r="G40" i="1" s="1"/>
  <c r="G25" i="1" s="1"/>
  <c r="G26" i="1" s="1"/>
  <c r="O83" i="12"/>
  <c r="O76" i="12"/>
  <c r="Q181" i="12"/>
  <c r="O159" i="12"/>
  <c r="G28" i="1"/>
  <c r="H39" i="1"/>
  <c r="H40" i="1" s="1"/>
  <c r="G23" i="1"/>
  <c r="M152" i="12"/>
  <c r="M151" i="12" s="1"/>
  <c r="G151" i="12"/>
  <c r="I56" i="1" s="1"/>
  <c r="M136" i="12"/>
  <c r="M135" i="12" s="1"/>
  <c r="G135" i="12"/>
  <c r="I54" i="1" s="1"/>
  <c r="G83" i="12"/>
  <c r="I52" i="1" s="1"/>
  <c r="M84" i="12"/>
  <c r="M83" i="12" s="1"/>
  <c r="M210" i="12"/>
  <c r="M209" i="12" s="1"/>
  <c r="G209" i="12"/>
  <c r="I60" i="1" s="1"/>
  <c r="M105" i="12"/>
  <c r="M73" i="12"/>
  <c r="M72" i="12" s="1"/>
  <c r="G72" i="12"/>
  <c r="I50" i="1" s="1"/>
  <c r="M182" i="12"/>
  <c r="M181" i="12" s="1"/>
  <c r="G181" i="12"/>
  <c r="I58" i="1" s="1"/>
  <c r="G29" i="12"/>
  <c r="I48" i="1" s="1"/>
  <c r="M30" i="12"/>
  <c r="M29" i="12" s="1"/>
  <c r="G76" i="12"/>
  <c r="I51" i="1" s="1"/>
  <c r="M143" i="12"/>
  <c r="M142" i="12" s="1"/>
  <c r="M9" i="12"/>
  <c r="M8" i="12" s="1"/>
  <c r="G105" i="12"/>
  <c r="I53" i="1" s="1"/>
  <c r="G159" i="12"/>
  <c r="I57" i="1" s="1"/>
  <c r="G62" i="12"/>
  <c r="I49" i="1" s="1"/>
  <c r="I47" i="1" l="1"/>
  <c r="G238" i="12"/>
  <c r="I39" i="1"/>
  <c r="I40" i="1" s="1"/>
  <c r="J39" i="1" s="1"/>
  <c r="J40" i="1" s="1"/>
  <c r="I17" i="1"/>
  <c r="G24" i="1"/>
  <c r="G29" i="1" s="1"/>
  <c r="I62" i="1" l="1"/>
  <c r="I16" i="1"/>
  <c r="I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275E90A1-877D-4DDC-AA82-6E8368BE3979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4990FBFE-A227-4331-AB4B-2B28EE4BAE97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E606005-F46C-4328-999D-98E6EFD9C0A2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CC47D5C6-7316-4E56-8C67-8A3FDDCAC76D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9BC28BDD-A3A0-4855-BD29-DAF113AD008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245230FA-96B2-42B1-A19C-0BB116BDC10E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<sst xmlns="http://schemas.openxmlformats.org/spreadsheetml/2006/main" count="759" uniqueCount="354">
  <si>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</si>
  <si>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</si>
  <si>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</si>
  <si>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</si>
  <si>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</si>
  <si>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</si>
  <si>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</si>
  <si>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</si>
  <si>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</si>
  <si>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</si>
  <si>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</si>
  <si>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</si>
  <si>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</si>
  <si>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</si>
  <si>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</si>
  <si>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</si>
  <si>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</si>
  <si>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</si>
  <si>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</si>
  <si>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</si>
  <si>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</si>
  <si>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</si>
  <si>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</si>
  <si>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</si>
  <si>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</si>
  <si>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</si>
  <si>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</si>
  <si>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</si>
  <si>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</si>
  <si>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</si>
  <si>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</si>
  <si>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</si>
  <si>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</si>
  <si>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</si>
  <si>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</si>
  <si>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</si>
  <si>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</si>
  <si>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</si>
  <si>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</si>
  <si>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</si>
  <si>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</si>
  <si>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</si>
  <si>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</si>
  <si>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</si>
  <si>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</si>
  <si>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 xml:space="preserve"> Stavební úpravy sociálního zázemí kabinetu v ZŠ Butovická</t>
  </si>
  <si>
    <t>Rozpočet</t>
  </si>
  <si>
    <t>Celkem za stavbu</t>
  </si>
  <si>
    <t>CZK</t>
  </si>
  <si>
    <t>Rekapitulace dílů</t>
  </si>
  <si>
    <t>Typ dílu</t>
  </si>
  <si>
    <t>3</t>
  </si>
  <si>
    <t>Svislé a kompletní konstrukce</t>
  </si>
  <si>
    <t>60</t>
  </si>
  <si>
    <t>Úpravy povrchů, omítky</t>
  </si>
  <si>
    <t>61</t>
  </si>
  <si>
    <t>Upravy povrchů vnitřní</t>
  </si>
  <si>
    <t>63</t>
  </si>
  <si>
    <t>Podlahy a podlahové konstrukce</t>
  </si>
  <si>
    <t>64</t>
  </si>
  <si>
    <t>Výplně otvorů</t>
  </si>
  <si>
    <t>96</t>
  </si>
  <si>
    <t>Bourání konstrukcí</t>
  </si>
  <si>
    <t>97</t>
  </si>
  <si>
    <t>Prorážení otvorů</t>
  </si>
  <si>
    <t>99</t>
  </si>
  <si>
    <t>Staveništní přesun hmot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</si>
  <si>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</si>
  <si>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</si>
  <si>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</si>
  <si>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</si>
  <si>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</si>
  <si>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</si>
  <si>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</si>
  <si>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</si>
  <si>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783</t>
  </si>
  <si>
    <t>Nátěry</t>
  </si>
  <si>
    <t>784</t>
  </si>
  <si>
    <t>Malby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</si>
  <si>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</si>
  <si>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</si>
  <si>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</si>
  <si>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</si>
  <si>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</si>
  <si>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</si>
  <si>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</si>
  <si>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</si>
  <si>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</si>
  <si>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</si>
  <si>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</si>
  <si>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</si>
  <si>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</si>
  <si>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</si>
  <si>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</si>
  <si>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</si>
  <si>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</si>
  <si>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</si>
  <si>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</si>
  <si>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</si>
  <si>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</si>
  <si>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</si>
  <si>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</si>
  <si>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</si>
  <si>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</si>
  <si>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</si>
  <si>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</si>
  <si>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</si>
  <si>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</si>
  <si>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311271177R00</t>
  </si>
  <si>
    <t>Zdivo z tvárnic Ytong hladkých tl. 30 cm</t>
  </si>
  <si>
    <t>m2</t>
  </si>
  <si>
    <t>POL1_0</t>
  </si>
  <si>
    <t>dozdívka pilíře pod překlad:</t>
  </si>
  <si>
    <t>VV</t>
  </si>
  <si>
    <t>0,35*2,15</t>
  </si>
  <si>
    <t>317120010RAA</t>
  </si>
  <si>
    <t>Osazení překladů prefa, otvor šířky do 105 cm, včetně dodávky RZP 119 x 14 x 14</t>
  </si>
  <si>
    <t>kus</t>
  </si>
  <si>
    <t>vstup 110:2</t>
  </si>
  <si>
    <t>317121047RT2</t>
  </si>
  <si>
    <t>Překlad nenosný pórobeton, světlost otv. do 105 cm, překlad nenosný NEP 100-1250, 124 x 24,9 x 10 cm</t>
  </si>
  <si>
    <t>110, WC kabiny:2</t>
  </si>
  <si>
    <t>319201311R00</t>
  </si>
  <si>
    <t>Vyrovnání povrchu zdiva maltou tl.do 3 cm</t>
  </si>
  <si>
    <t>předpoklad do 30% plochy:0,3*34,8675</t>
  </si>
  <si>
    <t>342255024R00</t>
  </si>
  <si>
    <t>Příčky z desek Ytong tl. 10 cm</t>
  </si>
  <si>
    <t>příčky 10 cm:</t>
  </si>
  <si>
    <t>110:2,25*1,6-0,7*2,0</t>
  </si>
  <si>
    <t>2,25*(1,61+0,3)-0,7*2,0</t>
  </si>
  <si>
    <t>342255028R00</t>
  </si>
  <si>
    <t>Příčky z desek Ytong tl. 15 cm</t>
  </si>
  <si>
    <t>nadezdívka dveří pro nové zárubně:0,3*0,8</t>
  </si>
  <si>
    <t>0,3*0,7</t>
  </si>
  <si>
    <t>346244315R00</t>
  </si>
  <si>
    <t>Obezdívky van a WC nádržek z desek Ytong tl.150 mm</t>
  </si>
  <si>
    <t>obezdívka - geberit:</t>
  </si>
  <si>
    <t>110:0,905*1,25</t>
  </si>
  <si>
    <t>1,0*1,25</t>
  </si>
  <si>
    <t>602015102R00</t>
  </si>
  <si>
    <t>Postřik stěn cementový ručně</t>
  </si>
  <si>
    <t>postřik stěny pro jádrovou omítku:</t>
  </si>
  <si>
    <t>110:</t>
  </si>
  <si>
    <t>11,48*2,25-0,8*2</t>
  </si>
  <si>
    <t>111:</t>
  </si>
  <si>
    <t>5,35*2,25-0,7*2</t>
  </si>
  <si>
    <t>602015112RT5</t>
  </si>
  <si>
    <t>Omítka stěn jádrová ručně, tloušťka vrstvy 20 mm</t>
  </si>
  <si>
    <t>602011141RT3</t>
  </si>
  <si>
    <t>Štuk na stěnách vnitřní, ručně, tloušťka vrstvy 4 mm</t>
  </si>
  <si>
    <t>11,48*0,45</t>
  </si>
  <si>
    <t>5,35*0,45-0,7*2</t>
  </si>
  <si>
    <t>110:(0,45*1,6)*2</t>
  </si>
  <si>
    <t>(0,45*(1,61+0,3))*2</t>
  </si>
  <si>
    <t>1,6*0,1</t>
  </si>
  <si>
    <t>1,61*0,1</t>
  </si>
  <si>
    <t>0,3*2,25</t>
  </si>
  <si>
    <t>602016195R00</t>
  </si>
  <si>
    <t>Penetrace hloubková stěn</t>
  </si>
  <si>
    <t>110:(2,25*1,6-0,7*2,0)*2</t>
  </si>
  <si>
    <t>(2,25*(1,61+0,3)-0,7*2,0)*2</t>
  </si>
  <si>
    <t>110:0,905*1,25+0,905*0,15</t>
  </si>
  <si>
    <t>1,0*1,25+1,0*0,15</t>
  </si>
  <si>
    <t>612481211RT8</t>
  </si>
  <si>
    <t>Montáž výztužné sítě(perlinky)do stěrky-vnit.stěny, včetně výztužné sítě a stěrkového tmelu Cemix</t>
  </si>
  <si>
    <t>cementová stěrka vč. výztužné tkaniny, pórobetonové příčky a přizdívky:</t>
  </si>
  <si>
    <t>0,3*2,25*2</t>
  </si>
  <si>
    <t>632477124R00</t>
  </si>
  <si>
    <t>Reprofil.polymercement.maltou,tl.do15 mm+penetrace</t>
  </si>
  <si>
    <t>opravná malta, oprava a vyrovnání stávajícího potěru, předpoklad 30% plochy:</t>
  </si>
  <si>
    <t>7,65*0,3</t>
  </si>
  <si>
    <t>642942111RT3</t>
  </si>
  <si>
    <t>Osazení zárubní dveřních ocelových, pl. do 2,5 m2, včetně dodávky zárubně  70 x 197 x 11 cm</t>
  </si>
  <si>
    <t>110, wc kabiny:2</t>
  </si>
  <si>
    <t>642942111RU3</t>
  </si>
  <si>
    <t>Osazení zárubní dveřních ocelových, pl. do 2,5 m2, včetně dodávky zárubně  70 x 197 x 16 cm</t>
  </si>
  <si>
    <t>111, sprcha:1</t>
  </si>
  <si>
    <t>642942111RU4</t>
  </si>
  <si>
    <t>Osazení zárubní dveřních ocelových, pl. do 2,5 m2, včetně dodávky zárubně  80 x 197 x 16 cm</t>
  </si>
  <si>
    <t>110, vstup:1</t>
  </si>
  <si>
    <t>962031116R00</t>
  </si>
  <si>
    <t>Bourání příček z cihel pálených plných tl. 140 mm</t>
  </si>
  <si>
    <t>962032241R00</t>
  </si>
  <si>
    <t>Bourání zdiva z cihel pálených na MC</t>
  </si>
  <si>
    <t>m3</t>
  </si>
  <si>
    <t>vybourání po osazení nových dveří a překladů:</t>
  </si>
  <si>
    <t>místnost 110:0,33*0,35*2,15</t>
  </si>
  <si>
    <t>0,15*0,35*1,25</t>
  </si>
  <si>
    <t>výklenek:</t>
  </si>
  <si>
    <t>0,55*0,78*0,3</t>
  </si>
  <si>
    <t>965081713RT1</t>
  </si>
  <si>
    <t>Bourání dlažeb keramických tl.10 mm, nad 1 m2, ručně, dlaždice keramické</t>
  </si>
  <si>
    <t>osekání dlažeb stávajících:</t>
  </si>
  <si>
    <t>místnost 110:6,15</t>
  </si>
  <si>
    <t>místnost 111:1,66</t>
  </si>
  <si>
    <t>968061125R00</t>
  </si>
  <si>
    <t>Vyvěšení dřevěných dveřních křídel pl. do 2 m2</t>
  </si>
  <si>
    <t>stávající dveře:</t>
  </si>
  <si>
    <t>místnost 110:1</t>
  </si>
  <si>
    <t>místnost 111:1</t>
  </si>
  <si>
    <t>968072455R00</t>
  </si>
  <si>
    <t>Vybourání kovových dveřních zárubní pl. do 2 m2</t>
  </si>
  <si>
    <t>místnost 110:0,8*2</t>
  </si>
  <si>
    <t>místnost 111:0,8*2</t>
  </si>
  <si>
    <t>973031812R00</t>
  </si>
  <si>
    <t>Vysekání kapes pro zavázání příček tl. 10 cm</t>
  </si>
  <si>
    <t>m</t>
  </si>
  <si>
    <t>příčky, vysekání kapes nebo připojení páskymi:</t>
  </si>
  <si>
    <t>110:2,25*2</t>
  </si>
  <si>
    <t>2,25*2</t>
  </si>
  <si>
    <t>975021211R00</t>
  </si>
  <si>
    <t>Podchycení zdiva pod stropem při tl.zdi do 45 cm</t>
  </si>
  <si>
    <t>pro osazení překladu:1,2</t>
  </si>
  <si>
    <t>978013141R00</t>
  </si>
  <si>
    <t>Otlučení omítek vnitřních stěn v rozsahu do 30 %</t>
  </si>
  <si>
    <t>příprava pod vyrovnávací omítku po odbouraném obkladu, otlučenínesoudržené omítky:</t>
  </si>
  <si>
    <t>110:4,35*2</t>
  </si>
  <si>
    <t>111:11,77*2</t>
  </si>
  <si>
    <t>978059531R00</t>
  </si>
  <si>
    <t>Odsekání vnitřních obkladů stěn nad 2 m2</t>
  </si>
  <si>
    <t>osekání obkladů stěn stávajících:</t>
  </si>
  <si>
    <t>místnost 110:11,77*2</t>
  </si>
  <si>
    <t>místnost 111:4,25*2</t>
  </si>
  <si>
    <t>979081111R00</t>
  </si>
  <si>
    <t>Odvoz suti a vybour. hmot na skládku do 1 km</t>
  </si>
  <si>
    <t>t</t>
  </si>
  <si>
    <t>979081121R00</t>
  </si>
  <si>
    <t>Příplatek k odvozu za každý další 1 km</t>
  </si>
  <si>
    <t>do 20 km:19*4,33871</t>
  </si>
  <si>
    <t>979082111R00</t>
  </si>
  <si>
    <t>Vnitrostaveništní doprava suti do 10 m</t>
  </si>
  <si>
    <t>4,33871</t>
  </si>
  <si>
    <t>979082121R00</t>
  </si>
  <si>
    <t>Příplatek k vnitrost. dopravě suti za dalších 5 m</t>
  </si>
  <si>
    <t>předpoklad 50 m:50/5*4,33871</t>
  </si>
  <si>
    <t>979097012R00</t>
  </si>
  <si>
    <t>Pronájem kontejneru 7 t</t>
  </si>
  <si>
    <t xml:space="preserve">den   </t>
  </si>
  <si>
    <t>979990107R00</t>
  </si>
  <si>
    <t xml:space="preserve">Poplatek za uložení suti - směs </t>
  </si>
  <si>
    <t>omítka:0,3224</t>
  </si>
  <si>
    <t>obklady a dlažby:2,17872</t>
  </si>
  <si>
    <t>0,1562</t>
  </si>
  <si>
    <t>cihly, zdivo:0,14355+0,86317+0,063</t>
  </si>
  <si>
    <t>keramika saniotární a armatury:0,16847</t>
  </si>
  <si>
    <t>dveře, zárubně:0,24320+0,2</t>
  </si>
  <si>
    <t>998011002R00</t>
  </si>
  <si>
    <t>Přesun hmot pro budovy zděné výšky do 12 m</t>
  </si>
  <si>
    <t>díl 3:1,09146</t>
  </si>
  <si>
    <t>díl 60:1,44849</t>
  </si>
  <si>
    <t>díl 61:0,05246</t>
  </si>
  <si>
    <t>díl 63:0,07209</t>
  </si>
  <si>
    <t>díl 64:0,12278</t>
  </si>
  <si>
    <t>725110811R00</t>
  </si>
  <si>
    <t>Demontáž klozetů splachovacích</t>
  </si>
  <si>
    <t>soubor</t>
  </si>
  <si>
    <t>demontáž zařizovacích předmětů:1</t>
  </si>
  <si>
    <t>725210821R00</t>
  </si>
  <si>
    <t>Demontáž umyvadel bez výtokových armatur</t>
  </si>
  <si>
    <t>725220851R00</t>
  </si>
  <si>
    <t>Demontáž van včetně vybourání obezdezdívky</t>
  </si>
  <si>
    <t>725820801R00</t>
  </si>
  <si>
    <t>Demontáž baterie nástěnné do G 3/4</t>
  </si>
  <si>
    <t>766661112R00</t>
  </si>
  <si>
    <t>Montáž dveří do zárubně,otevíravých 1kř.do 0,8 m</t>
  </si>
  <si>
    <t>611601201R</t>
  </si>
  <si>
    <t>Dveře vnitřní CPL 0,2 KLASIK plné 1kř. 60x197 cm, 16 dekorů</t>
  </si>
  <si>
    <t>POL3_0</t>
  </si>
  <si>
    <t>611601202R</t>
  </si>
  <si>
    <t>Dveře vnitřní CPL 0,2 KLASIK plné 1kř. 70x197 cm, 16 dekorů</t>
  </si>
  <si>
    <t>998766102R00</t>
  </si>
  <si>
    <t>Přesun hmot pro truhlářské konstr., výšky do 12 m</t>
  </si>
  <si>
    <t>771100020RAB</t>
  </si>
  <si>
    <t>Vyrovnání podkladu samoniv.hmotou v int., nivelační hmota tl. 20 mm, penetrace</t>
  </si>
  <si>
    <t>vyrovnání nivelační hmotou:</t>
  </si>
  <si>
    <t>110:5,85</t>
  </si>
  <si>
    <t>111:1,8</t>
  </si>
  <si>
    <t>771101101R00</t>
  </si>
  <si>
    <t>Vysávání podlah prům.vysavačem pro pokládku dlažby</t>
  </si>
  <si>
    <t>771101210R00</t>
  </si>
  <si>
    <t>Penetrace podkladu pod dlažby</t>
  </si>
  <si>
    <t>771575024RAB</t>
  </si>
  <si>
    <t>Dlažba s izolací 30 x 30 cm, izolace , tmel, spárovací hmota, tmelení rohů</t>
  </si>
  <si>
    <t>včetně hydroizolační stěrky, spárování a tmelení koutů:</t>
  </si>
  <si>
    <t>59764.PC002</t>
  </si>
  <si>
    <t>Dlažba SL 300x300, dle výběru investora</t>
  </si>
  <si>
    <t>Mezisoučet</t>
  </si>
  <si>
    <t>ztratné 10%:0,1*7,65</t>
  </si>
  <si>
    <t>771579793R00</t>
  </si>
  <si>
    <t>Příplatek za spárovací hmotu - plošně,keram.dlažba</t>
  </si>
  <si>
    <t>998771102R00</t>
  </si>
  <si>
    <t>Přesun hmot pro podlahy z dlaždic, výšky do 12 m</t>
  </si>
  <si>
    <t>781101210R00</t>
  </si>
  <si>
    <t>Penetrace podkladu pod obklady</t>
  </si>
  <si>
    <t>obklad stěn:</t>
  </si>
  <si>
    <t>110:17,25*1,8-(0,7*1,8*2+0,8*1,8)</t>
  </si>
  <si>
    <t>1,0*0,15+0,905*0,15</t>
  </si>
  <si>
    <t>111:5,32*1,8-(0,7*1,8)+1,8*0,15*2</t>
  </si>
  <si>
    <t>781475125RAA</t>
  </si>
  <si>
    <t>Obklad vnitřní keram.,izolace,nad 30 x 30 cm, izolace, tmel , spárovací hmota</t>
  </si>
  <si>
    <t>59782.PC.001</t>
  </si>
  <si>
    <t>Dlaždice obkladací, do 30x30, dle výběru investora</t>
  </si>
  <si>
    <t>dlaždice obkladací, dle výběru investora:</t>
  </si>
  <si>
    <t>36,23175</t>
  </si>
  <si>
    <t>ztratné 10%:0,1*31,275</t>
  </si>
  <si>
    <t>781497111RS2</t>
  </si>
  <si>
    <t>Lišta hliníková ukončovacích k obkladům , profil RB, pro tloušťku obkladu 8 mm</t>
  </si>
  <si>
    <t>110:17,25-(0,7+0,8)</t>
  </si>
  <si>
    <t>1,0+0,905</t>
  </si>
  <si>
    <t>1,8*3</t>
  </si>
  <si>
    <t>111:5,32-(0,7)+1,8*2</t>
  </si>
  <si>
    <t>ztratné 5%:0,05*31,275</t>
  </si>
  <si>
    <t>781419706R00</t>
  </si>
  <si>
    <t>Příplatek za spárovací vodotěsnou hmotu - plošně</t>
  </si>
  <si>
    <t>998781102R00</t>
  </si>
  <si>
    <t>Přesun hmot pro obklady keramické, výšky do 12 m</t>
  </si>
  <si>
    <t>783222100R00</t>
  </si>
  <si>
    <t>Nátěr syntetický kovových konstrukcí dvojnásobný</t>
  </si>
  <si>
    <t>nátěr zárubní:</t>
  </si>
  <si>
    <t>(2+2+0,8)*(0,1+0,05+0,05)*4</t>
  </si>
  <si>
    <t>784450020RA0</t>
  </si>
  <si>
    <t>Malba ze směsi Remal, penetrace 1x, bílá 2x</t>
  </si>
  <si>
    <t>celková výmalba, celá místnost včetně stropu:</t>
  </si>
  <si>
    <t>110:11,75*(3,8-1,8)</t>
  </si>
  <si>
    <t>6,07</t>
  </si>
  <si>
    <t>1,6*0,45*2+1,6*0,1</t>
  </si>
  <si>
    <t>1,61*0,45*2+1,61*0,1</t>
  </si>
  <si>
    <t>5,7*(3,8-1,8)</t>
  </si>
  <si>
    <t>1,8</t>
  </si>
  <si>
    <t>01</t>
  </si>
  <si>
    <t>Zařízení staveniště</t>
  </si>
  <si>
    <t>kpl</t>
  </si>
  <si>
    <t>POP</t>
  </si>
  <si>
    <t>- poplatky za užívání veřejných ploch a to vč. užívání ploch k uložení materiálů a odpadu</t>
  </si>
  <si>
    <t>- náklady na dočasné bezbariérové trasy pro pěší</t>
  </si>
  <si>
    <t>- náklady na mobilní oplocení a hrazení</t>
  </si>
  <si>
    <t>- náklady na umístění tabule "stavba povolena"</t>
  </si>
  <si>
    <t>- náklady na umístění výstražných značek a cedulí (např. zákaz vstupu na staveniště)</t>
  </si>
  <si>
    <t>- zřízení objektů ZS</t>
  </si>
  <si>
    <t>- zřízení přípojek médií k objektům ZS</t>
  </si>
  <si>
    <t>- zřízení odběrných míst NN a vody s měřením</t>
  </si>
  <si>
    <t>- provozní náklady na energie</t>
  </si>
  <si>
    <t>- náklady na vybavení objektů ZS</t>
  </si>
  <si>
    <t>- náklady na údržbu objektů ZS</t>
  </si>
  <si>
    <t>- náklady na úklid ploch využívaných pro ZS</t>
  </si>
  <si>
    <t>- náklady spojené s likvidací objektů ZS</t>
  </si>
  <si>
    <t>- náklady na uvedení ploch a zařízení využívaných pro ZS do původního stavu</t>
  </si>
  <si>
    <t>- náklady na ztížené provádění stavebních prací v důsledku nepřerušeného dopravního provozu provozu v bezprosřední blízkosti staveniště (zásobování obchodů, zajištění příjezdů pro pohotovostní vozidla)</t>
  </si>
  <si>
    <t/>
  </si>
  <si>
    <t>SUM</t>
  </si>
  <si>
    <t>Poznámky uchazeče k zadání</t>
  </si>
  <si>
    <t>POPUZIV</t>
  </si>
  <si>
    <t>END</t>
  </si>
  <si>
    <t>2 - Stavební úpravy sociálního zázemí kabinetu v ZŠ Butovická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</si>
</sst>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20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3" xfId="0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8" fillId="0" borderId="33" xfId="0" applyFont="1" applyBorder="1" applyAlignment="1">
      <alignment vertical="top" wrapText="1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164" fontId="18" fillId="0" borderId="33" xfId="0" applyNumberFormat="1" applyFont="1" applyBorder="1" applyAlignment="1">
      <alignment vertical="top" wrapText="1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17" fillId="0" borderId="33" xfId="0" quotePrefix="1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8" fillId="0" borderId="33" xfId="0" quotePrefix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/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9" fillId="0" borderId="10" xfId="0" applyFont="1" applyBorder="1" applyAlignment="1">
      <alignment horizontal="left" vertical="top" wrapText="1"/>
    </xf>
    <xf numFmtId="0" fontId="19" fillId="0" borderId="6" xfId="0" applyFont="1" applyBorder="1" applyAlignment="1">
      <alignment vertical="top" wrapText="1" shrinkToFit="1"/>
    </xf>
    <xf numFmtId="164" fontId="19" fillId="0" borderId="6" xfId="0" applyNumberFormat="1" applyFont="1" applyBorder="1" applyAlignment="1">
      <alignment vertical="top" wrapText="1" shrinkToFit="1"/>
    </xf>
    <xf numFmtId="4" fontId="19" fillId="0" borderId="6" xfId="0" applyNumberFormat="1" applyFont="1" applyBorder="1" applyAlignment="1">
      <alignment vertical="top" wrapText="1" shrinkToFit="1"/>
    </xf>
    <xf numFmtId="4" fontId="19" fillId="0" borderId="38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19" fillId="0" borderId="26" xfId="0" applyFont="1" applyBorder="1" applyAlignment="1">
      <alignment horizontal="left" vertical="top" wrapText="1"/>
    </xf>
    <xf numFmtId="0" fontId="19" fillId="0" borderId="0" xfId="0" applyFont="1" applyAlignment="1">
      <alignment vertical="top" wrapText="1" shrinkToFit="1"/>
    </xf>
    <xf numFmtId="164" fontId="19" fillId="0" borderId="0" xfId="0" applyNumberFormat="1" applyFont="1" applyAlignment="1">
      <alignment vertical="top" wrapText="1" shrinkToFit="1"/>
    </xf>
    <xf numFmtId="4" fontId="19" fillId="0" borderId="0" xfId="0" applyNumberFormat="1" applyFont="1" applyAlignment="1">
      <alignment vertical="top" wrapText="1" shrinkToFit="1"/>
    </xf>
    <xf numFmtId="4" fontId="19" fillId="0" borderId="34" xfId="0" applyNumberFormat="1" applyFont="1" applyBorder="1" applyAlignment="1">
      <alignment vertical="top" wrapText="1" shrinkToFi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</cellXfs>
  <cellStyles count="2">
    <cellStyle name="Normální" xfId="0" builtinId="0"/>
    <cellStyle name="normální 2" xfId="1" xr:uid="{DE6AA3C8-4CD8-4616-A7DA-3591AEAC7A6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Stavitel/Templates/Rozpocty/Sablona.xls" TargetMode="External"/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24DB1-6428-46A7-A4BB-7F4F510B05D6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230" t="s">
        <v>39</v>
      </c>
      <c r="B2" s="230"/>
      <c r="C2" s="230"/>
      <c r="D2" s="230"/>
      <c r="E2" s="230"/>
      <c r="F2" s="230"/>
      <c r="G2" s="23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8A5B2-FA61-4744-A181-FFB9CCD632DC}">
  <sheetPr codeName="List5112">
    <tabColor rgb="FF66FF66"/>
  </sheetPr>
  <dimension ref="A1:O65"/>
  <sheetViews>
    <sheetView showGridLines="0" tabSelected="1" topLeftCell="B1" zoomScaleNormal="100" zoomScaleSheetLayoutView="75" workbookViewId="0">
      <selection activeCell="D2" sqref="D2:J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209" t="s">
        <v>42</v>
      </c>
      <c r="C1" s="210"/>
      <c r="D1" s="210"/>
      <c r="E1" s="210"/>
      <c r="F1" s="210"/>
      <c r="G1" s="210"/>
      <c r="H1" s="210"/>
      <c r="I1" s="210"/>
      <c r="J1" s="211"/>
    </row>
    <row r="2" spans="1:15" ht="23.25" customHeight="1" x14ac:dyDescent="0.2">
      <c r="A2" s="3"/>
      <c r="B2" s="70" t="s">
        <v>40</v>
      </c>
      <c r="C2" s="71"/>
      <c r="D2" s="226" t="s">
        <v>353</v>
      </c>
      <c r="E2" s="227"/>
      <c r="F2" s="227"/>
      <c r="G2" s="227"/>
      <c r="H2" s="227"/>
      <c r="I2" s="227"/>
      <c r="J2" s="228"/>
      <c r="O2" s="1"/>
    </row>
    <row r="3" spans="1:15" ht="23.25" hidden="1" customHeight="1" x14ac:dyDescent="0.2">
      <c r="A3" s="3"/>
      <c r="B3" s="72" t="s">
        <v>43</v>
      </c>
      <c r="C3" s="73"/>
      <c r="D3" s="189"/>
      <c r="E3" s="190"/>
      <c r="F3" s="190"/>
      <c r="G3" s="190"/>
      <c r="H3" s="190"/>
      <c r="I3" s="190"/>
      <c r="J3" s="191"/>
    </row>
    <row r="4" spans="1:15" ht="23.25" hidden="1" customHeight="1" x14ac:dyDescent="0.2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21</v>
      </c>
      <c r="D5" s="79"/>
      <c r="E5" s="22"/>
      <c r="F5" s="22"/>
      <c r="G5" s="22"/>
      <c r="H5" s="24" t="s">
        <v>33</v>
      </c>
      <c r="I5" s="79"/>
      <c r="J5" s="9"/>
    </row>
    <row r="6" spans="1:15" ht="15.75" customHeight="1" x14ac:dyDescent="0.2">
      <c r="A6" s="3"/>
      <c r="B6" s="34"/>
      <c r="C6" s="22"/>
      <c r="D6" s="79"/>
      <c r="E6" s="22"/>
      <c r="F6" s="22"/>
      <c r="G6" s="22"/>
      <c r="H6" s="24" t="s">
        <v>34</v>
      </c>
      <c r="I6" s="79"/>
      <c r="J6" s="9"/>
    </row>
    <row r="7" spans="1:15" ht="15.75" customHeight="1" x14ac:dyDescent="0.2">
      <c r="A7" s="3"/>
      <c r="B7" s="35"/>
      <c r="C7" s="80"/>
      <c r="D7" s="69"/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221"/>
      <c r="E11" s="221"/>
      <c r="F11" s="221"/>
      <c r="G11" s="221"/>
      <c r="H11" s="24" t="s">
        <v>33</v>
      </c>
      <c r="I11" s="81"/>
      <c r="J11" s="9"/>
    </row>
    <row r="12" spans="1:15" ht="15.75" customHeight="1" x14ac:dyDescent="0.2">
      <c r="A12" s="3"/>
      <c r="B12" s="34"/>
      <c r="C12" s="22"/>
      <c r="D12" s="206"/>
      <c r="E12" s="206"/>
      <c r="F12" s="206"/>
      <c r="G12" s="206"/>
      <c r="H12" s="24" t="s">
        <v>34</v>
      </c>
      <c r="I12" s="81"/>
      <c r="J12" s="9"/>
    </row>
    <row r="13" spans="1:15" ht="15.75" customHeight="1" x14ac:dyDescent="0.2">
      <c r="A13" s="3"/>
      <c r="B13" s="35"/>
      <c r="C13" s="82"/>
      <c r="D13" s="207"/>
      <c r="E13" s="207"/>
      <c r="F13" s="207"/>
      <c r="G13" s="207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229"/>
      <c r="F15" s="229"/>
      <c r="G15" s="202"/>
      <c r="H15" s="202"/>
      <c r="I15" s="202" t="s">
        <v>28</v>
      </c>
      <c r="J15" s="203"/>
    </row>
    <row r="16" spans="1:15" ht="23.25" customHeight="1" x14ac:dyDescent="0.2">
      <c r="A16" s="128" t="s">
        <v>23</v>
      </c>
      <c r="B16" s="129" t="s">
        <v>23</v>
      </c>
      <c r="C16" s="47"/>
      <c r="D16" s="48"/>
      <c r="E16" s="204"/>
      <c r="F16" s="205"/>
      <c r="G16" s="204"/>
      <c r="H16" s="205"/>
      <c r="I16" s="204">
        <f>SUMIF(F47:F61,A16,I47:I61)+SUMIF(F47:F61,"PSU",I47:I61)</f>
        <v>0</v>
      </c>
      <c r="J16" s="218"/>
    </row>
    <row r="17" spans="1:10" ht="23.25" customHeight="1" x14ac:dyDescent="0.2">
      <c r="A17" s="128" t="s">
        <v>24</v>
      </c>
      <c r="B17" s="129" t="s">
        <v>24</v>
      </c>
      <c r="C17" s="47"/>
      <c r="D17" s="48"/>
      <c r="E17" s="204"/>
      <c r="F17" s="205"/>
      <c r="G17" s="204"/>
      <c r="H17" s="205"/>
      <c r="I17" s="204">
        <f>SUMIF(F47:F61,A17,I47:I61)</f>
        <v>0</v>
      </c>
      <c r="J17" s="218"/>
    </row>
    <row r="18" spans="1:10" ht="23.25" customHeight="1" x14ac:dyDescent="0.2">
      <c r="A18" s="128" t="s">
        <v>25</v>
      </c>
      <c r="B18" s="129" t="s">
        <v>25</v>
      </c>
      <c r="C18" s="47"/>
      <c r="D18" s="48"/>
      <c r="E18" s="204"/>
      <c r="F18" s="205"/>
      <c r="G18" s="204"/>
      <c r="H18" s="205"/>
      <c r="I18" s="204">
        <f>SUMIF(F47:F61,A18,I47:I61)</f>
        <v>0</v>
      </c>
      <c r="J18" s="218"/>
    </row>
    <row r="19" spans="1:10" ht="23.25" customHeight="1" x14ac:dyDescent="0.2">
      <c r="A19" s="128" t="s">
        <v>79</v>
      </c>
      <c r="B19" s="129" t="s">
        <v>26</v>
      </c>
      <c r="C19" s="47"/>
      <c r="D19" s="48"/>
      <c r="E19" s="204"/>
      <c r="F19" s="205"/>
      <c r="G19" s="204"/>
      <c r="H19" s="205"/>
      <c r="I19" s="204">
        <f>SUMIF(F47:F61,A19,I47:I61)</f>
        <v>0</v>
      </c>
      <c r="J19" s="218"/>
    </row>
    <row r="20" spans="1:10" ht="23.25" customHeight="1" x14ac:dyDescent="0.2">
      <c r="A20" s="128" t="s">
        <v>80</v>
      </c>
      <c r="B20" s="129" t="s">
        <v>27</v>
      </c>
      <c r="C20" s="47"/>
      <c r="D20" s="48"/>
      <c r="E20" s="204"/>
      <c r="F20" s="205"/>
      <c r="G20" s="204"/>
      <c r="H20" s="205"/>
      <c r="I20" s="204">
        <f>SUMIF(F47:F61,A20,I47:I61)</f>
        <v>0</v>
      </c>
      <c r="J20" s="218"/>
    </row>
    <row r="21" spans="1:10" ht="23.25" customHeight="1" x14ac:dyDescent="0.2">
      <c r="A21" s="3"/>
      <c r="B21" s="63" t="s">
        <v>28</v>
      </c>
      <c r="C21" s="64"/>
      <c r="D21" s="65"/>
      <c r="E21" s="219"/>
      <c r="F21" s="220"/>
      <c r="G21" s="219"/>
      <c r="H21" s="220"/>
      <c r="I21" s="219">
        <f>SUM(I16:J20)</f>
        <v>0</v>
      </c>
      <c r="J21" s="225"/>
    </row>
    <row r="22" spans="1:10" ht="33" customHeight="1" x14ac:dyDescent="0.2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12</v>
      </c>
      <c r="F23" s="50" t="s">
        <v>0</v>
      </c>
      <c r="G23" s="216">
        <f>ZakladDPHSniVypocet</f>
        <v>0</v>
      </c>
      <c r="H23" s="217"/>
      <c r="I23" s="217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223">
        <f>ZakladDPHSni*SazbaDPH1/100</f>
        <v>0</v>
      </c>
      <c r="H24" s="224"/>
      <c r="I24" s="224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47"/>
      <c r="D25" s="48"/>
      <c r="E25" s="49">
        <v>21</v>
      </c>
      <c r="F25" s="50" t="s">
        <v>0</v>
      </c>
      <c r="G25" s="216">
        <f>ZakladDPHZaklVypocet</f>
        <v>0</v>
      </c>
      <c r="H25" s="217"/>
      <c r="I25" s="217"/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12">
        <f>ZakladDPHZakl*SazbaDPH2/100</f>
        <v>0</v>
      </c>
      <c r="H26" s="213"/>
      <c r="I26" s="213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214">
        <f>0</f>
        <v>0</v>
      </c>
      <c r="H27" s="214"/>
      <c r="I27" s="214"/>
      <c r="J27" s="52" t="str">
        <f t="shared" si="0"/>
        <v>CZK</v>
      </c>
    </row>
    <row r="28" spans="1:10" ht="27.75" hidden="1" customHeight="1" thickBot="1" x14ac:dyDescent="0.25">
      <c r="A28" s="3"/>
      <c r="B28" s="101" t="s">
        <v>22</v>
      </c>
      <c r="C28" s="102"/>
      <c r="D28" s="102"/>
      <c r="E28" s="103"/>
      <c r="F28" s="104"/>
      <c r="G28" s="201">
        <f>ZakladDPHSniVypocet+ZakladDPHZaklVypocet</f>
        <v>0</v>
      </c>
      <c r="H28" s="201"/>
      <c r="I28" s="201"/>
      <c r="J28" s="105" t="str">
        <f t="shared" si="0"/>
        <v>CZK</v>
      </c>
    </row>
    <row r="29" spans="1:10" ht="27.75" customHeight="1" thickBot="1" x14ac:dyDescent="0.25">
      <c r="A29" s="3"/>
      <c r="B29" s="101" t="s">
        <v>35</v>
      </c>
      <c r="C29" s="106"/>
      <c r="D29" s="106"/>
      <c r="E29" s="106"/>
      <c r="F29" s="106"/>
      <c r="G29" s="215">
        <f>ZakladDPHSni+DPHSni+ZakladDPHZakl+DPHZakl+Zaokrouhleni</f>
        <v>0</v>
      </c>
      <c r="H29" s="215"/>
      <c r="I29" s="215"/>
      <c r="J29" s="107" t="s">
        <v>48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46113</v>
      </c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208"/>
      <c r="E34" s="208"/>
      <c r="G34" s="208"/>
      <c r="H34" s="208"/>
      <c r="I34" s="208"/>
      <c r="J34" s="31"/>
    </row>
    <row r="35" spans="1:10" ht="12.75" customHeight="1" x14ac:dyDescent="0.2">
      <c r="A35" s="3"/>
      <c r="B35" s="3"/>
      <c r="D35" s="222" t="s">
        <v>2</v>
      </c>
      <c r="E35" s="222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10" ht="25.5" hidden="1" customHeight="1" x14ac:dyDescent="0.2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5" t="s">
        <v>1</v>
      </c>
      <c r="J38" s="90" t="s">
        <v>0</v>
      </c>
    </row>
    <row r="39" spans="1:10" ht="25.5" hidden="1" customHeight="1" x14ac:dyDescent="0.2">
      <c r="A39" s="85">
        <v>1</v>
      </c>
      <c r="B39" s="91" t="s">
        <v>46</v>
      </c>
      <c r="C39" s="192" t="s">
        <v>45</v>
      </c>
      <c r="D39" s="193"/>
      <c r="E39" s="193"/>
      <c r="F39" s="96">
        <f>'Rozpočet Pol'!AC238</f>
        <v>0</v>
      </c>
      <c r="G39" s="97">
        <f>'Rozpočet Pol'!AD238</f>
        <v>0</v>
      </c>
      <c r="H39" s="98">
        <f>(F39*SazbaDPH1/100)+(G39*SazbaDPH2/100)</f>
        <v>0</v>
      </c>
      <c r="I39" s="98">
        <f>F39+G39+H39</f>
        <v>0</v>
      </c>
      <c r="J39" s="92" t="str">
        <f>IF(CenaCelkemVypocet=0,"",I39/CenaCelkemVypocet*100)</f>
        <v/>
      </c>
    </row>
    <row r="40" spans="1:10" ht="25.5" hidden="1" customHeight="1" x14ac:dyDescent="0.2">
      <c r="A40" s="85"/>
      <c r="B40" s="194" t="s">
        <v>47</v>
      </c>
      <c r="C40" s="195"/>
      <c r="D40" s="195"/>
      <c r="E40" s="196"/>
      <c r="F40" s="99">
        <f>SUMIF(A39:A39,"=1",F39:F39)</f>
        <v>0</v>
      </c>
      <c r="G40" s="100">
        <f>SUMIF(A39:A39,"=1",G39:G39)</f>
        <v>0</v>
      </c>
      <c r="H40" s="100">
        <f>SUMIF(A39:A39,"=1",H39:H39)</f>
        <v>0</v>
      </c>
      <c r="I40" s="100">
        <f>SUMIF(A39:A39,"=1",I39:I39)</f>
        <v>0</v>
      </c>
      <c r="J40" s="86">
        <f>SUMIF(A39:A39,"=1",J39:J39)</f>
        <v>0</v>
      </c>
    </row>
    <row r="44" spans="1:10" ht="15.75" x14ac:dyDescent="0.25">
      <c r="B44" s="108" t="s">
        <v>49</v>
      </c>
    </row>
    <row r="46" spans="1:10" ht="25.5" customHeight="1" x14ac:dyDescent="0.2">
      <c r="A46" s="109"/>
      <c r="B46" s="113" t="s">
        <v>16</v>
      </c>
      <c r="C46" s="113" t="s">
        <v>5</v>
      </c>
      <c r="D46" s="114"/>
      <c r="E46" s="114"/>
      <c r="F46" s="117" t="s">
        <v>50</v>
      </c>
      <c r="G46" s="117"/>
      <c r="H46" s="117"/>
      <c r="I46" s="197" t="s">
        <v>28</v>
      </c>
      <c r="J46" s="197"/>
    </row>
    <row r="47" spans="1:10" ht="25.5" customHeight="1" x14ac:dyDescent="0.2">
      <c r="A47" s="110"/>
      <c r="B47" s="118" t="s">
        <v>51</v>
      </c>
      <c r="C47" s="199" t="s">
        <v>52</v>
      </c>
      <c r="D47" s="200"/>
      <c r="E47" s="200"/>
      <c r="F47" s="120" t="s">
        <v>23</v>
      </c>
      <c r="G47" s="121"/>
      <c r="H47" s="121"/>
      <c r="I47" s="198">
        <f>'Rozpočet Pol'!G8</f>
        <v>0</v>
      </c>
      <c r="J47" s="198"/>
    </row>
    <row r="48" spans="1:10" ht="25.5" customHeight="1" x14ac:dyDescent="0.2">
      <c r="A48" s="110"/>
      <c r="B48" s="112" t="s">
        <v>53</v>
      </c>
      <c r="C48" s="183" t="s">
        <v>54</v>
      </c>
      <c r="D48" s="184"/>
      <c r="E48" s="184"/>
      <c r="F48" s="122" t="s">
        <v>23</v>
      </c>
      <c r="G48" s="123"/>
      <c r="H48" s="123"/>
      <c r="I48" s="182">
        <f>'Rozpočet Pol'!G29</f>
        <v>0</v>
      </c>
      <c r="J48" s="182"/>
    </row>
    <row r="49" spans="1:10" ht="25.5" customHeight="1" x14ac:dyDescent="0.2">
      <c r="A49" s="110"/>
      <c r="B49" s="112" t="s">
        <v>55</v>
      </c>
      <c r="C49" s="183" t="s">
        <v>56</v>
      </c>
      <c r="D49" s="184"/>
      <c r="E49" s="184"/>
      <c r="F49" s="122" t="s">
        <v>23</v>
      </c>
      <c r="G49" s="123"/>
      <c r="H49" s="123"/>
      <c r="I49" s="182">
        <f>'Rozpočet Pol'!G62</f>
        <v>0</v>
      </c>
      <c r="J49" s="182"/>
    </row>
    <row r="50" spans="1:10" ht="25.5" customHeight="1" x14ac:dyDescent="0.2">
      <c r="A50" s="110"/>
      <c r="B50" s="112" t="s">
        <v>57</v>
      </c>
      <c r="C50" s="183" t="s">
        <v>58</v>
      </c>
      <c r="D50" s="184"/>
      <c r="E50" s="184"/>
      <c r="F50" s="122" t="s">
        <v>23</v>
      </c>
      <c r="G50" s="123"/>
      <c r="H50" s="123"/>
      <c r="I50" s="182">
        <f>'Rozpočet Pol'!G72</f>
        <v>0</v>
      </c>
      <c r="J50" s="182"/>
    </row>
    <row r="51" spans="1:10" ht="25.5" customHeight="1" x14ac:dyDescent="0.2">
      <c r="A51" s="110"/>
      <c r="B51" s="112" t="s">
        <v>59</v>
      </c>
      <c r="C51" s="183" t="s">
        <v>60</v>
      </c>
      <c r="D51" s="184"/>
      <c r="E51" s="184"/>
      <c r="F51" s="122" t="s">
        <v>23</v>
      </c>
      <c r="G51" s="123"/>
      <c r="H51" s="123"/>
      <c r="I51" s="182">
        <f>'Rozpočet Pol'!G76</f>
        <v>0</v>
      </c>
      <c r="J51" s="182"/>
    </row>
    <row r="52" spans="1:10" ht="25.5" customHeight="1" x14ac:dyDescent="0.2">
      <c r="A52" s="110"/>
      <c r="B52" s="112" t="s">
        <v>61</v>
      </c>
      <c r="C52" s="183" t="s">
        <v>62</v>
      </c>
      <c r="D52" s="184"/>
      <c r="E52" s="184"/>
      <c r="F52" s="122" t="s">
        <v>23</v>
      </c>
      <c r="G52" s="123"/>
      <c r="H52" s="123"/>
      <c r="I52" s="182">
        <f>'Rozpočet Pol'!G83</f>
        <v>0</v>
      </c>
      <c r="J52" s="182"/>
    </row>
    <row r="53" spans="1:10" ht="25.5" customHeight="1" x14ac:dyDescent="0.2">
      <c r="A53" s="110"/>
      <c r="B53" s="112" t="s">
        <v>63</v>
      </c>
      <c r="C53" s="183" t="s">
        <v>64</v>
      </c>
      <c r="D53" s="184"/>
      <c r="E53" s="184"/>
      <c r="F53" s="122" t="s">
        <v>23</v>
      </c>
      <c r="G53" s="123"/>
      <c r="H53" s="123"/>
      <c r="I53" s="182">
        <f>'Rozpočet Pol'!G105</f>
        <v>0</v>
      </c>
      <c r="J53" s="182"/>
    </row>
    <row r="54" spans="1:10" ht="25.5" customHeight="1" x14ac:dyDescent="0.2">
      <c r="A54" s="110"/>
      <c r="B54" s="112" t="s">
        <v>65</v>
      </c>
      <c r="C54" s="183" t="s">
        <v>66</v>
      </c>
      <c r="D54" s="184"/>
      <c r="E54" s="184"/>
      <c r="F54" s="122" t="s">
        <v>23</v>
      </c>
      <c r="G54" s="123"/>
      <c r="H54" s="123"/>
      <c r="I54" s="182">
        <f>'Rozpočet Pol'!G135</f>
        <v>0</v>
      </c>
      <c r="J54" s="182"/>
    </row>
    <row r="55" spans="1:10" ht="25.5" customHeight="1" x14ac:dyDescent="0.2">
      <c r="A55" s="110"/>
      <c r="B55" s="112" t="s">
        <v>67</v>
      </c>
      <c r="C55" s="183" t="s">
        <v>68</v>
      </c>
      <c r="D55" s="184"/>
      <c r="E55" s="184"/>
      <c r="F55" s="122" t="s">
        <v>24</v>
      </c>
      <c r="G55" s="123"/>
      <c r="H55" s="123"/>
      <c r="I55" s="182">
        <f>'Rozpočet Pol'!G142</f>
        <v>0</v>
      </c>
      <c r="J55" s="182"/>
    </row>
    <row r="56" spans="1:10" ht="25.5" customHeight="1" x14ac:dyDescent="0.2">
      <c r="A56" s="110"/>
      <c r="B56" s="112" t="s">
        <v>69</v>
      </c>
      <c r="C56" s="183" t="s">
        <v>70</v>
      </c>
      <c r="D56" s="184"/>
      <c r="E56" s="184"/>
      <c r="F56" s="122" t="s">
        <v>24</v>
      </c>
      <c r="G56" s="123"/>
      <c r="H56" s="123"/>
      <c r="I56" s="182">
        <f>'Rozpočet Pol'!G151</f>
        <v>0</v>
      </c>
      <c r="J56" s="182"/>
    </row>
    <row r="57" spans="1:10" ht="25.5" customHeight="1" x14ac:dyDescent="0.2">
      <c r="A57" s="110"/>
      <c r="B57" s="112" t="s">
        <v>71</v>
      </c>
      <c r="C57" s="183" t="s">
        <v>72</v>
      </c>
      <c r="D57" s="184"/>
      <c r="E57" s="184"/>
      <c r="F57" s="122" t="s">
        <v>24</v>
      </c>
      <c r="G57" s="123"/>
      <c r="H57" s="123"/>
      <c r="I57" s="182">
        <f>'Rozpočet Pol'!G159</f>
        <v>0</v>
      </c>
      <c r="J57" s="182"/>
    </row>
    <row r="58" spans="1:10" ht="25.5" customHeight="1" x14ac:dyDescent="0.2">
      <c r="A58" s="110"/>
      <c r="B58" s="112" t="s">
        <v>73</v>
      </c>
      <c r="C58" s="183" t="s">
        <v>74</v>
      </c>
      <c r="D58" s="184"/>
      <c r="E58" s="184"/>
      <c r="F58" s="122" t="s">
        <v>24</v>
      </c>
      <c r="G58" s="123"/>
      <c r="H58" s="123"/>
      <c r="I58" s="182">
        <f>'Rozpočet Pol'!G181</f>
        <v>0</v>
      </c>
      <c r="J58" s="182"/>
    </row>
    <row r="59" spans="1:10" ht="25.5" customHeight="1" x14ac:dyDescent="0.2">
      <c r="A59" s="110"/>
      <c r="B59" s="112" t="s">
        <v>75</v>
      </c>
      <c r="C59" s="183" t="s">
        <v>76</v>
      </c>
      <c r="D59" s="184"/>
      <c r="E59" s="184"/>
      <c r="F59" s="122" t="s">
        <v>24</v>
      </c>
      <c r="G59" s="123"/>
      <c r="H59" s="123"/>
      <c r="I59" s="182">
        <f>'Rozpočet Pol'!G205</f>
        <v>0</v>
      </c>
      <c r="J59" s="182"/>
    </row>
    <row r="60" spans="1:10" ht="25.5" customHeight="1" x14ac:dyDescent="0.2">
      <c r="A60" s="110"/>
      <c r="B60" s="112" t="s">
        <v>77</v>
      </c>
      <c r="C60" s="183" t="s">
        <v>78</v>
      </c>
      <c r="D60" s="184"/>
      <c r="E60" s="184"/>
      <c r="F60" s="122" t="s">
        <v>24</v>
      </c>
      <c r="G60" s="123"/>
      <c r="H60" s="123"/>
      <c r="I60" s="182">
        <f>'Rozpočet Pol'!G209</f>
        <v>0</v>
      </c>
      <c r="J60" s="182"/>
    </row>
    <row r="61" spans="1:10" ht="25.5" customHeight="1" x14ac:dyDescent="0.2">
      <c r="A61" s="110"/>
      <c r="B61" s="119" t="s">
        <v>79</v>
      </c>
      <c r="C61" s="186" t="s">
        <v>26</v>
      </c>
      <c r="D61" s="187"/>
      <c r="E61" s="187"/>
      <c r="F61" s="124" t="s">
        <v>79</v>
      </c>
      <c r="G61" s="125"/>
      <c r="H61" s="125"/>
      <c r="I61" s="185">
        <f>'Rozpočet Pol'!G220</f>
        <v>0</v>
      </c>
      <c r="J61" s="185"/>
    </row>
    <row r="62" spans="1:10" ht="25.5" customHeight="1" x14ac:dyDescent="0.2">
      <c r="A62" s="111"/>
      <c r="B62" s="115" t="s">
        <v>1</v>
      </c>
      <c r="C62" s="115"/>
      <c r="D62" s="116"/>
      <c r="E62" s="116"/>
      <c r="F62" s="126"/>
      <c r="G62" s="127"/>
      <c r="H62" s="127"/>
      <c r="I62" s="188">
        <f>SUM(I47:I61)</f>
        <v>0</v>
      </c>
      <c r="J62" s="188"/>
    </row>
    <row r="63" spans="1:10" x14ac:dyDescent="0.2">
      <c r="F63" s="84"/>
      <c r="G63" s="84"/>
      <c r="H63" s="84"/>
      <c r="I63" s="84"/>
      <c r="J63" s="84"/>
    </row>
    <row r="64" spans="1:10" x14ac:dyDescent="0.2">
      <c r="F64" s="84"/>
      <c r="G64" s="84"/>
      <c r="H64" s="84"/>
      <c r="I64" s="84"/>
      <c r="J64" s="84"/>
    </row>
    <row r="65" spans="6:10" x14ac:dyDescent="0.2">
      <c r="F65" s="84"/>
      <c r="G65" s="84"/>
      <c r="H65" s="84"/>
      <c r="I65" s="84"/>
      <c r="J65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1"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D35:E35"/>
    <mergeCell ref="G19:H19"/>
    <mergeCell ref="G20:H20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0:J60"/>
    <mergeCell ref="C60:E60"/>
    <mergeCell ref="I61:J61"/>
    <mergeCell ref="C61:E61"/>
    <mergeCell ref="I62:J6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E0AA-A702-4831-9DBC-EA06E269BC63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31" t="s">
        <v>6</v>
      </c>
      <c r="B1" s="231"/>
      <c r="C1" s="232"/>
      <c r="D1" s="231"/>
      <c r="E1" s="231"/>
      <c r="F1" s="231"/>
      <c r="G1" s="231"/>
    </row>
    <row r="2" spans="1:7" ht="24.95" customHeight="1" x14ac:dyDescent="0.2">
      <c r="A2" s="68" t="s">
        <v>41</v>
      </c>
      <c r="B2" s="67"/>
      <c r="C2" s="233"/>
      <c r="D2" s="233"/>
      <c r="E2" s="233"/>
      <c r="F2" s="233"/>
      <c r="G2" s="234"/>
    </row>
    <row r="3" spans="1:7" ht="24.95" hidden="1" customHeight="1" x14ac:dyDescent="0.2">
      <c r="A3" s="68" t="s">
        <v>7</v>
      </c>
      <c r="B3" s="67"/>
      <c r="C3" s="233"/>
      <c r="D3" s="233"/>
      <c r="E3" s="233"/>
      <c r="F3" s="233"/>
      <c r="G3" s="234"/>
    </row>
    <row r="4" spans="1:7" ht="24.95" hidden="1" customHeight="1" x14ac:dyDescent="0.2">
      <c r="A4" s="68" t="s">
        <v>8</v>
      </c>
      <c r="B4" s="67"/>
      <c r="C4" s="233"/>
      <c r="D4" s="233"/>
      <c r="E4" s="233"/>
      <c r="F4" s="233"/>
      <c r="G4" s="234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CF3B3-3C78-4FC5-8B6E-452A6009C206}">
  <sheetPr>
    <outlinePr summaryBelow="0"/>
  </sheetPr>
  <dimension ref="A1:BH248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83" customWidth="1"/>
    <col min="3" max="3" width="38.28515625" style="8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59" t="s">
        <v>6</v>
      </c>
      <c r="B1" s="259"/>
      <c r="C1" s="259"/>
      <c r="D1" s="259"/>
      <c r="E1" s="259"/>
      <c r="F1" s="259"/>
      <c r="G1" s="259"/>
      <c r="AE1" t="s">
        <v>82</v>
      </c>
    </row>
    <row r="2" spans="1:60" ht="24.95" customHeight="1" x14ac:dyDescent="0.2">
      <c r="A2" s="132" t="s">
        <v>81</v>
      </c>
      <c r="B2" s="130"/>
      <c r="C2" s="260" t="s">
        <v>45</v>
      </c>
      <c r="D2" s="261"/>
      <c r="E2" s="261"/>
      <c r="F2" s="261"/>
      <c r="G2" s="262"/>
      <c r="AE2" t="s">
        <v>83</v>
      </c>
    </row>
    <row r="3" spans="1:60" ht="24.95" hidden="1" customHeight="1" x14ac:dyDescent="0.2">
      <c r="A3" s="133" t="s">
        <v>7</v>
      </c>
      <c r="B3" s="131"/>
      <c r="C3" s="263"/>
      <c r="D3" s="264"/>
      <c r="E3" s="264"/>
      <c r="F3" s="264"/>
      <c r="G3" s="265"/>
      <c r="AE3" t="s">
        <v>84</v>
      </c>
    </row>
    <row r="4" spans="1:60" ht="24.95" hidden="1" customHeight="1" x14ac:dyDescent="0.2">
      <c r="A4" s="133" t="s">
        <v>8</v>
      </c>
      <c r="B4" s="131"/>
      <c r="C4" s="263"/>
      <c r="D4" s="264"/>
      <c r="E4" s="264"/>
      <c r="F4" s="264"/>
      <c r="G4" s="265"/>
      <c r="AE4" t="s">
        <v>85</v>
      </c>
    </row>
    <row r="5" spans="1:60" hidden="1" x14ac:dyDescent="0.2">
      <c r="A5" s="134" t="s">
        <v>86</v>
      </c>
      <c r="B5" s="135"/>
      <c r="C5" s="135"/>
      <c r="D5" s="136"/>
      <c r="E5" s="136"/>
      <c r="F5" s="136"/>
      <c r="G5" s="137"/>
      <c r="AE5" t="s">
        <v>87</v>
      </c>
    </row>
    <row r="7" spans="1:60" ht="38.25" x14ac:dyDescent="0.2">
      <c r="A7" s="143" t="s">
        <v>88</v>
      </c>
      <c r="B7" s="144" t="s">
        <v>89</v>
      </c>
      <c r="C7" s="144" t="s">
        <v>90</v>
      </c>
      <c r="D7" s="143" t="s">
        <v>91</v>
      </c>
      <c r="E7" s="143" t="s">
        <v>92</v>
      </c>
      <c r="F7" s="138" t="s">
        <v>93</v>
      </c>
      <c r="G7" s="160" t="s">
        <v>28</v>
      </c>
      <c r="H7" s="161" t="s">
        <v>29</v>
      </c>
      <c r="I7" s="161" t="s">
        <v>94</v>
      </c>
      <c r="J7" s="161" t="s">
        <v>30</v>
      </c>
      <c r="K7" s="161" t="s">
        <v>95</v>
      </c>
      <c r="L7" s="161" t="s">
        <v>96</v>
      </c>
      <c r="M7" s="161" t="s">
        <v>97</v>
      </c>
      <c r="N7" s="161" t="s">
        <v>98</v>
      </c>
      <c r="O7" s="161" t="s">
        <v>99</v>
      </c>
      <c r="P7" s="161" t="s">
        <v>100</v>
      </c>
      <c r="Q7" s="161" t="s">
        <v>101</v>
      </c>
      <c r="R7" s="161" t="s">
        <v>102</v>
      </c>
      <c r="S7" s="161" t="s">
        <v>103</v>
      </c>
      <c r="T7" s="161" t="s">
        <v>104</v>
      </c>
      <c r="U7" s="146" t="s">
        <v>105</v>
      </c>
    </row>
    <row r="8" spans="1:60" x14ac:dyDescent="0.2">
      <c r="A8" s="162" t="s">
        <v>106</v>
      </c>
      <c r="B8" s="163" t="s">
        <v>51</v>
      </c>
      <c r="C8" s="164" t="s">
        <v>52</v>
      </c>
      <c r="D8" s="145"/>
      <c r="E8" s="165"/>
      <c r="F8" s="166"/>
      <c r="G8" s="166">
        <f>SUMIF(AE9:AE28,"&lt;&gt;NOR",G9:G28)</f>
        <v>0</v>
      </c>
      <c r="H8" s="166"/>
      <c r="I8" s="166">
        <f>SUM(I9:I28)</f>
        <v>0</v>
      </c>
      <c r="J8" s="166"/>
      <c r="K8" s="166">
        <f>SUM(K9:K28)</f>
        <v>0</v>
      </c>
      <c r="L8" s="166"/>
      <c r="M8" s="166">
        <f>SUM(M9:M28)</f>
        <v>0</v>
      </c>
      <c r="N8" s="145"/>
      <c r="O8" s="145">
        <f>SUM(O9:O28)</f>
        <v>1.4855</v>
      </c>
      <c r="P8" s="145"/>
      <c r="Q8" s="145">
        <f>SUM(Q9:Q28)</f>
        <v>0</v>
      </c>
      <c r="R8" s="145"/>
      <c r="S8" s="145"/>
      <c r="T8" s="162"/>
      <c r="U8" s="145">
        <f>SUM(U9:U28)</f>
        <v>10.87</v>
      </c>
      <c r="AE8" t="s">
        <v>107</v>
      </c>
    </row>
    <row r="9" spans="1:60" outlineLevel="1" x14ac:dyDescent="0.2">
      <c r="A9" s="140">
        <v>1</v>
      </c>
      <c r="B9" s="140" t="s">
        <v>108</v>
      </c>
      <c r="C9" s="175" t="s">
        <v>109</v>
      </c>
      <c r="D9" s="147" t="s">
        <v>110</v>
      </c>
      <c r="E9" s="153">
        <v>0.75249999999999995</v>
      </c>
      <c r="F9" s="157">
        <f>H9+J9</f>
        <v>0</v>
      </c>
      <c r="G9" s="158">
        <f>ROUND(E9*F9,2)</f>
        <v>0</v>
      </c>
      <c r="H9" s="158"/>
      <c r="I9" s="158">
        <f>ROUND(E9*H9,2)</f>
        <v>0</v>
      </c>
      <c r="J9" s="158"/>
      <c r="K9" s="158">
        <f>ROUND(E9*J9,2)</f>
        <v>0</v>
      </c>
      <c r="L9" s="158">
        <v>21</v>
      </c>
      <c r="M9" s="158">
        <f>G9*(1+L9/100)</f>
        <v>0</v>
      </c>
      <c r="N9" s="147">
        <v>0.27964</v>
      </c>
      <c r="O9" s="147">
        <f>ROUND(E9*N9,5)</f>
        <v>0.21043000000000001</v>
      </c>
      <c r="P9" s="147">
        <v>0</v>
      </c>
      <c r="Q9" s="147">
        <f>ROUND(E9*P9,5)</f>
        <v>0</v>
      </c>
      <c r="R9" s="147"/>
      <c r="S9" s="147"/>
      <c r="T9" s="148">
        <v>0.79649999999999999</v>
      </c>
      <c r="U9" s="147">
        <f>ROUND(E9*T9,2)</f>
        <v>0.6</v>
      </c>
      <c r="V9" s="139"/>
      <c r="W9" s="139"/>
      <c r="X9" s="139"/>
      <c r="Y9" s="139"/>
      <c r="Z9" s="139"/>
      <c r="AA9" s="139"/>
      <c r="AB9" s="139"/>
      <c r="AC9" s="139"/>
      <c r="AD9" s="139"/>
      <c r="AE9" s="139" t="s">
        <v>111</v>
      </c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</row>
    <row r="10" spans="1:60" outlineLevel="1" x14ac:dyDescent="0.2">
      <c r="A10" s="140"/>
      <c r="B10" s="140"/>
      <c r="C10" s="176" t="s">
        <v>112</v>
      </c>
      <c r="D10" s="149"/>
      <c r="E10" s="154"/>
      <c r="F10" s="158"/>
      <c r="G10" s="158"/>
      <c r="H10" s="158"/>
      <c r="I10" s="158"/>
      <c r="J10" s="158"/>
      <c r="K10" s="158"/>
      <c r="L10" s="158"/>
      <c r="M10" s="158"/>
      <c r="N10" s="147"/>
      <c r="O10" s="147"/>
      <c r="P10" s="147"/>
      <c r="Q10" s="147"/>
      <c r="R10" s="147"/>
      <c r="S10" s="147"/>
      <c r="T10" s="148"/>
      <c r="U10" s="147"/>
      <c r="V10" s="139"/>
      <c r="W10" s="139"/>
      <c r="X10" s="139"/>
      <c r="Y10" s="139"/>
      <c r="Z10" s="139"/>
      <c r="AA10" s="139"/>
      <c r="AB10" s="139"/>
      <c r="AC10" s="139"/>
      <c r="AD10" s="139"/>
      <c r="AE10" s="139" t="s">
        <v>113</v>
      </c>
      <c r="AF10" s="139">
        <v>0</v>
      </c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</row>
    <row r="11" spans="1:60" outlineLevel="1" x14ac:dyDescent="0.2">
      <c r="A11" s="140"/>
      <c r="B11" s="140"/>
      <c r="C11" s="176" t="s">
        <v>114</v>
      </c>
      <c r="D11" s="149"/>
      <c r="E11" s="154">
        <v>0.75249999999999995</v>
      </c>
      <c r="F11" s="158"/>
      <c r="G11" s="158"/>
      <c r="H11" s="158"/>
      <c r="I11" s="158"/>
      <c r="J11" s="158"/>
      <c r="K11" s="158"/>
      <c r="L11" s="158"/>
      <c r="M11" s="158"/>
      <c r="N11" s="147"/>
      <c r="O11" s="147"/>
      <c r="P11" s="147"/>
      <c r="Q11" s="147"/>
      <c r="R11" s="147"/>
      <c r="S11" s="147"/>
      <c r="T11" s="148"/>
      <c r="U11" s="147"/>
      <c r="V11" s="139"/>
      <c r="W11" s="139"/>
      <c r="X11" s="139"/>
      <c r="Y11" s="139"/>
      <c r="Z11" s="139"/>
      <c r="AA11" s="139"/>
      <c r="AB11" s="139"/>
      <c r="AC11" s="139"/>
      <c r="AD11" s="139"/>
      <c r="AE11" s="139" t="s">
        <v>113</v>
      </c>
      <c r="AF11" s="139">
        <v>0</v>
      </c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</row>
    <row r="12" spans="1:60" ht="22.5" outlineLevel="1" x14ac:dyDescent="0.2">
      <c r="A12" s="140">
        <v>2</v>
      </c>
      <c r="B12" s="140" t="s">
        <v>115</v>
      </c>
      <c r="C12" s="175" t="s">
        <v>116</v>
      </c>
      <c r="D12" s="147" t="s">
        <v>117</v>
      </c>
      <c r="E12" s="153">
        <v>2</v>
      </c>
      <c r="F12" s="157">
        <f>H12+J12</f>
        <v>0</v>
      </c>
      <c r="G12" s="158">
        <f>ROUND(E12*F12,2)</f>
        <v>0</v>
      </c>
      <c r="H12" s="158"/>
      <c r="I12" s="158">
        <f>ROUND(E12*H12,2)</f>
        <v>0</v>
      </c>
      <c r="J12" s="158"/>
      <c r="K12" s="158">
        <f>ROUND(E12*J12,2)</f>
        <v>0</v>
      </c>
      <c r="L12" s="158">
        <v>21</v>
      </c>
      <c r="M12" s="158">
        <f>G12*(1+L12/100)</f>
        <v>0</v>
      </c>
      <c r="N12" s="147">
        <v>6.5710000000000005E-2</v>
      </c>
      <c r="O12" s="147">
        <f>ROUND(E12*N12,5)</f>
        <v>0.13142000000000001</v>
      </c>
      <c r="P12" s="147">
        <v>0</v>
      </c>
      <c r="Q12" s="147">
        <f>ROUND(E12*P12,5)</f>
        <v>0</v>
      </c>
      <c r="R12" s="147"/>
      <c r="S12" s="147"/>
      <c r="T12" s="148">
        <v>0.29798000000000002</v>
      </c>
      <c r="U12" s="147">
        <f>ROUND(E12*T12,2)</f>
        <v>0.6</v>
      </c>
      <c r="V12" s="139"/>
      <c r="W12" s="139"/>
      <c r="X12" s="139"/>
      <c r="Y12" s="139"/>
      <c r="Z12" s="139"/>
      <c r="AA12" s="139"/>
      <c r="AB12" s="139"/>
      <c r="AC12" s="139"/>
      <c r="AD12" s="139"/>
      <c r="AE12" s="139" t="s">
        <v>111</v>
      </c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</row>
    <row r="13" spans="1:60" outlineLevel="1" x14ac:dyDescent="0.2">
      <c r="A13" s="140"/>
      <c r="B13" s="140"/>
      <c r="C13" s="176" t="s">
        <v>118</v>
      </c>
      <c r="D13" s="149"/>
      <c r="E13" s="154">
        <v>2</v>
      </c>
      <c r="F13" s="158"/>
      <c r="G13" s="158"/>
      <c r="H13" s="158"/>
      <c r="I13" s="158"/>
      <c r="J13" s="158"/>
      <c r="K13" s="158"/>
      <c r="L13" s="158"/>
      <c r="M13" s="158"/>
      <c r="N13" s="147"/>
      <c r="O13" s="147"/>
      <c r="P13" s="147"/>
      <c r="Q13" s="147"/>
      <c r="R13" s="147"/>
      <c r="S13" s="147"/>
      <c r="T13" s="148"/>
      <c r="U13" s="147"/>
      <c r="V13" s="139"/>
      <c r="W13" s="139"/>
      <c r="X13" s="139"/>
      <c r="Y13" s="139"/>
      <c r="Z13" s="139"/>
      <c r="AA13" s="139"/>
      <c r="AB13" s="139"/>
      <c r="AC13" s="139"/>
      <c r="AD13" s="139"/>
      <c r="AE13" s="139" t="s">
        <v>113</v>
      </c>
      <c r="AF13" s="139">
        <v>0</v>
      </c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</row>
    <row r="14" spans="1:60" ht="22.5" outlineLevel="1" x14ac:dyDescent="0.2">
      <c r="A14" s="140">
        <v>3</v>
      </c>
      <c r="B14" s="140" t="s">
        <v>119</v>
      </c>
      <c r="C14" s="175" t="s">
        <v>120</v>
      </c>
      <c r="D14" s="147" t="s">
        <v>117</v>
      </c>
      <c r="E14" s="153">
        <v>2</v>
      </c>
      <c r="F14" s="157">
        <f>H14+J14</f>
        <v>0</v>
      </c>
      <c r="G14" s="158">
        <f>ROUND(E14*F14,2)</f>
        <v>0</v>
      </c>
      <c r="H14" s="158"/>
      <c r="I14" s="158">
        <f>ROUND(E14*H14,2)</f>
        <v>0</v>
      </c>
      <c r="J14" s="158"/>
      <c r="K14" s="158">
        <f>ROUND(E14*J14,2)</f>
        <v>0</v>
      </c>
      <c r="L14" s="158">
        <v>21</v>
      </c>
      <c r="M14" s="158">
        <f>G14*(1+L14/100)</f>
        <v>0</v>
      </c>
      <c r="N14" s="147">
        <v>2.6509999999999999E-2</v>
      </c>
      <c r="O14" s="147">
        <f>ROUND(E14*N14,5)</f>
        <v>5.3019999999999998E-2</v>
      </c>
      <c r="P14" s="147">
        <v>0</v>
      </c>
      <c r="Q14" s="147">
        <f>ROUND(E14*P14,5)</f>
        <v>0</v>
      </c>
      <c r="R14" s="147"/>
      <c r="S14" s="147"/>
      <c r="T14" s="148">
        <v>0.24199999999999999</v>
      </c>
      <c r="U14" s="147">
        <f>ROUND(E14*T14,2)</f>
        <v>0.48</v>
      </c>
      <c r="V14" s="139"/>
      <c r="W14" s="139"/>
      <c r="X14" s="139"/>
      <c r="Y14" s="139"/>
      <c r="Z14" s="139"/>
      <c r="AA14" s="139"/>
      <c r="AB14" s="139"/>
      <c r="AC14" s="139"/>
      <c r="AD14" s="139"/>
      <c r="AE14" s="139" t="s">
        <v>111</v>
      </c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</row>
    <row r="15" spans="1:60" outlineLevel="1" x14ac:dyDescent="0.2">
      <c r="A15" s="140"/>
      <c r="B15" s="140"/>
      <c r="C15" s="176" t="s">
        <v>121</v>
      </c>
      <c r="D15" s="149"/>
      <c r="E15" s="154">
        <v>2</v>
      </c>
      <c r="F15" s="158"/>
      <c r="G15" s="158"/>
      <c r="H15" s="158"/>
      <c r="I15" s="158"/>
      <c r="J15" s="158"/>
      <c r="K15" s="158"/>
      <c r="L15" s="158"/>
      <c r="M15" s="158"/>
      <c r="N15" s="147"/>
      <c r="O15" s="147"/>
      <c r="P15" s="147"/>
      <c r="Q15" s="147"/>
      <c r="R15" s="147"/>
      <c r="S15" s="147"/>
      <c r="T15" s="148"/>
      <c r="U15" s="147"/>
      <c r="V15" s="139"/>
      <c r="W15" s="139"/>
      <c r="X15" s="139"/>
      <c r="Y15" s="139"/>
      <c r="Z15" s="139"/>
      <c r="AA15" s="139"/>
      <c r="AB15" s="139"/>
      <c r="AC15" s="139"/>
      <c r="AD15" s="139"/>
      <c r="AE15" s="139" t="s">
        <v>113</v>
      </c>
      <c r="AF15" s="139">
        <v>0</v>
      </c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</row>
    <row r="16" spans="1:60" outlineLevel="1" x14ac:dyDescent="0.2">
      <c r="A16" s="140">
        <v>4</v>
      </c>
      <c r="B16" s="140" t="s">
        <v>122</v>
      </c>
      <c r="C16" s="175" t="s">
        <v>123</v>
      </c>
      <c r="D16" s="147" t="s">
        <v>110</v>
      </c>
      <c r="E16" s="153">
        <v>10.46025</v>
      </c>
      <c r="F16" s="157">
        <f>H16+J16</f>
        <v>0</v>
      </c>
      <c r="G16" s="158">
        <f>ROUND(E16*F16,2)</f>
        <v>0</v>
      </c>
      <c r="H16" s="158"/>
      <c r="I16" s="158">
        <f>ROUND(E16*H16,2)</f>
        <v>0</v>
      </c>
      <c r="J16" s="158"/>
      <c r="K16" s="158">
        <f>ROUND(E16*J16,2)</f>
        <v>0</v>
      </c>
      <c r="L16" s="158">
        <v>21</v>
      </c>
      <c r="M16" s="158">
        <f>G16*(1+L16/100)</f>
        <v>0</v>
      </c>
      <c r="N16" s="147">
        <v>3.7670000000000002E-2</v>
      </c>
      <c r="O16" s="147">
        <f>ROUND(E16*N16,5)</f>
        <v>0.39404</v>
      </c>
      <c r="P16" s="147">
        <v>0</v>
      </c>
      <c r="Q16" s="147">
        <f>ROUND(E16*P16,5)</f>
        <v>0</v>
      </c>
      <c r="R16" s="147"/>
      <c r="S16" s="147"/>
      <c r="T16" s="148">
        <v>0.41</v>
      </c>
      <c r="U16" s="147">
        <f>ROUND(E16*T16,2)</f>
        <v>4.29</v>
      </c>
      <c r="V16" s="139"/>
      <c r="W16" s="139"/>
      <c r="X16" s="139"/>
      <c r="Y16" s="139"/>
      <c r="Z16" s="139"/>
      <c r="AA16" s="139"/>
      <c r="AB16" s="139"/>
      <c r="AC16" s="139"/>
      <c r="AD16" s="139"/>
      <c r="AE16" s="139" t="s">
        <v>111</v>
      </c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</row>
    <row r="17" spans="1:60" outlineLevel="1" x14ac:dyDescent="0.2">
      <c r="A17" s="140"/>
      <c r="B17" s="140"/>
      <c r="C17" s="176" t="s">
        <v>124</v>
      </c>
      <c r="D17" s="149"/>
      <c r="E17" s="154">
        <v>10.46025</v>
      </c>
      <c r="F17" s="158"/>
      <c r="G17" s="158"/>
      <c r="H17" s="158"/>
      <c r="I17" s="158"/>
      <c r="J17" s="158"/>
      <c r="K17" s="158"/>
      <c r="L17" s="158"/>
      <c r="M17" s="158"/>
      <c r="N17" s="147"/>
      <c r="O17" s="147"/>
      <c r="P17" s="147"/>
      <c r="Q17" s="147"/>
      <c r="R17" s="147"/>
      <c r="S17" s="147"/>
      <c r="T17" s="148"/>
      <c r="U17" s="147"/>
      <c r="V17" s="139"/>
      <c r="W17" s="139"/>
      <c r="X17" s="139"/>
      <c r="Y17" s="139"/>
      <c r="Z17" s="139"/>
      <c r="AA17" s="139"/>
      <c r="AB17" s="139"/>
      <c r="AC17" s="139"/>
      <c r="AD17" s="139"/>
      <c r="AE17" s="139" t="s">
        <v>113</v>
      </c>
      <c r="AF17" s="139">
        <v>0</v>
      </c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</row>
    <row r="18" spans="1:60" outlineLevel="1" x14ac:dyDescent="0.2">
      <c r="A18" s="140">
        <v>5</v>
      </c>
      <c r="B18" s="140" t="s">
        <v>125</v>
      </c>
      <c r="C18" s="175" t="s">
        <v>126</v>
      </c>
      <c r="D18" s="147" t="s">
        <v>110</v>
      </c>
      <c r="E18" s="153">
        <v>5.0975000000000001</v>
      </c>
      <c r="F18" s="157">
        <f>H18+J18</f>
        <v>0</v>
      </c>
      <c r="G18" s="158">
        <f>ROUND(E18*F18,2)</f>
        <v>0</v>
      </c>
      <c r="H18" s="158"/>
      <c r="I18" s="158">
        <f>ROUND(E18*H18,2)</f>
        <v>0</v>
      </c>
      <c r="J18" s="158"/>
      <c r="K18" s="158">
        <f>ROUND(E18*J18,2)</f>
        <v>0</v>
      </c>
      <c r="L18" s="158">
        <v>21</v>
      </c>
      <c r="M18" s="158">
        <f>G18*(1+L18/100)</f>
        <v>0</v>
      </c>
      <c r="N18" s="147">
        <v>7.4709999999999999E-2</v>
      </c>
      <c r="O18" s="147">
        <f>ROUND(E18*N18,5)</f>
        <v>0.38083</v>
      </c>
      <c r="P18" s="147">
        <v>0</v>
      </c>
      <c r="Q18" s="147">
        <f>ROUND(E18*P18,5)</f>
        <v>0</v>
      </c>
      <c r="R18" s="147"/>
      <c r="S18" s="147"/>
      <c r="T18" s="148">
        <v>0.52915000000000001</v>
      </c>
      <c r="U18" s="147">
        <f>ROUND(E18*T18,2)</f>
        <v>2.7</v>
      </c>
      <c r="V18" s="139"/>
      <c r="W18" s="139"/>
      <c r="X18" s="139"/>
      <c r="Y18" s="139"/>
      <c r="Z18" s="139"/>
      <c r="AA18" s="139"/>
      <c r="AB18" s="139"/>
      <c r="AC18" s="139"/>
      <c r="AD18" s="139"/>
      <c r="AE18" s="139" t="s">
        <v>111</v>
      </c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</row>
    <row r="19" spans="1:60" outlineLevel="1" x14ac:dyDescent="0.2">
      <c r="A19" s="140"/>
      <c r="B19" s="140"/>
      <c r="C19" s="176" t="s">
        <v>127</v>
      </c>
      <c r="D19" s="149"/>
      <c r="E19" s="154"/>
      <c r="F19" s="158"/>
      <c r="G19" s="158"/>
      <c r="H19" s="158"/>
      <c r="I19" s="158"/>
      <c r="J19" s="158"/>
      <c r="K19" s="158"/>
      <c r="L19" s="158"/>
      <c r="M19" s="158"/>
      <c r="N19" s="147"/>
      <c r="O19" s="147"/>
      <c r="P19" s="147"/>
      <c r="Q19" s="147"/>
      <c r="R19" s="147"/>
      <c r="S19" s="147"/>
      <c r="T19" s="148"/>
      <c r="U19" s="147"/>
      <c r="V19" s="139"/>
      <c r="W19" s="139"/>
      <c r="X19" s="139"/>
      <c r="Y19" s="139"/>
      <c r="Z19" s="139"/>
      <c r="AA19" s="139"/>
      <c r="AB19" s="139"/>
      <c r="AC19" s="139"/>
      <c r="AD19" s="139"/>
      <c r="AE19" s="139" t="s">
        <v>113</v>
      </c>
      <c r="AF19" s="139">
        <v>0</v>
      </c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</row>
    <row r="20" spans="1:60" outlineLevel="1" x14ac:dyDescent="0.2">
      <c r="A20" s="140"/>
      <c r="B20" s="140"/>
      <c r="C20" s="176" t="s">
        <v>128</v>
      </c>
      <c r="D20" s="149"/>
      <c r="E20" s="154">
        <v>2.2000000000000002</v>
      </c>
      <c r="F20" s="158"/>
      <c r="G20" s="158"/>
      <c r="H20" s="158"/>
      <c r="I20" s="158"/>
      <c r="J20" s="158"/>
      <c r="K20" s="158"/>
      <c r="L20" s="158"/>
      <c r="M20" s="158"/>
      <c r="N20" s="147"/>
      <c r="O20" s="147"/>
      <c r="P20" s="147"/>
      <c r="Q20" s="147"/>
      <c r="R20" s="147"/>
      <c r="S20" s="147"/>
      <c r="T20" s="148"/>
      <c r="U20" s="147"/>
      <c r="V20" s="139"/>
      <c r="W20" s="139"/>
      <c r="X20" s="139"/>
      <c r="Y20" s="139"/>
      <c r="Z20" s="139"/>
      <c r="AA20" s="139"/>
      <c r="AB20" s="139"/>
      <c r="AC20" s="139"/>
      <c r="AD20" s="139"/>
      <c r="AE20" s="139" t="s">
        <v>113</v>
      </c>
      <c r="AF20" s="139">
        <v>0</v>
      </c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</row>
    <row r="21" spans="1:60" outlineLevel="1" x14ac:dyDescent="0.2">
      <c r="A21" s="140"/>
      <c r="B21" s="140"/>
      <c r="C21" s="176" t="s">
        <v>129</v>
      </c>
      <c r="D21" s="149"/>
      <c r="E21" s="154">
        <v>2.8975</v>
      </c>
      <c r="F21" s="158"/>
      <c r="G21" s="158"/>
      <c r="H21" s="158"/>
      <c r="I21" s="158"/>
      <c r="J21" s="158"/>
      <c r="K21" s="158"/>
      <c r="L21" s="158"/>
      <c r="M21" s="158"/>
      <c r="N21" s="147"/>
      <c r="O21" s="147"/>
      <c r="P21" s="147"/>
      <c r="Q21" s="147"/>
      <c r="R21" s="147"/>
      <c r="S21" s="147"/>
      <c r="T21" s="148"/>
      <c r="U21" s="147"/>
      <c r="V21" s="139"/>
      <c r="W21" s="139"/>
      <c r="X21" s="139"/>
      <c r="Y21" s="139"/>
      <c r="Z21" s="139"/>
      <c r="AA21" s="139"/>
      <c r="AB21" s="139"/>
      <c r="AC21" s="139"/>
      <c r="AD21" s="139"/>
      <c r="AE21" s="139" t="s">
        <v>113</v>
      </c>
      <c r="AF21" s="139">
        <v>0</v>
      </c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</row>
    <row r="22" spans="1:60" outlineLevel="1" x14ac:dyDescent="0.2">
      <c r="A22" s="140">
        <v>6</v>
      </c>
      <c r="B22" s="140" t="s">
        <v>130</v>
      </c>
      <c r="C22" s="175" t="s">
        <v>131</v>
      </c>
      <c r="D22" s="147" t="s">
        <v>110</v>
      </c>
      <c r="E22" s="153">
        <v>0.45</v>
      </c>
      <c r="F22" s="157">
        <f>H22+J22</f>
        <v>0</v>
      </c>
      <c r="G22" s="158">
        <f>ROUND(E22*F22,2)</f>
        <v>0</v>
      </c>
      <c r="H22" s="158"/>
      <c r="I22" s="158">
        <f>ROUND(E22*H22,2)</f>
        <v>0</v>
      </c>
      <c r="J22" s="158"/>
      <c r="K22" s="158">
        <f>ROUND(E22*J22,2)</f>
        <v>0</v>
      </c>
      <c r="L22" s="158">
        <v>21</v>
      </c>
      <c r="M22" s="158">
        <f>G22*(1+L22/100)</f>
        <v>0</v>
      </c>
      <c r="N22" s="147">
        <v>0.11219</v>
      </c>
      <c r="O22" s="147">
        <f>ROUND(E22*N22,5)</f>
        <v>5.049E-2</v>
      </c>
      <c r="P22" s="147">
        <v>0</v>
      </c>
      <c r="Q22" s="147">
        <f>ROUND(E22*P22,5)</f>
        <v>0</v>
      </c>
      <c r="R22" s="147"/>
      <c r="S22" s="147"/>
      <c r="T22" s="148">
        <v>0.55488999999999999</v>
      </c>
      <c r="U22" s="147">
        <f>ROUND(E22*T22,2)</f>
        <v>0.25</v>
      </c>
      <c r="V22" s="139"/>
      <c r="W22" s="139"/>
      <c r="X22" s="139"/>
      <c r="Y22" s="139"/>
      <c r="Z22" s="139"/>
      <c r="AA22" s="139"/>
      <c r="AB22" s="139"/>
      <c r="AC22" s="139"/>
      <c r="AD22" s="139"/>
      <c r="AE22" s="139" t="s">
        <v>111</v>
      </c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</row>
    <row r="23" spans="1:60" outlineLevel="1" x14ac:dyDescent="0.2">
      <c r="A23" s="140"/>
      <c r="B23" s="140"/>
      <c r="C23" s="176" t="s">
        <v>132</v>
      </c>
      <c r="D23" s="149"/>
      <c r="E23" s="154">
        <v>0.24</v>
      </c>
      <c r="F23" s="158"/>
      <c r="G23" s="158"/>
      <c r="H23" s="158"/>
      <c r="I23" s="158"/>
      <c r="J23" s="158"/>
      <c r="K23" s="158"/>
      <c r="L23" s="158"/>
      <c r="M23" s="158"/>
      <c r="N23" s="147"/>
      <c r="O23" s="147"/>
      <c r="P23" s="147"/>
      <c r="Q23" s="147"/>
      <c r="R23" s="147"/>
      <c r="S23" s="147"/>
      <c r="T23" s="148"/>
      <c r="U23" s="147"/>
      <c r="V23" s="139"/>
      <c r="W23" s="139"/>
      <c r="X23" s="139"/>
      <c r="Y23" s="139"/>
      <c r="Z23" s="139"/>
      <c r="AA23" s="139"/>
      <c r="AB23" s="139"/>
      <c r="AC23" s="139"/>
      <c r="AD23" s="139"/>
      <c r="AE23" s="139" t="s">
        <v>113</v>
      </c>
      <c r="AF23" s="139">
        <v>0</v>
      </c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</row>
    <row r="24" spans="1:60" outlineLevel="1" x14ac:dyDescent="0.2">
      <c r="A24" s="140"/>
      <c r="B24" s="140"/>
      <c r="C24" s="176" t="s">
        <v>133</v>
      </c>
      <c r="D24" s="149"/>
      <c r="E24" s="154">
        <v>0.21</v>
      </c>
      <c r="F24" s="158"/>
      <c r="G24" s="158"/>
      <c r="H24" s="158"/>
      <c r="I24" s="158"/>
      <c r="J24" s="158"/>
      <c r="K24" s="158"/>
      <c r="L24" s="158"/>
      <c r="M24" s="158"/>
      <c r="N24" s="147"/>
      <c r="O24" s="147"/>
      <c r="P24" s="147"/>
      <c r="Q24" s="147"/>
      <c r="R24" s="147"/>
      <c r="S24" s="147"/>
      <c r="T24" s="148"/>
      <c r="U24" s="147"/>
      <c r="V24" s="139"/>
      <c r="W24" s="139"/>
      <c r="X24" s="139"/>
      <c r="Y24" s="139"/>
      <c r="Z24" s="139"/>
      <c r="AA24" s="139"/>
      <c r="AB24" s="139"/>
      <c r="AC24" s="139"/>
      <c r="AD24" s="139"/>
      <c r="AE24" s="139" t="s">
        <v>113</v>
      </c>
      <c r="AF24" s="139">
        <v>0</v>
      </c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</row>
    <row r="25" spans="1:60" ht="22.5" outlineLevel="1" x14ac:dyDescent="0.2">
      <c r="A25" s="140">
        <v>7</v>
      </c>
      <c r="B25" s="140" t="s">
        <v>134</v>
      </c>
      <c r="C25" s="175" t="s">
        <v>135</v>
      </c>
      <c r="D25" s="147" t="s">
        <v>110</v>
      </c>
      <c r="E25" s="153">
        <v>2.3812500000000001</v>
      </c>
      <c r="F25" s="157">
        <f>H25+J25</f>
        <v>0</v>
      </c>
      <c r="G25" s="158">
        <f>ROUND(E25*F25,2)</f>
        <v>0</v>
      </c>
      <c r="H25" s="158"/>
      <c r="I25" s="158">
        <f>ROUND(E25*H25,2)</f>
        <v>0</v>
      </c>
      <c r="J25" s="158"/>
      <c r="K25" s="158">
        <f>ROUND(E25*J25,2)</f>
        <v>0</v>
      </c>
      <c r="L25" s="158">
        <v>21</v>
      </c>
      <c r="M25" s="158">
        <f>G25*(1+L25/100)</f>
        <v>0</v>
      </c>
      <c r="N25" s="147">
        <v>0.1114</v>
      </c>
      <c r="O25" s="147">
        <f>ROUND(E25*N25,5)</f>
        <v>0.26527000000000001</v>
      </c>
      <c r="P25" s="147">
        <v>0</v>
      </c>
      <c r="Q25" s="147">
        <f>ROUND(E25*P25,5)</f>
        <v>0</v>
      </c>
      <c r="R25" s="147"/>
      <c r="S25" s="147"/>
      <c r="T25" s="148">
        <v>0.81899999999999995</v>
      </c>
      <c r="U25" s="147">
        <f>ROUND(E25*T25,2)</f>
        <v>1.95</v>
      </c>
      <c r="V25" s="139"/>
      <c r="W25" s="139"/>
      <c r="X25" s="139"/>
      <c r="Y25" s="139"/>
      <c r="Z25" s="139"/>
      <c r="AA25" s="139"/>
      <c r="AB25" s="139"/>
      <c r="AC25" s="139"/>
      <c r="AD25" s="139"/>
      <c r="AE25" s="139" t="s">
        <v>111</v>
      </c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</row>
    <row r="26" spans="1:60" outlineLevel="1" x14ac:dyDescent="0.2">
      <c r="A26" s="140"/>
      <c r="B26" s="140"/>
      <c r="C26" s="176" t="s">
        <v>136</v>
      </c>
      <c r="D26" s="149"/>
      <c r="E26" s="154"/>
      <c r="F26" s="158"/>
      <c r="G26" s="158"/>
      <c r="H26" s="158"/>
      <c r="I26" s="158"/>
      <c r="J26" s="158"/>
      <c r="K26" s="158"/>
      <c r="L26" s="158"/>
      <c r="M26" s="158"/>
      <c r="N26" s="147"/>
      <c r="O26" s="147"/>
      <c r="P26" s="147"/>
      <c r="Q26" s="147"/>
      <c r="R26" s="147"/>
      <c r="S26" s="147"/>
      <c r="T26" s="148"/>
      <c r="U26" s="147"/>
      <c r="V26" s="139"/>
      <c r="W26" s="139"/>
      <c r="X26" s="139"/>
      <c r="Y26" s="139"/>
      <c r="Z26" s="139"/>
      <c r="AA26" s="139"/>
      <c r="AB26" s="139"/>
      <c r="AC26" s="139"/>
      <c r="AD26" s="139"/>
      <c r="AE26" s="139" t="s">
        <v>113</v>
      </c>
      <c r="AF26" s="139">
        <v>0</v>
      </c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</row>
    <row r="27" spans="1:60" outlineLevel="1" x14ac:dyDescent="0.2">
      <c r="A27" s="140"/>
      <c r="B27" s="140"/>
      <c r="C27" s="176" t="s">
        <v>137</v>
      </c>
      <c r="D27" s="149"/>
      <c r="E27" s="154">
        <v>1.1312500000000001</v>
      </c>
      <c r="F27" s="158"/>
      <c r="G27" s="158"/>
      <c r="H27" s="158"/>
      <c r="I27" s="158"/>
      <c r="J27" s="158"/>
      <c r="K27" s="158"/>
      <c r="L27" s="158"/>
      <c r="M27" s="158"/>
      <c r="N27" s="147"/>
      <c r="O27" s="147"/>
      <c r="P27" s="147"/>
      <c r="Q27" s="147"/>
      <c r="R27" s="147"/>
      <c r="S27" s="147"/>
      <c r="T27" s="148"/>
      <c r="U27" s="147"/>
      <c r="V27" s="139"/>
      <c r="W27" s="139"/>
      <c r="X27" s="139"/>
      <c r="Y27" s="139"/>
      <c r="Z27" s="139"/>
      <c r="AA27" s="139"/>
      <c r="AB27" s="139"/>
      <c r="AC27" s="139"/>
      <c r="AD27" s="139"/>
      <c r="AE27" s="139" t="s">
        <v>113</v>
      </c>
      <c r="AF27" s="139">
        <v>0</v>
      </c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</row>
    <row r="28" spans="1:60" outlineLevel="1" x14ac:dyDescent="0.2">
      <c r="A28" s="140"/>
      <c r="B28" s="140"/>
      <c r="C28" s="176" t="s">
        <v>138</v>
      </c>
      <c r="D28" s="149"/>
      <c r="E28" s="154">
        <v>1.25</v>
      </c>
      <c r="F28" s="158"/>
      <c r="G28" s="158"/>
      <c r="H28" s="158"/>
      <c r="I28" s="158"/>
      <c r="J28" s="158"/>
      <c r="K28" s="158"/>
      <c r="L28" s="158"/>
      <c r="M28" s="158"/>
      <c r="N28" s="147"/>
      <c r="O28" s="147"/>
      <c r="P28" s="147"/>
      <c r="Q28" s="147"/>
      <c r="R28" s="147"/>
      <c r="S28" s="147"/>
      <c r="T28" s="148"/>
      <c r="U28" s="147"/>
      <c r="V28" s="139"/>
      <c r="W28" s="139"/>
      <c r="X28" s="139"/>
      <c r="Y28" s="139"/>
      <c r="Z28" s="139"/>
      <c r="AA28" s="139"/>
      <c r="AB28" s="139"/>
      <c r="AC28" s="139"/>
      <c r="AD28" s="139"/>
      <c r="AE28" s="139" t="s">
        <v>113</v>
      </c>
      <c r="AF28" s="139">
        <v>0</v>
      </c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</row>
    <row r="29" spans="1:60" x14ac:dyDescent="0.2">
      <c r="A29" s="141" t="s">
        <v>106</v>
      </c>
      <c r="B29" s="141" t="s">
        <v>53</v>
      </c>
      <c r="C29" s="177" t="s">
        <v>54</v>
      </c>
      <c r="D29" s="150"/>
      <c r="E29" s="155"/>
      <c r="F29" s="159"/>
      <c r="G29" s="159">
        <f>SUMIF(AE30:AE61,"&lt;&gt;NOR",G30:G61)</f>
        <v>0</v>
      </c>
      <c r="H29" s="159"/>
      <c r="I29" s="159">
        <f>SUM(I30:I61)</f>
        <v>0</v>
      </c>
      <c r="J29" s="159"/>
      <c r="K29" s="159">
        <f>SUM(K30:K61)</f>
        <v>0</v>
      </c>
      <c r="L29" s="159"/>
      <c r="M29" s="159">
        <f>SUM(M30:M61)</f>
        <v>0</v>
      </c>
      <c r="N29" s="150"/>
      <c r="O29" s="150">
        <f>SUM(O30:O61)</f>
        <v>1.4484899999999998</v>
      </c>
      <c r="P29" s="150"/>
      <c r="Q29" s="150">
        <f>SUM(Q30:Q61)</f>
        <v>0</v>
      </c>
      <c r="R29" s="150"/>
      <c r="S29" s="150"/>
      <c r="T29" s="151"/>
      <c r="U29" s="150">
        <f>SUM(U30:U61)</f>
        <v>25.5</v>
      </c>
      <c r="AE29" t="s">
        <v>107</v>
      </c>
    </row>
    <row r="30" spans="1:60" outlineLevel="1" x14ac:dyDescent="0.2">
      <c r="A30" s="140">
        <v>8</v>
      </c>
      <c r="B30" s="140" t="s">
        <v>139</v>
      </c>
      <c r="C30" s="175" t="s">
        <v>140</v>
      </c>
      <c r="D30" s="147" t="s">
        <v>110</v>
      </c>
      <c r="E30" s="153">
        <v>34.8675</v>
      </c>
      <c r="F30" s="157">
        <f>H30+J30</f>
        <v>0</v>
      </c>
      <c r="G30" s="158">
        <f>ROUND(E30*F30,2)</f>
        <v>0</v>
      </c>
      <c r="H30" s="158"/>
      <c r="I30" s="158">
        <f>ROUND(E30*H30,2)</f>
        <v>0</v>
      </c>
      <c r="J30" s="158"/>
      <c r="K30" s="158">
        <f>ROUND(E30*J30,2)</f>
        <v>0</v>
      </c>
      <c r="L30" s="158">
        <v>21</v>
      </c>
      <c r="M30" s="158">
        <f>G30*(1+L30/100)</f>
        <v>0</v>
      </c>
      <c r="N30" s="147">
        <v>5.0000000000000001E-3</v>
      </c>
      <c r="O30" s="147">
        <f>ROUND(E30*N30,5)</f>
        <v>0.17433999999999999</v>
      </c>
      <c r="P30" s="147">
        <v>0</v>
      </c>
      <c r="Q30" s="147">
        <f>ROUND(E30*P30,5)</f>
        <v>0</v>
      </c>
      <c r="R30" s="147"/>
      <c r="S30" s="147"/>
      <c r="T30" s="148">
        <v>8.1000000000000003E-2</v>
      </c>
      <c r="U30" s="147">
        <f>ROUND(E30*T30,2)</f>
        <v>2.82</v>
      </c>
      <c r="V30" s="139"/>
      <c r="W30" s="139"/>
      <c r="X30" s="139"/>
      <c r="Y30" s="139"/>
      <c r="Z30" s="139"/>
      <c r="AA30" s="139"/>
      <c r="AB30" s="139"/>
      <c r="AC30" s="139"/>
      <c r="AD30" s="139"/>
      <c r="AE30" s="139" t="s">
        <v>111</v>
      </c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</row>
    <row r="31" spans="1:60" outlineLevel="1" x14ac:dyDescent="0.2">
      <c r="A31" s="140"/>
      <c r="B31" s="140"/>
      <c r="C31" s="176" t="s">
        <v>141</v>
      </c>
      <c r="D31" s="149"/>
      <c r="E31" s="154"/>
      <c r="F31" s="158"/>
      <c r="G31" s="158"/>
      <c r="H31" s="158"/>
      <c r="I31" s="158"/>
      <c r="J31" s="158"/>
      <c r="K31" s="158"/>
      <c r="L31" s="158"/>
      <c r="M31" s="158"/>
      <c r="N31" s="147"/>
      <c r="O31" s="147"/>
      <c r="P31" s="147"/>
      <c r="Q31" s="147"/>
      <c r="R31" s="147"/>
      <c r="S31" s="147"/>
      <c r="T31" s="148"/>
      <c r="U31" s="147"/>
      <c r="V31" s="139"/>
      <c r="W31" s="139"/>
      <c r="X31" s="139"/>
      <c r="Y31" s="139"/>
      <c r="Z31" s="139"/>
      <c r="AA31" s="139"/>
      <c r="AB31" s="139"/>
      <c r="AC31" s="139"/>
      <c r="AD31" s="139"/>
      <c r="AE31" s="139" t="s">
        <v>113</v>
      </c>
      <c r="AF31" s="139">
        <v>0</v>
      </c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</row>
    <row r="32" spans="1:60" outlineLevel="1" x14ac:dyDescent="0.2">
      <c r="A32" s="140"/>
      <c r="B32" s="140"/>
      <c r="C32" s="176" t="s">
        <v>142</v>
      </c>
      <c r="D32" s="149"/>
      <c r="E32" s="154"/>
      <c r="F32" s="158"/>
      <c r="G32" s="158"/>
      <c r="H32" s="158"/>
      <c r="I32" s="158"/>
      <c r="J32" s="158"/>
      <c r="K32" s="158"/>
      <c r="L32" s="158"/>
      <c r="M32" s="158"/>
      <c r="N32" s="147"/>
      <c r="O32" s="147"/>
      <c r="P32" s="147"/>
      <c r="Q32" s="147"/>
      <c r="R32" s="147"/>
      <c r="S32" s="147"/>
      <c r="T32" s="148"/>
      <c r="U32" s="147"/>
      <c r="V32" s="139"/>
      <c r="W32" s="139"/>
      <c r="X32" s="139"/>
      <c r="Y32" s="139"/>
      <c r="Z32" s="139"/>
      <c r="AA32" s="139"/>
      <c r="AB32" s="139"/>
      <c r="AC32" s="139"/>
      <c r="AD32" s="139"/>
      <c r="AE32" s="139" t="s">
        <v>113</v>
      </c>
      <c r="AF32" s="139">
        <v>0</v>
      </c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</row>
    <row r="33" spans="1:60" outlineLevel="1" x14ac:dyDescent="0.2">
      <c r="A33" s="140"/>
      <c r="B33" s="140"/>
      <c r="C33" s="176" t="s">
        <v>143</v>
      </c>
      <c r="D33" s="149"/>
      <c r="E33" s="154">
        <v>24.23</v>
      </c>
      <c r="F33" s="158"/>
      <c r="G33" s="158"/>
      <c r="H33" s="158"/>
      <c r="I33" s="158"/>
      <c r="J33" s="158"/>
      <c r="K33" s="158"/>
      <c r="L33" s="158"/>
      <c r="M33" s="158"/>
      <c r="N33" s="147"/>
      <c r="O33" s="147"/>
      <c r="P33" s="147"/>
      <c r="Q33" s="147"/>
      <c r="R33" s="147"/>
      <c r="S33" s="147"/>
      <c r="T33" s="148"/>
      <c r="U33" s="147"/>
      <c r="V33" s="139"/>
      <c r="W33" s="139"/>
      <c r="X33" s="139"/>
      <c r="Y33" s="139"/>
      <c r="Z33" s="139"/>
      <c r="AA33" s="139"/>
      <c r="AB33" s="139"/>
      <c r="AC33" s="139"/>
      <c r="AD33" s="139"/>
      <c r="AE33" s="139" t="s">
        <v>113</v>
      </c>
      <c r="AF33" s="139">
        <v>0</v>
      </c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</row>
    <row r="34" spans="1:60" outlineLevel="1" x14ac:dyDescent="0.2">
      <c r="A34" s="140"/>
      <c r="B34" s="140"/>
      <c r="C34" s="176" t="s">
        <v>144</v>
      </c>
      <c r="D34" s="149"/>
      <c r="E34" s="154"/>
      <c r="F34" s="158"/>
      <c r="G34" s="158"/>
      <c r="H34" s="158"/>
      <c r="I34" s="158"/>
      <c r="J34" s="158"/>
      <c r="K34" s="158"/>
      <c r="L34" s="158"/>
      <c r="M34" s="158"/>
      <c r="N34" s="147"/>
      <c r="O34" s="147"/>
      <c r="P34" s="147"/>
      <c r="Q34" s="147"/>
      <c r="R34" s="147"/>
      <c r="S34" s="147"/>
      <c r="T34" s="148"/>
      <c r="U34" s="147"/>
      <c r="V34" s="139"/>
      <c r="W34" s="139"/>
      <c r="X34" s="139"/>
      <c r="Y34" s="139"/>
      <c r="Z34" s="139"/>
      <c r="AA34" s="139"/>
      <c r="AB34" s="139"/>
      <c r="AC34" s="139"/>
      <c r="AD34" s="139"/>
      <c r="AE34" s="139" t="s">
        <v>113</v>
      </c>
      <c r="AF34" s="139">
        <v>0</v>
      </c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</row>
    <row r="35" spans="1:60" outlineLevel="1" x14ac:dyDescent="0.2">
      <c r="A35" s="140"/>
      <c r="B35" s="140"/>
      <c r="C35" s="176" t="s">
        <v>145</v>
      </c>
      <c r="D35" s="149"/>
      <c r="E35" s="154">
        <v>10.637499999999999</v>
      </c>
      <c r="F35" s="158"/>
      <c r="G35" s="158"/>
      <c r="H35" s="158"/>
      <c r="I35" s="158"/>
      <c r="J35" s="158"/>
      <c r="K35" s="158"/>
      <c r="L35" s="158"/>
      <c r="M35" s="158"/>
      <c r="N35" s="147"/>
      <c r="O35" s="147"/>
      <c r="P35" s="147"/>
      <c r="Q35" s="147"/>
      <c r="R35" s="147"/>
      <c r="S35" s="147"/>
      <c r="T35" s="148"/>
      <c r="U35" s="147"/>
      <c r="V35" s="139"/>
      <c r="W35" s="139"/>
      <c r="X35" s="139"/>
      <c r="Y35" s="139"/>
      <c r="Z35" s="139"/>
      <c r="AA35" s="139"/>
      <c r="AB35" s="139"/>
      <c r="AC35" s="139"/>
      <c r="AD35" s="139"/>
      <c r="AE35" s="139" t="s">
        <v>113</v>
      </c>
      <c r="AF35" s="139">
        <v>0</v>
      </c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</row>
    <row r="36" spans="1:60" outlineLevel="1" x14ac:dyDescent="0.2">
      <c r="A36" s="140">
        <v>9</v>
      </c>
      <c r="B36" s="140" t="s">
        <v>146</v>
      </c>
      <c r="C36" s="175" t="s">
        <v>147</v>
      </c>
      <c r="D36" s="147" t="s">
        <v>110</v>
      </c>
      <c r="E36" s="153">
        <v>34.8675</v>
      </c>
      <c r="F36" s="157">
        <f>H36+J36</f>
        <v>0</v>
      </c>
      <c r="G36" s="158">
        <f>ROUND(E36*F36,2)</f>
        <v>0</v>
      </c>
      <c r="H36" s="158"/>
      <c r="I36" s="158">
        <f>ROUND(E36*H36,2)</f>
        <v>0</v>
      </c>
      <c r="J36" s="158"/>
      <c r="K36" s="158">
        <f>ROUND(E36*J36,2)</f>
        <v>0</v>
      </c>
      <c r="L36" s="158">
        <v>21</v>
      </c>
      <c r="M36" s="158">
        <f>G36*(1+L36/100)</f>
        <v>0</v>
      </c>
      <c r="N36" s="147">
        <v>3.465E-2</v>
      </c>
      <c r="O36" s="147">
        <f>ROUND(E36*N36,5)</f>
        <v>1.2081599999999999</v>
      </c>
      <c r="P36" s="147">
        <v>0</v>
      </c>
      <c r="Q36" s="147">
        <f>ROUND(E36*P36,5)</f>
        <v>0</v>
      </c>
      <c r="R36" s="147"/>
      <c r="S36" s="147"/>
      <c r="T36" s="148">
        <v>0.48</v>
      </c>
      <c r="U36" s="147">
        <f>ROUND(E36*T36,2)</f>
        <v>16.739999999999998</v>
      </c>
      <c r="V36" s="139"/>
      <c r="W36" s="139"/>
      <c r="X36" s="139"/>
      <c r="Y36" s="139"/>
      <c r="Z36" s="139"/>
      <c r="AA36" s="139"/>
      <c r="AB36" s="139"/>
      <c r="AC36" s="139"/>
      <c r="AD36" s="139"/>
      <c r="AE36" s="139" t="s">
        <v>111</v>
      </c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</row>
    <row r="37" spans="1:60" outlineLevel="1" x14ac:dyDescent="0.2">
      <c r="A37" s="140"/>
      <c r="B37" s="140"/>
      <c r="C37" s="176" t="s">
        <v>142</v>
      </c>
      <c r="D37" s="149"/>
      <c r="E37" s="154"/>
      <c r="F37" s="158"/>
      <c r="G37" s="158"/>
      <c r="H37" s="158"/>
      <c r="I37" s="158"/>
      <c r="J37" s="158"/>
      <c r="K37" s="158"/>
      <c r="L37" s="158"/>
      <c r="M37" s="158"/>
      <c r="N37" s="147"/>
      <c r="O37" s="147"/>
      <c r="P37" s="147"/>
      <c r="Q37" s="147"/>
      <c r="R37" s="147"/>
      <c r="S37" s="147"/>
      <c r="T37" s="148"/>
      <c r="U37" s="147"/>
      <c r="V37" s="139"/>
      <c r="W37" s="139"/>
      <c r="X37" s="139"/>
      <c r="Y37" s="139"/>
      <c r="Z37" s="139"/>
      <c r="AA37" s="139"/>
      <c r="AB37" s="139"/>
      <c r="AC37" s="139"/>
      <c r="AD37" s="139"/>
      <c r="AE37" s="139" t="s">
        <v>113</v>
      </c>
      <c r="AF37" s="139">
        <v>0</v>
      </c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</row>
    <row r="38" spans="1:60" outlineLevel="1" x14ac:dyDescent="0.2">
      <c r="A38" s="140"/>
      <c r="B38" s="140"/>
      <c r="C38" s="176" t="s">
        <v>143</v>
      </c>
      <c r="D38" s="149"/>
      <c r="E38" s="154">
        <v>24.23</v>
      </c>
      <c r="F38" s="158"/>
      <c r="G38" s="158"/>
      <c r="H38" s="158"/>
      <c r="I38" s="158"/>
      <c r="J38" s="158"/>
      <c r="K38" s="158"/>
      <c r="L38" s="158"/>
      <c r="M38" s="158"/>
      <c r="N38" s="147"/>
      <c r="O38" s="147"/>
      <c r="P38" s="147"/>
      <c r="Q38" s="147"/>
      <c r="R38" s="147"/>
      <c r="S38" s="147"/>
      <c r="T38" s="148"/>
      <c r="U38" s="147"/>
      <c r="V38" s="139"/>
      <c r="W38" s="139"/>
      <c r="X38" s="139"/>
      <c r="Y38" s="139"/>
      <c r="Z38" s="139"/>
      <c r="AA38" s="139"/>
      <c r="AB38" s="139"/>
      <c r="AC38" s="139"/>
      <c r="AD38" s="139"/>
      <c r="AE38" s="139" t="s">
        <v>113</v>
      </c>
      <c r="AF38" s="139">
        <v>0</v>
      </c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</row>
    <row r="39" spans="1:60" outlineLevel="1" x14ac:dyDescent="0.2">
      <c r="A39" s="140"/>
      <c r="B39" s="140"/>
      <c r="C39" s="176" t="s">
        <v>144</v>
      </c>
      <c r="D39" s="149"/>
      <c r="E39" s="154"/>
      <c r="F39" s="158"/>
      <c r="G39" s="158"/>
      <c r="H39" s="158"/>
      <c r="I39" s="158"/>
      <c r="J39" s="158"/>
      <c r="K39" s="158"/>
      <c r="L39" s="158"/>
      <c r="M39" s="158"/>
      <c r="N39" s="147"/>
      <c r="O39" s="147"/>
      <c r="P39" s="147"/>
      <c r="Q39" s="147"/>
      <c r="R39" s="147"/>
      <c r="S39" s="147"/>
      <c r="T39" s="148"/>
      <c r="U39" s="147"/>
      <c r="V39" s="139"/>
      <c r="W39" s="139"/>
      <c r="X39" s="139"/>
      <c r="Y39" s="139"/>
      <c r="Z39" s="139"/>
      <c r="AA39" s="139"/>
      <c r="AB39" s="139"/>
      <c r="AC39" s="139"/>
      <c r="AD39" s="139"/>
      <c r="AE39" s="139" t="s">
        <v>113</v>
      </c>
      <c r="AF39" s="139">
        <v>0</v>
      </c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</row>
    <row r="40" spans="1:60" outlineLevel="1" x14ac:dyDescent="0.2">
      <c r="A40" s="140"/>
      <c r="B40" s="140"/>
      <c r="C40" s="176" t="s">
        <v>145</v>
      </c>
      <c r="D40" s="149"/>
      <c r="E40" s="154">
        <v>10.637499999999999</v>
      </c>
      <c r="F40" s="158"/>
      <c r="G40" s="158"/>
      <c r="H40" s="158"/>
      <c r="I40" s="158"/>
      <c r="J40" s="158"/>
      <c r="K40" s="158"/>
      <c r="L40" s="158"/>
      <c r="M40" s="158"/>
      <c r="N40" s="147"/>
      <c r="O40" s="147"/>
      <c r="P40" s="147"/>
      <c r="Q40" s="147"/>
      <c r="R40" s="147"/>
      <c r="S40" s="147"/>
      <c r="T40" s="148"/>
      <c r="U40" s="147"/>
      <c r="V40" s="139"/>
      <c r="W40" s="139"/>
      <c r="X40" s="139"/>
      <c r="Y40" s="139"/>
      <c r="Z40" s="139"/>
      <c r="AA40" s="139"/>
      <c r="AB40" s="139"/>
      <c r="AC40" s="139"/>
      <c r="AD40" s="139"/>
      <c r="AE40" s="139" t="s">
        <v>113</v>
      </c>
      <c r="AF40" s="139">
        <v>0</v>
      </c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</row>
    <row r="41" spans="1:60" outlineLevel="1" x14ac:dyDescent="0.2">
      <c r="A41" s="140">
        <v>10</v>
      </c>
      <c r="B41" s="140" t="s">
        <v>148</v>
      </c>
      <c r="C41" s="175" t="s">
        <v>149</v>
      </c>
      <c r="D41" s="147" t="s">
        <v>110</v>
      </c>
      <c r="E41" s="153">
        <v>10.3285</v>
      </c>
      <c r="F41" s="157">
        <f>H41+J41</f>
        <v>0</v>
      </c>
      <c r="G41" s="158">
        <f>ROUND(E41*F41,2)</f>
        <v>0</v>
      </c>
      <c r="H41" s="158"/>
      <c r="I41" s="158">
        <f>ROUND(E41*H41,2)</f>
        <v>0</v>
      </c>
      <c r="J41" s="158"/>
      <c r="K41" s="158">
        <f>ROUND(E41*J41,2)</f>
        <v>0</v>
      </c>
      <c r="L41" s="158">
        <v>21</v>
      </c>
      <c r="M41" s="158">
        <f>G41*(1+L41/100)</f>
        <v>0</v>
      </c>
      <c r="N41" s="147">
        <v>4.8999999999999998E-3</v>
      </c>
      <c r="O41" s="147">
        <f>ROUND(E41*N41,5)</f>
        <v>5.0610000000000002E-2</v>
      </c>
      <c r="P41" s="147">
        <v>0</v>
      </c>
      <c r="Q41" s="147">
        <f>ROUND(E41*P41,5)</f>
        <v>0</v>
      </c>
      <c r="R41" s="147"/>
      <c r="S41" s="147"/>
      <c r="T41" s="148">
        <v>0.25</v>
      </c>
      <c r="U41" s="147">
        <f>ROUND(E41*T41,2)</f>
        <v>2.58</v>
      </c>
      <c r="V41" s="139"/>
      <c r="W41" s="139"/>
      <c r="X41" s="139"/>
      <c r="Y41" s="139"/>
      <c r="Z41" s="139"/>
      <c r="AA41" s="139"/>
      <c r="AB41" s="139"/>
      <c r="AC41" s="139"/>
      <c r="AD41" s="139"/>
      <c r="AE41" s="139" t="s">
        <v>111</v>
      </c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</row>
    <row r="42" spans="1:60" outlineLevel="1" x14ac:dyDescent="0.2">
      <c r="A42" s="140"/>
      <c r="B42" s="140"/>
      <c r="C42" s="176" t="s">
        <v>142</v>
      </c>
      <c r="D42" s="149"/>
      <c r="E42" s="154"/>
      <c r="F42" s="158"/>
      <c r="G42" s="158"/>
      <c r="H42" s="158"/>
      <c r="I42" s="158"/>
      <c r="J42" s="158"/>
      <c r="K42" s="158"/>
      <c r="L42" s="158"/>
      <c r="M42" s="158"/>
      <c r="N42" s="147"/>
      <c r="O42" s="147"/>
      <c r="P42" s="147"/>
      <c r="Q42" s="147"/>
      <c r="R42" s="147"/>
      <c r="S42" s="147"/>
      <c r="T42" s="148"/>
      <c r="U42" s="147"/>
      <c r="V42" s="139"/>
      <c r="W42" s="139"/>
      <c r="X42" s="139"/>
      <c r="Y42" s="139"/>
      <c r="Z42" s="139"/>
      <c r="AA42" s="139"/>
      <c r="AB42" s="139"/>
      <c r="AC42" s="139"/>
      <c r="AD42" s="139"/>
      <c r="AE42" s="139" t="s">
        <v>113</v>
      </c>
      <c r="AF42" s="139">
        <v>0</v>
      </c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</row>
    <row r="43" spans="1:60" outlineLevel="1" x14ac:dyDescent="0.2">
      <c r="A43" s="140"/>
      <c r="B43" s="140"/>
      <c r="C43" s="176" t="s">
        <v>150</v>
      </c>
      <c r="D43" s="149"/>
      <c r="E43" s="154">
        <v>5.1660000000000004</v>
      </c>
      <c r="F43" s="158"/>
      <c r="G43" s="158"/>
      <c r="H43" s="158"/>
      <c r="I43" s="158"/>
      <c r="J43" s="158"/>
      <c r="K43" s="158"/>
      <c r="L43" s="158"/>
      <c r="M43" s="158"/>
      <c r="N43" s="147"/>
      <c r="O43" s="147"/>
      <c r="P43" s="147"/>
      <c r="Q43" s="147"/>
      <c r="R43" s="147"/>
      <c r="S43" s="147"/>
      <c r="T43" s="148"/>
      <c r="U43" s="147"/>
      <c r="V43" s="139"/>
      <c r="W43" s="139"/>
      <c r="X43" s="139"/>
      <c r="Y43" s="139"/>
      <c r="Z43" s="139"/>
      <c r="AA43" s="139"/>
      <c r="AB43" s="139"/>
      <c r="AC43" s="139"/>
      <c r="AD43" s="139"/>
      <c r="AE43" s="139" t="s">
        <v>113</v>
      </c>
      <c r="AF43" s="139">
        <v>0</v>
      </c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</row>
    <row r="44" spans="1:60" outlineLevel="1" x14ac:dyDescent="0.2">
      <c r="A44" s="140"/>
      <c r="B44" s="140"/>
      <c r="C44" s="176" t="s">
        <v>144</v>
      </c>
      <c r="D44" s="149"/>
      <c r="E44" s="154"/>
      <c r="F44" s="158"/>
      <c r="G44" s="158"/>
      <c r="H44" s="158"/>
      <c r="I44" s="158"/>
      <c r="J44" s="158"/>
      <c r="K44" s="158"/>
      <c r="L44" s="158"/>
      <c r="M44" s="158"/>
      <c r="N44" s="147"/>
      <c r="O44" s="147"/>
      <c r="P44" s="147"/>
      <c r="Q44" s="147"/>
      <c r="R44" s="147"/>
      <c r="S44" s="147"/>
      <c r="T44" s="148"/>
      <c r="U44" s="147"/>
      <c r="V44" s="139"/>
      <c r="W44" s="139"/>
      <c r="X44" s="139"/>
      <c r="Y44" s="139"/>
      <c r="Z44" s="139"/>
      <c r="AA44" s="139"/>
      <c r="AB44" s="139"/>
      <c r="AC44" s="139"/>
      <c r="AD44" s="139"/>
      <c r="AE44" s="139" t="s">
        <v>113</v>
      </c>
      <c r="AF44" s="139">
        <v>0</v>
      </c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</row>
    <row r="45" spans="1:60" outlineLevel="1" x14ac:dyDescent="0.2">
      <c r="A45" s="140"/>
      <c r="B45" s="140"/>
      <c r="C45" s="176" t="s">
        <v>151</v>
      </c>
      <c r="D45" s="149"/>
      <c r="E45" s="154">
        <v>1.0075000000000001</v>
      </c>
      <c r="F45" s="158"/>
      <c r="G45" s="158"/>
      <c r="H45" s="158"/>
      <c r="I45" s="158"/>
      <c r="J45" s="158"/>
      <c r="K45" s="158"/>
      <c r="L45" s="158"/>
      <c r="M45" s="158"/>
      <c r="N45" s="147"/>
      <c r="O45" s="147"/>
      <c r="P45" s="147"/>
      <c r="Q45" s="147"/>
      <c r="R45" s="147"/>
      <c r="S45" s="147"/>
      <c r="T45" s="148"/>
      <c r="U45" s="147"/>
      <c r="V45" s="139"/>
      <c r="W45" s="139"/>
      <c r="X45" s="139"/>
      <c r="Y45" s="139"/>
      <c r="Z45" s="139"/>
      <c r="AA45" s="139"/>
      <c r="AB45" s="139"/>
      <c r="AC45" s="139"/>
      <c r="AD45" s="139"/>
      <c r="AE45" s="139" t="s">
        <v>113</v>
      </c>
      <c r="AF45" s="139">
        <v>0</v>
      </c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</row>
    <row r="46" spans="1:60" outlineLevel="1" x14ac:dyDescent="0.2">
      <c r="A46" s="140"/>
      <c r="B46" s="140"/>
      <c r="C46" s="176" t="s">
        <v>152</v>
      </c>
      <c r="D46" s="149"/>
      <c r="E46" s="154">
        <v>1.44</v>
      </c>
      <c r="F46" s="158"/>
      <c r="G46" s="158"/>
      <c r="H46" s="158"/>
      <c r="I46" s="158"/>
      <c r="J46" s="158"/>
      <c r="K46" s="158"/>
      <c r="L46" s="158"/>
      <c r="M46" s="158"/>
      <c r="N46" s="147"/>
      <c r="O46" s="147"/>
      <c r="P46" s="147"/>
      <c r="Q46" s="147"/>
      <c r="R46" s="147"/>
      <c r="S46" s="147"/>
      <c r="T46" s="148"/>
      <c r="U46" s="147"/>
      <c r="V46" s="139"/>
      <c r="W46" s="139"/>
      <c r="X46" s="139"/>
      <c r="Y46" s="139"/>
      <c r="Z46" s="139"/>
      <c r="AA46" s="139"/>
      <c r="AB46" s="139"/>
      <c r="AC46" s="139"/>
      <c r="AD46" s="139"/>
      <c r="AE46" s="139" t="s">
        <v>113</v>
      </c>
      <c r="AF46" s="139">
        <v>0</v>
      </c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</row>
    <row r="47" spans="1:60" outlineLevel="1" x14ac:dyDescent="0.2">
      <c r="A47" s="140"/>
      <c r="B47" s="140"/>
      <c r="C47" s="176" t="s">
        <v>153</v>
      </c>
      <c r="D47" s="149"/>
      <c r="E47" s="154">
        <v>1.7190000000000001</v>
      </c>
      <c r="F47" s="158"/>
      <c r="G47" s="158"/>
      <c r="H47" s="158"/>
      <c r="I47" s="158"/>
      <c r="J47" s="158"/>
      <c r="K47" s="158"/>
      <c r="L47" s="158"/>
      <c r="M47" s="158"/>
      <c r="N47" s="147"/>
      <c r="O47" s="147"/>
      <c r="P47" s="147"/>
      <c r="Q47" s="147"/>
      <c r="R47" s="147"/>
      <c r="S47" s="147"/>
      <c r="T47" s="148"/>
      <c r="U47" s="147"/>
      <c r="V47" s="139"/>
      <c r="W47" s="139"/>
      <c r="X47" s="139"/>
      <c r="Y47" s="139"/>
      <c r="Z47" s="139"/>
      <c r="AA47" s="139"/>
      <c r="AB47" s="139"/>
      <c r="AC47" s="139"/>
      <c r="AD47" s="139"/>
      <c r="AE47" s="139" t="s">
        <v>113</v>
      </c>
      <c r="AF47" s="139">
        <v>0</v>
      </c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</row>
    <row r="48" spans="1:60" outlineLevel="1" x14ac:dyDescent="0.2">
      <c r="A48" s="140"/>
      <c r="B48" s="140"/>
      <c r="C48" s="176" t="s">
        <v>154</v>
      </c>
      <c r="D48" s="149"/>
      <c r="E48" s="154">
        <v>0.16</v>
      </c>
      <c r="F48" s="158"/>
      <c r="G48" s="158"/>
      <c r="H48" s="158"/>
      <c r="I48" s="158"/>
      <c r="J48" s="158"/>
      <c r="K48" s="158"/>
      <c r="L48" s="158"/>
      <c r="M48" s="158"/>
      <c r="N48" s="147"/>
      <c r="O48" s="147"/>
      <c r="P48" s="147"/>
      <c r="Q48" s="147"/>
      <c r="R48" s="147"/>
      <c r="S48" s="147"/>
      <c r="T48" s="148"/>
      <c r="U48" s="147"/>
      <c r="V48" s="139"/>
      <c r="W48" s="139"/>
      <c r="X48" s="139"/>
      <c r="Y48" s="139"/>
      <c r="Z48" s="139"/>
      <c r="AA48" s="139"/>
      <c r="AB48" s="139"/>
      <c r="AC48" s="139"/>
      <c r="AD48" s="139"/>
      <c r="AE48" s="139" t="s">
        <v>113</v>
      </c>
      <c r="AF48" s="139">
        <v>0</v>
      </c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</row>
    <row r="49" spans="1:60" outlineLevel="1" x14ac:dyDescent="0.2">
      <c r="A49" s="140"/>
      <c r="B49" s="140"/>
      <c r="C49" s="176" t="s">
        <v>155</v>
      </c>
      <c r="D49" s="149"/>
      <c r="E49" s="154">
        <v>0.161</v>
      </c>
      <c r="F49" s="158"/>
      <c r="G49" s="158"/>
      <c r="H49" s="158"/>
      <c r="I49" s="158"/>
      <c r="J49" s="158"/>
      <c r="K49" s="158"/>
      <c r="L49" s="158"/>
      <c r="M49" s="158"/>
      <c r="N49" s="147"/>
      <c r="O49" s="147"/>
      <c r="P49" s="147"/>
      <c r="Q49" s="147"/>
      <c r="R49" s="147"/>
      <c r="S49" s="147"/>
      <c r="T49" s="148"/>
      <c r="U49" s="147"/>
      <c r="V49" s="139"/>
      <c r="W49" s="139"/>
      <c r="X49" s="139"/>
      <c r="Y49" s="139"/>
      <c r="Z49" s="139"/>
      <c r="AA49" s="139"/>
      <c r="AB49" s="139"/>
      <c r="AC49" s="139"/>
      <c r="AD49" s="139"/>
      <c r="AE49" s="139" t="s">
        <v>113</v>
      </c>
      <c r="AF49" s="139">
        <v>0</v>
      </c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</row>
    <row r="50" spans="1:60" outlineLevel="1" x14ac:dyDescent="0.2">
      <c r="A50" s="140"/>
      <c r="B50" s="140"/>
      <c r="C50" s="176" t="s">
        <v>156</v>
      </c>
      <c r="D50" s="149"/>
      <c r="E50" s="154">
        <v>0.67500000000000004</v>
      </c>
      <c r="F50" s="158"/>
      <c r="G50" s="158"/>
      <c r="H50" s="158"/>
      <c r="I50" s="158"/>
      <c r="J50" s="158"/>
      <c r="K50" s="158"/>
      <c r="L50" s="158"/>
      <c r="M50" s="158"/>
      <c r="N50" s="147"/>
      <c r="O50" s="147"/>
      <c r="P50" s="147"/>
      <c r="Q50" s="147"/>
      <c r="R50" s="147"/>
      <c r="S50" s="147"/>
      <c r="T50" s="148"/>
      <c r="U50" s="147"/>
      <c r="V50" s="139"/>
      <c r="W50" s="139"/>
      <c r="X50" s="139"/>
      <c r="Y50" s="139"/>
      <c r="Z50" s="139"/>
      <c r="AA50" s="139"/>
      <c r="AB50" s="139"/>
      <c r="AC50" s="139"/>
      <c r="AD50" s="139"/>
      <c r="AE50" s="139" t="s">
        <v>113</v>
      </c>
      <c r="AF50" s="139">
        <v>0</v>
      </c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</row>
    <row r="51" spans="1:60" outlineLevel="1" x14ac:dyDescent="0.2">
      <c r="A51" s="140">
        <v>11</v>
      </c>
      <c r="B51" s="140" t="s">
        <v>157</v>
      </c>
      <c r="C51" s="175" t="s">
        <v>158</v>
      </c>
      <c r="D51" s="147" t="s">
        <v>110</v>
      </c>
      <c r="E51" s="153">
        <v>48.0505</v>
      </c>
      <c r="F51" s="157">
        <f>H51+J51</f>
        <v>0</v>
      </c>
      <c r="G51" s="158">
        <f>ROUND(E51*F51,2)</f>
        <v>0</v>
      </c>
      <c r="H51" s="158"/>
      <c r="I51" s="158">
        <f>ROUND(E51*H51,2)</f>
        <v>0</v>
      </c>
      <c r="J51" s="158"/>
      <c r="K51" s="158">
        <f>ROUND(E51*J51,2)</f>
        <v>0</v>
      </c>
      <c r="L51" s="158">
        <v>21</v>
      </c>
      <c r="M51" s="158">
        <f>G51*(1+L51/100)</f>
        <v>0</v>
      </c>
      <c r="N51" s="147">
        <v>3.2000000000000003E-4</v>
      </c>
      <c r="O51" s="147">
        <f>ROUND(E51*N51,5)</f>
        <v>1.538E-2</v>
      </c>
      <c r="P51" s="147">
        <v>0</v>
      </c>
      <c r="Q51" s="147">
        <f>ROUND(E51*P51,5)</f>
        <v>0</v>
      </c>
      <c r="R51" s="147"/>
      <c r="S51" s="147"/>
      <c r="T51" s="148">
        <v>7.0000000000000007E-2</v>
      </c>
      <c r="U51" s="147">
        <f>ROUND(E51*T51,2)</f>
        <v>3.36</v>
      </c>
      <c r="V51" s="139"/>
      <c r="W51" s="139"/>
      <c r="X51" s="139"/>
      <c r="Y51" s="139"/>
      <c r="Z51" s="139"/>
      <c r="AA51" s="139"/>
      <c r="AB51" s="139"/>
      <c r="AC51" s="139"/>
      <c r="AD51" s="139"/>
      <c r="AE51" s="139" t="s">
        <v>111</v>
      </c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</row>
    <row r="52" spans="1:60" outlineLevel="1" x14ac:dyDescent="0.2">
      <c r="A52" s="140"/>
      <c r="B52" s="140"/>
      <c r="C52" s="176" t="s">
        <v>159</v>
      </c>
      <c r="D52" s="149"/>
      <c r="E52" s="154">
        <v>4.4000000000000004</v>
      </c>
      <c r="F52" s="158"/>
      <c r="G52" s="158"/>
      <c r="H52" s="158"/>
      <c r="I52" s="158"/>
      <c r="J52" s="158"/>
      <c r="K52" s="158"/>
      <c r="L52" s="158"/>
      <c r="M52" s="158"/>
      <c r="N52" s="147"/>
      <c r="O52" s="147"/>
      <c r="P52" s="147"/>
      <c r="Q52" s="147"/>
      <c r="R52" s="147"/>
      <c r="S52" s="147"/>
      <c r="T52" s="148"/>
      <c r="U52" s="147"/>
      <c r="V52" s="139"/>
      <c r="W52" s="139"/>
      <c r="X52" s="139"/>
      <c r="Y52" s="139"/>
      <c r="Z52" s="139"/>
      <c r="AA52" s="139"/>
      <c r="AB52" s="139"/>
      <c r="AC52" s="139"/>
      <c r="AD52" s="139"/>
      <c r="AE52" s="139" t="s">
        <v>113</v>
      </c>
      <c r="AF52" s="139">
        <v>0</v>
      </c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</row>
    <row r="53" spans="1:60" outlineLevel="1" x14ac:dyDescent="0.2">
      <c r="A53" s="140"/>
      <c r="B53" s="140"/>
      <c r="C53" s="176" t="s">
        <v>160</v>
      </c>
      <c r="D53" s="149"/>
      <c r="E53" s="154">
        <v>5.7949999999999999</v>
      </c>
      <c r="F53" s="158"/>
      <c r="G53" s="158"/>
      <c r="H53" s="158"/>
      <c r="I53" s="158"/>
      <c r="J53" s="158"/>
      <c r="K53" s="158"/>
      <c r="L53" s="158"/>
      <c r="M53" s="158"/>
      <c r="N53" s="147"/>
      <c r="O53" s="147"/>
      <c r="P53" s="147"/>
      <c r="Q53" s="147"/>
      <c r="R53" s="147"/>
      <c r="S53" s="147"/>
      <c r="T53" s="148"/>
      <c r="U53" s="147"/>
      <c r="V53" s="139"/>
      <c r="W53" s="139"/>
      <c r="X53" s="139"/>
      <c r="Y53" s="139"/>
      <c r="Z53" s="139"/>
      <c r="AA53" s="139"/>
      <c r="AB53" s="139"/>
      <c r="AC53" s="139"/>
      <c r="AD53" s="139"/>
      <c r="AE53" s="139" t="s">
        <v>113</v>
      </c>
      <c r="AF53" s="139">
        <v>0</v>
      </c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</row>
    <row r="54" spans="1:60" outlineLevel="1" x14ac:dyDescent="0.2">
      <c r="A54" s="140"/>
      <c r="B54" s="140"/>
      <c r="C54" s="176" t="s">
        <v>154</v>
      </c>
      <c r="D54" s="149"/>
      <c r="E54" s="154">
        <v>0.16</v>
      </c>
      <c r="F54" s="158"/>
      <c r="G54" s="158"/>
      <c r="H54" s="158"/>
      <c r="I54" s="158"/>
      <c r="J54" s="158"/>
      <c r="K54" s="158"/>
      <c r="L54" s="158"/>
      <c r="M54" s="158"/>
      <c r="N54" s="147"/>
      <c r="O54" s="147"/>
      <c r="P54" s="147"/>
      <c r="Q54" s="147"/>
      <c r="R54" s="147"/>
      <c r="S54" s="147"/>
      <c r="T54" s="148"/>
      <c r="U54" s="147"/>
      <c r="V54" s="139"/>
      <c r="W54" s="139"/>
      <c r="X54" s="139"/>
      <c r="Y54" s="139"/>
      <c r="Z54" s="139"/>
      <c r="AA54" s="139"/>
      <c r="AB54" s="139"/>
      <c r="AC54" s="139"/>
      <c r="AD54" s="139"/>
      <c r="AE54" s="139" t="s">
        <v>113</v>
      </c>
      <c r="AF54" s="139">
        <v>0</v>
      </c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</row>
    <row r="55" spans="1:60" outlineLevel="1" x14ac:dyDescent="0.2">
      <c r="A55" s="140"/>
      <c r="B55" s="140"/>
      <c r="C55" s="176" t="s">
        <v>155</v>
      </c>
      <c r="D55" s="149"/>
      <c r="E55" s="154">
        <v>0.161</v>
      </c>
      <c r="F55" s="158"/>
      <c r="G55" s="158"/>
      <c r="H55" s="158"/>
      <c r="I55" s="158"/>
      <c r="J55" s="158"/>
      <c r="K55" s="158"/>
      <c r="L55" s="158"/>
      <c r="M55" s="158"/>
      <c r="N55" s="147"/>
      <c r="O55" s="147"/>
      <c r="P55" s="147"/>
      <c r="Q55" s="147"/>
      <c r="R55" s="147"/>
      <c r="S55" s="147"/>
      <c r="T55" s="148"/>
      <c r="U55" s="147"/>
      <c r="V55" s="139"/>
      <c r="W55" s="139"/>
      <c r="X55" s="139"/>
      <c r="Y55" s="139"/>
      <c r="Z55" s="139"/>
      <c r="AA55" s="139"/>
      <c r="AB55" s="139"/>
      <c r="AC55" s="139"/>
      <c r="AD55" s="139"/>
      <c r="AE55" s="139" t="s">
        <v>113</v>
      </c>
      <c r="AF55" s="139">
        <v>0</v>
      </c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</row>
    <row r="56" spans="1:60" outlineLevel="1" x14ac:dyDescent="0.2">
      <c r="A56" s="140"/>
      <c r="B56" s="140"/>
      <c r="C56" s="176" t="s">
        <v>161</v>
      </c>
      <c r="D56" s="149"/>
      <c r="E56" s="154">
        <v>1.2669999999999999</v>
      </c>
      <c r="F56" s="158"/>
      <c r="G56" s="158"/>
      <c r="H56" s="158"/>
      <c r="I56" s="158"/>
      <c r="J56" s="158"/>
      <c r="K56" s="158"/>
      <c r="L56" s="158"/>
      <c r="M56" s="158"/>
      <c r="N56" s="147"/>
      <c r="O56" s="147"/>
      <c r="P56" s="147"/>
      <c r="Q56" s="147"/>
      <c r="R56" s="147"/>
      <c r="S56" s="147"/>
      <c r="T56" s="148"/>
      <c r="U56" s="147"/>
      <c r="V56" s="139"/>
      <c r="W56" s="139"/>
      <c r="X56" s="139"/>
      <c r="Y56" s="139"/>
      <c r="Z56" s="139"/>
      <c r="AA56" s="139"/>
      <c r="AB56" s="139"/>
      <c r="AC56" s="139"/>
      <c r="AD56" s="139"/>
      <c r="AE56" s="139" t="s">
        <v>113</v>
      </c>
      <c r="AF56" s="139">
        <v>0</v>
      </c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</row>
    <row r="57" spans="1:60" outlineLevel="1" x14ac:dyDescent="0.2">
      <c r="A57" s="140"/>
      <c r="B57" s="140"/>
      <c r="C57" s="176" t="s">
        <v>162</v>
      </c>
      <c r="D57" s="149"/>
      <c r="E57" s="154">
        <v>1.4</v>
      </c>
      <c r="F57" s="158"/>
      <c r="G57" s="158"/>
      <c r="H57" s="158"/>
      <c r="I57" s="158"/>
      <c r="J57" s="158"/>
      <c r="K57" s="158"/>
      <c r="L57" s="158"/>
      <c r="M57" s="158"/>
      <c r="N57" s="147"/>
      <c r="O57" s="147"/>
      <c r="P57" s="147"/>
      <c r="Q57" s="147"/>
      <c r="R57" s="147"/>
      <c r="S57" s="147"/>
      <c r="T57" s="148"/>
      <c r="U57" s="147"/>
      <c r="V57" s="139"/>
      <c r="W57" s="139"/>
      <c r="X57" s="139"/>
      <c r="Y57" s="139"/>
      <c r="Z57" s="139"/>
      <c r="AA57" s="139"/>
      <c r="AB57" s="139"/>
      <c r="AC57" s="139"/>
      <c r="AD57" s="139"/>
      <c r="AE57" s="139" t="s">
        <v>113</v>
      </c>
      <c r="AF57" s="139">
        <v>0</v>
      </c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</row>
    <row r="58" spans="1:60" outlineLevel="1" x14ac:dyDescent="0.2">
      <c r="A58" s="140"/>
      <c r="B58" s="140"/>
      <c r="C58" s="176" t="s">
        <v>142</v>
      </c>
      <c r="D58" s="149"/>
      <c r="E58" s="154"/>
      <c r="F58" s="158"/>
      <c r="G58" s="158"/>
      <c r="H58" s="158"/>
      <c r="I58" s="158"/>
      <c r="J58" s="158"/>
      <c r="K58" s="158"/>
      <c r="L58" s="158"/>
      <c r="M58" s="158"/>
      <c r="N58" s="147"/>
      <c r="O58" s="147"/>
      <c r="P58" s="147"/>
      <c r="Q58" s="147"/>
      <c r="R58" s="147"/>
      <c r="S58" s="147"/>
      <c r="T58" s="148"/>
      <c r="U58" s="147"/>
      <c r="V58" s="139"/>
      <c r="W58" s="139"/>
      <c r="X58" s="139"/>
      <c r="Y58" s="139"/>
      <c r="Z58" s="139"/>
      <c r="AA58" s="139"/>
      <c r="AB58" s="139"/>
      <c r="AC58" s="139"/>
      <c r="AD58" s="139"/>
      <c r="AE58" s="139" t="s">
        <v>113</v>
      </c>
      <c r="AF58" s="139">
        <v>0</v>
      </c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</row>
    <row r="59" spans="1:60" outlineLevel="1" x14ac:dyDescent="0.2">
      <c r="A59" s="140"/>
      <c r="B59" s="140"/>
      <c r="C59" s="176" t="s">
        <v>143</v>
      </c>
      <c r="D59" s="149"/>
      <c r="E59" s="154">
        <v>24.23</v>
      </c>
      <c r="F59" s="158"/>
      <c r="G59" s="158"/>
      <c r="H59" s="158"/>
      <c r="I59" s="158"/>
      <c r="J59" s="158"/>
      <c r="K59" s="158"/>
      <c r="L59" s="158"/>
      <c r="M59" s="158"/>
      <c r="N59" s="147"/>
      <c r="O59" s="147"/>
      <c r="P59" s="147"/>
      <c r="Q59" s="147"/>
      <c r="R59" s="147"/>
      <c r="S59" s="147"/>
      <c r="T59" s="148"/>
      <c r="U59" s="147"/>
      <c r="V59" s="139"/>
      <c r="W59" s="139"/>
      <c r="X59" s="139"/>
      <c r="Y59" s="139"/>
      <c r="Z59" s="139"/>
      <c r="AA59" s="139"/>
      <c r="AB59" s="139"/>
      <c r="AC59" s="139"/>
      <c r="AD59" s="139"/>
      <c r="AE59" s="139" t="s">
        <v>113</v>
      </c>
      <c r="AF59" s="139">
        <v>0</v>
      </c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</row>
    <row r="60" spans="1:60" outlineLevel="1" x14ac:dyDescent="0.2">
      <c r="A60" s="140"/>
      <c r="B60" s="140"/>
      <c r="C60" s="176" t="s">
        <v>144</v>
      </c>
      <c r="D60" s="149"/>
      <c r="E60" s="154"/>
      <c r="F60" s="158"/>
      <c r="G60" s="158"/>
      <c r="H60" s="158"/>
      <c r="I60" s="158"/>
      <c r="J60" s="158"/>
      <c r="K60" s="158"/>
      <c r="L60" s="158"/>
      <c r="M60" s="158"/>
      <c r="N60" s="147"/>
      <c r="O60" s="147"/>
      <c r="P60" s="147"/>
      <c r="Q60" s="147"/>
      <c r="R60" s="147"/>
      <c r="S60" s="147"/>
      <c r="T60" s="148"/>
      <c r="U60" s="147"/>
      <c r="V60" s="139"/>
      <c r="W60" s="139"/>
      <c r="X60" s="139"/>
      <c r="Y60" s="139"/>
      <c r="Z60" s="139"/>
      <c r="AA60" s="139"/>
      <c r="AB60" s="139"/>
      <c r="AC60" s="139"/>
      <c r="AD60" s="139"/>
      <c r="AE60" s="139" t="s">
        <v>113</v>
      </c>
      <c r="AF60" s="139">
        <v>0</v>
      </c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</row>
    <row r="61" spans="1:60" outlineLevel="1" x14ac:dyDescent="0.2">
      <c r="A61" s="140"/>
      <c r="B61" s="140"/>
      <c r="C61" s="176" t="s">
        <v>145</v>
      </c>
      <c r="D61" s="149"/>
      <c r="E61" s="154">
        <v>10.637499999999999</v>
      </c>
      <c r="F61" s="158"/>
      <c r="G61" s="158"/>
      <c r="H61" s="158"/>
      <c r="I61" s="158"/>
      <c r="J61" s="158"/>
      <c r="K61" s="158"/>
      <c r="L61" s="158"/>
      <c r="M61" s="158"/>
      <c r="N61" s="147"/>
      <c r="O61" s="147"/>
      <c r="P61" s="147"/>
      <c r="Q61" s="147"/>
      <c r="R61" s="147"/>
      <c r="S61" s="147"/>
      <c r="T61" s="148"/>
      <c r="U61" s="147"/>
      <c r="V61" s="139"/>
      <c r="W61" s="139"/>
      <c r="X61" s="139"/>
      <c r="Y61" s="139"/>
      <c r="Z61" s="139"/>
      <c r="AA61" s="139"/>
      <c r="AB61" s="139"/>
      <c r="AC61" s="139"/>
      <c r="AD61" s="139"/>
      <c r="AE61" s="139" t="s">
        <v>113</v>
      </c>
      <c r="AF61" s="139">
        <v>0</v>
      </c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39"/>
      <c r="BF61" s="139"/>
      <c r="BG61" s="139"/>
      <c r="BH61" s="139"/>
    </row>
    <row r="62" spans="1:60" x14ac:dyDescent="0.2">
      <c r="A62" s="141" t="s">
        <v>106</v>
      </c>
      <c r="B62" s="141" t="s">
        <v>55</v>
      </c>
      <c r="C62" s="177" t="s">
        <v>56</v>
      </c>
      <c r="D62" s="150"/>
      <c r="E62" s="155"/>
      <c r="F62" s="159"/>
      <c r="G62" s="159">
        <f>SUMIF(AE63:AE71,"&lt;&gt;NOR",G63:G71)</f>
        <v>0</v>
      </c>
      <c r="H62" s="159"/>
      <c r="I62" s="159">
        <f>SUM(I63:I71)</f>
        <v>0</v>
      </c>
      <c r="J62" s="159"/>
      <c r="K62" s="159">
        <f>SUM(K63:K71)</f>
        <v>0</v>
      </c>
      <c r="L62" s="159"/>
      <c r="M62" s="159">
        <f>SUM(M63:M71)</f>
        <v>0</v>
      </c>
      <c r="N62" s="150"/>
      <c r="O62" s="150">
        <f>SUM(O63:O71)</f>
        <v>5.246E-2</v>
      </c>
      <c r="P62" s="150"/>
      <c r="Q62" s="150">
        <f>SUM(Q63:Q71)</f>
        <v>0</v>
      </c>
      <c r="R62" s="150"/>
      <c r="S62" s="150"/>
      <c r="T62" s="151"/>
      <c r="U62" s="150">
        <f>SUM(U63:U71)</f>
        <v>5.26</v>
      </c>
      <c r="AE62" t="s">
        <v>107</v>
      </c>
    </row>
    <row r="63" spans="1:60" ht="22.5" outlineLevel="1" x14ac:dyDescent="0.2">
      <c r="A63" s="140">
        <v>12</v>
      </c>
      <c r="B63" s="140" t="s">
        <v>163</v>
      </c>
      <c r="C63" s="175" t="s">
        <v>164</v>
      </c>
      <c r="D63" s="147" t="s">
        <v>110</v>
      </c>
      <c r="E63" s="153">
        <v>14.532999999999999</v>
      </c>
      <c r="F63" s="157">
        <f>H63+J63</f>
        <v>0</v>
      </c>
      <c r="G63" s="158">
        <f>ROUND(E63*F63,2)</f>
        <v>0</v>
      </c>
      <c r="H63" s="158"/>
      <c r="I63" s="158">
        <f>ROUND(E63*H63,2)</f>
        <v>0</v>
      </c>
      <c r="J63" s="158"/>
      <c r="K63" s="158">
        <f>ROUND(E63*J63,2)</f>
        <v>0</v>
      </c>
      <c r="L63" s="158">
        <v>21</v>
      </c>
      <c r="M63" s="158">
        <f>G63*(1+L63/100)</f>
        <v>0</v>
      </c>
      <c r="N63" s="147">
        <v>3.6099999999999999E-3</v>
      </c>
      <c r="O63" s="147">
        <f>ROUND(E63*N63,5)</f>
        <v>5.246E-2</v>
      </c>
      <c r="P63" s="147">
        <v>0</v>
      </c>
      <c r="Q63" s="147">
        <f>ROUND(E63*P63,5)</f>
        <v>0</v>
      </c>
      <c r="R63" s="147"/>
      <c r="S63" s="147"/>
      <c r="T63" s="148">
        <v>0.36199999999999999</v>
      </c>
      <c r="U63" s="147">
        <f>ROUND(E63*T63,2)</f>
        <v>5.26</v>
      </c>
      <c r="V63" s="139"/>
      <c r="W63" s="139"/>
      <c r="X63" s="139"/>
      <c r="Y63" s="139"/>
      <c r="Z63" s="139"/>
      <c r="AA63" s="139"/>
      <c r="AB63" s="139"/>
      <c r="AC63" s="139"/>
      <c r="AD63" s="139"/>
      <c r="AE63" s="139" t="s">
        <v>111</v>
      </c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39"/>
      <c r="BF63" s="139"/>
      <c r="BG63" s="139"/>
      <c r="BH63" s="139"/>
    </row>
    <row r="64" spans="1:60" ht="22.5" outlineLevel="1" x14ac:dyDescent="0.2">
      <c r="A64" s="140"/>
      <c r="B64" s="140"/>
      <c r="C64" s="176" t="s">
        <v>165</v>
      </c>
      <c r="D64" s="149"/>
      <c r="E64" s="154"/>
      <c r="F64" s="158"/>
      <c r="G64" s="158"/>
      <c r="H64" s="158"/>
      <c r="I64" s="158"/>
      <c r="J64" s="158"/>
      <c r="K64" s="158"/>
      <c r="L64" s="158"/>
      <c r="M64" s="158"/>
      <c r="N64" s="147"/>
      <c r="O64" s="147"/>
      <c r="P64" s="147"/>
      <c r="Q64" s="147"/>
      <c r="R64" s="147"/>
      <c r="S64" s="147"/>
      <c r="T64" s="148"/>
      <c r="U64" s="147"/>
      <c r="V64" s="139"/>
      <c r="W64" s="139"/>
      <c r="X64" s="139"/>
      <c r="Y64" s="139"/>
      <c r="Z64" s="139"/>
      <c r="AA64" s="139"/>
      <c r="AB64" s="139"/>
      <c r="AC64" s="139"/>
      <c r="AD64" s="139"/>
      <c r="AE64" s="139" t="s">
        <v>113</v>
      </c>
      <c r="AF64" s="139">
        <v>0</v>
      </c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</row>
    <row r="65" spans="1:60" outlineLevel="1" x14ac:dyDescent="0.2">
      <c r="A65" s="140"/>
      <c r="B65" s="140"/>
      <c r="C65" s="176" t="s">
        <v>159</v>
      </c>
      <c r="D65" s="149"/>
      <c r="E65" s="154">
        <v>4.4000000000000004</v>
      </c>
      <c r="F65" s="158"/>
      <c r="G65" s="158"/>
      <c r="H65" s="158"/>
      <c r="I65" s="158"/>
      <c r="J65" s="158"/>
      <c r="K65" s="158"/>
      <c r="L65" s="158"/>
      <c r="M65" s="158"/>
      <c r="N65" s="147"/>
      <c r="O65" s="147"/>
      <c r="P65" s="147"/>
      <c r="Q65" s="147"/>
      <c r="R65" s="147"/>
      <c r="S65" s="147"/>
      <c r="T65" s="148"/>
      <c r="U65" s="147"/>
      <c r="V65" s="139"/>
      <c r="W65" s="139"/>
      <c r="X65" s="139"/>
      <c r="Y65" s="139"/>
      <c r="Z65" s="139"/>
      <c r="AA65" s="139"/>
      <c r="AB65" s="139"/>
      <c r="AC65" s="139"/>
      <c r="AD65" s="139"/>
      <c r="AE65" s="139" t="s">
        <v>113</v>
      </c>
      <c r="AF65" s="139">
        <v>0</v>
      </c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39"/>
      <c r="BH65" s="139"/>
    </row>
    <row r="66" spans="1:60" outlineLevel="1" x14ac:dyDescent="0.2">
      <c r="A66" s="140"/>
      <c r="B66" s="140"/>
      <c r="C66" s="176" t="s">
        <v>160</v>
      </c>
      <c r="D66" s="149"/>
      <c r="E66" s="154">
        <v>5.7949999999999999</v>
      </c>
      <c r="F66" s="158"/>
      <c r="G66" s="158"/>
      <c r="H66" s="158"/>
      <c r="I66" s="158"/>
      <c r="J66" s="158"/>
      <c r="K66" s="158"/>
      <c r="L66" s="158"/>
      <c r="M66" s="158"/>
      <c r="N66" s="147"/>
      <c r="O66" s="147"/>
      <c r="P66" s="147"/>
      <c r="Q66" s="147"/>
      <c r="R66" s="147"/>
      <c r="S66" s="147"/>
      <c r="T66" s="148"/>
      <c r="U66" s="147"/>
      <c r="V66" s="139"/>
      <c r="W66" s="139"/>
      <c r="X66" s="139"/>
      <c r="Y66" s="139"/>
      <c r="Z66" s="139"/>
      <c r="AA66" s="139"/>
      <c r="AB66" s="139"/>
      <c r="AC66" s="139"/>
      <c r="AD66" s="139"/>
      <c r="AE66" s="139" t="s">
        <v>113</v>
      </c>
      <c r="AF66" s="139">
        <v>0</v>
      </c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</row>
    <row r="67" spans="1:60" outlineLevel="1" x14ac:dyDescent="0.2">
      <c r="A67" s="140"/>
      <c r="B67" s="140"/>
      <c r="C67" s="176" t="s">
        <v>154</v>
      </c>
      <c r="D67" s="149"/>
      <c r="E67" s="154">
        <v>0.16</v>
      </c>
      <c r="F67" s="158"/>
      <c r="G67" s="158"/>
      <c r="H67" s="158"/>
      <c r="I67" s="158"/>
      <c r="J67" s="158"/>
      <c r="K67" s="158"/>
      <c r="L67" s="158"/>
      <c r="M67" s="158"/>
      <c r="N67" s="147"/>
      <c r="O67" s="147"/>
      <c r="P67" s="147"/>
      <c r="Q67" s="147"/>
      <c r="R67" s="147"/>
      <c r="S67" s="147"/>
      <c r="T67" s="148"/>
      <c r="U67" s="147"/>
      <c r="V67" s="139"/>
      <c r="W67" s="139"/>
      <c r="X67" s="139"/>
      <c r="Y67" s="139"/>
      <c r="Z67" s="139"/>
      <c r="AA67" s="139"/>
      <c r="AB67" s="139"/>
      <c r="AC67" s="139"/>
      <c r="AD67" s="139"/>
      <c r="AE67" s="139" t="s">
        <v>113</v>
      </c>
      <c r="AF67" s="139">
        <v>0</v>
      </c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39"/>
      <c r="BG67" s="139"/>
      <c r="BH67" s="139"/>
    </row>
    <row r="68" spans="1:60" outlineLevel="1" x14ac:dyDescent="0.2">
      <c r="A68" s="140"/>
      <c r="B68" s="140"/>
      <c r="C68" s="176" t="s">
        <v>155</v>
      </c>
      <c r="D68" s="149"/>
      <c r="E68" s="154">
        <v>0.161</v>
      </c>
      <c r="F68" s="158"/>
      <c r="G68" s="158"/>
      <c r="H68" s="158"/>
      <c r="I68" s="158"/>
      <c r="J68" s="158"/>
      <c r="K68" s="158"/>
      <c r="L68" s="158"/>
      <c r="M68" s="158"/>
      <c r="N68" s="147"/>
      <c r="O68" s="147"/>
      <c r="P68" s="147"/>
      <c r="Q68" s="147"/>
      <c r="R68" s="147"/>
      <c r="S68" s="147"/>
      <c r="T68" s="148"/>
      <c r="U68" s="147"/>
      <c r="V68" s="139"/>
      <c r="W68" s="139"/>
      <c r="X68" s="139"/>
      <c r="Y68" s="139"/>
      <c r="Z68" s="139"/>
      <c r="AA68" s="139"/>
      <c r="AB68" s="139"/>
      <c r="AC68" s="139"/>
      <c r="AD68" s="139"/>
      <c r="AE68" s="139" t="s">
        <v>113</v>
      </c>
      <c r="AF68" s="139">
        <v>0</v>
      </c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39"/>
      <c r="BG68" s="139"/>
      <c r="BH68" s="139"/>
    </row>
    <row r="69" spans="1:60" outlineLevel="1" x14ac:dyDescent="0.2">
      <c r="A69" s="140"/>
      <c r="B69" s="140"/>
      <c r="C69" s="176" t="s">
        <v>161</v>
      </c>
      <c r="D69" s="149"/>
      <c r="E69" s="154">
        <v>1.2669999999999999</v>
      </c>
      <c r="F69" s="158"/>
      <c r="G69" s="158"/>
      <c r="H69" s="158"/>
      <c r="I69" s="158"/>
      <c r="J69" s="158"/>
      <c r="K69" s="158"/>
      <c r="L69" s="158"/>
      <c r="M69" s="158"/>
      <c r="N69" s="147"/>
      <c r="O69" s="147"/>
      <c r="P69" s="147"/>
      <c r="Q69" s="147"/>
      <c r="R69" s="147"/>
      <c r="S69" s="147"/>
      <c r="T69" s="148"/>
      <c r="U69" s="147"/>
      <c r="V69" s="139"/>
      <c r="W69" s="139"/>
      <c r="X69" s="139"/>
      <c r="Y69" s="139"/>
      <c r="Z69" s="139"/>
      <c r="AA69" s="139"/>
      <c r="AB69" s="139"/>
      <c r="AC69" s="139"/>
      <c r="AD69" s="139"/>
      <c r="AE69" s="139" t="s">
        <v>113</v>
      </c>
      <c r="AF69" s="139">
        <v>0</v>
      </c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39"/>
      <c r="BF69" s="139"/>
      <c r="BG69" s="139"/>
      <c r="BH69" s="139"/>
    </row>
    <row r="70" spans="1:60" outlineLevel="1" x14ac:dyDescent="0.2">
      <c r="A70" s="140"/>
      <c r="B70" s="140"/>
      <c r="C70" s="176" t="s">
        <v>162</v>
      </c>
      <c r="D70" s="149"/>
      <c r="E70" s="154">
        <v>1.4</v>
      </c>
      <c r="F70" s="158"/>
      <c r="G70" s="158"/>
      <c r="H70" s="158"/>
      <c r="I70" s="158"/>
      <c r="J70" s="158"/>
      <c r="K70" s="158"/>
      <c r="L70" s="158"/>
      <c r="M70" s="158"/>
      <c r="N70" s="147"/>
      <c r="O70" s="147"/>
      <c r="P70" s="147"/>
      <c r="Q70" s="147"/>
      <c r="R70" s="147"/>
      <c r="S70" s="147"/>
      <c r="T70" s="148"/>
      <c r="U70" s="147"/>
      <c r="V70" s="139"/>
      <c r="W70" s="139"/>
      <c r="X70" s="139"/>
      <c r="Y70" s="139"/>
      <c r="Z70" s="139"/>
      <c r="AA70" s="139"/>
      <c r="AB70" s="139"/>
      <c r="AC70" s="139"/>
      <c r="AD70" s="139"/>
      <c r="AE70" s="139" t="s">
        <v>113</v>
      </c>
      <c r="AF70" s="139">
        <v>0</v>
      </c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</row>
    <row r="71" spans="1:60" outlineLevel="1" x14ac:dyDescent="0.2">
      <c r="A71" s="140"/>
      <c r="B71" s="140"/>
      <c r="C71" s="176" t="s">
        <v>166</v>
      </c>
      <c r="D71" s="149"/>
      <c r="E71" s="154">
        <v>1.35</v>
      </c>
      <c r="F71" s="158"/>
      <c r="G71" s="158"/>
      <c r="H71" s="158"/>
      <c r="I71" s="158"/>
      <c r="J71" s="158"/>
      <c r="K71" s="158"/>
      <c r="L71" s="158"/>
      <c r="M71" s="158"/>
      <c r="N71" s="147"/>
      <c r="O71" s="147"/>
      <c r="P71" s="147"/>
      <c r="Q71" s="147"/>
      <c r="R71" s="147"/>
      <c r="S71" s="147"/>
      <c r="T71" s="148"/>
      <c r="U71" s="147"/>
      <c r="V71" s="139"/>
      <c r="W71" s="139"/>
      <c r="X71" s="139"/>
      <c r="Y71" s="139"/>
      <c r="Z71" s="139"/>
      <c r="AA71" s="139"/>
      <c r="AB71" s="139"/>
      <c r="AC71" s="139"/>
      <c r="AD71" s="139"/>
      <c r="AE71" s="139" t="s">
        <v>113</v>
      </c>
      <c r="AF71" s="139">
        <v>0</v>
      </c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39"/>
      <c r="BF71" s="139"/>
      <c r="BG71" s="139"/>
      <c r="BH71" s="139"/>
    </row>
    <row r="72" spans="1:60" x14ac:dyDescent="0.2">
      <c r="A72" s="141" t="s">
        <v>106</v>
      </c>
      <c r="B72" s="141" t="s">
        <v>57</v>
      </c>
      <c r="C72" s="177" t="s">
        <v>58</v>
      </c>
      <c r="D72" s="150"/>
      <c r="E72" s="155"/>
      <c r="F72" s="159"/>
      <c r="G72" s="159">
        <f>SUMIF(AE73:AE75,"&lt;&gt;NOR",G73:G75)</f>
        <v>0</v>
      </c>
      <c r="H72" s="159"/>
      <c r="I72" s="159">
        <f>SUM(I73:I75)</f>
        <v>0</v>
      </c>
      <c r="J72" s="159"/>
      <c r="K72" s="159">
        <f>SUM(K73:K75)</f>
        <v>0</v>
      </c>
      <c r="L72" s="159"/>
      <c r="M72" s="159">
        <f>SUM(M73:M75)</f>
        <v>0</v>
      </c>
      <c r="N72" s="150"/>
      <c r="O72" s="150">
        <f>SUM(O73:O75)</f>
        <v>7.2090000000000001E-2</v>
      </c>
      <c r="P72" s="150"/>
      <c r="Q72" s="150">
        <f>SUM(Q73:Q75)</f>
        <v>0</v>
      </c>
      <c r="R72" s="150"/>
      <c r="S72" s="150"/>
      <c r="T72" s="151"/>
      <c r="U72" s="150">
        <f>SUM(U73:U75)</f>
        <v>1.1200000000000001</v>
      </c>
      <c r="AE72" t="s">
        <v>107</v>
      </c>
    </row>
    <row r="73" spans="1:60" ht="22.5" outlineLevel="1" x14ac:dyDescent="0.2">
      <c r="A73" s="140">
        <v>13</v>
      </c>
      <c r="B73" s="140" t="s">
        <v>167</v>
      </c>
      <c r="C73" s="175" t="s">
        <v>168</v>
      </c>
      <c r="D73" s="147" t="s">
        <v>110</v>
      </c>
      <c r="E73" s="153">
        <v>2.2949999999999999</v>
      </c>
      <c r="F73" s="157">
        <f>H73+J73</f>
        <v>0</v>
      </c>
      <c r="G73" s="158">
        <f>ROUND(E73*F73,2)</f>
        <v>0</v>
      </c>
      <c r="H73" s="158"/>
      <c r="I73" s="158">
        <f>ROUND(E73*H73,2)</f>
        <v>0</v>
      </c>
      <c r="J73" s="158"/>
      <c r="K73" s="158">
        <f>ROUND(E73*J73,2)</f>
        <v>0</v>
      </c>
      <c r="L73" s="158">
        <v>21</v>
      </c>
      <c r="M73" s="158">
        <f>G73*(1+L73/100)</f>
        <v>0</v>
      </c>
      <c r="N73" s="147">
        <v>3.141E-2</v>
      </c>
      <c r="O73" s="147">
        <f>ROUND(E73*N73,5)</f>
        <v>7.2090000000000001E-2</v>
      </c>
      <c r="P73" s="147">
        <v>0</v>
      </c>
      <c r="Q73" s="147">
        <f>ROUND(E73*P73,5)</f>
        <v>0</v>
      </c>
      <c r="R73" s="147"/>
      <c r="S73" s="147"/>
      <c r="T73" s="148">
        <v>0.49</v>
      </c>
      <c r="U73" s="147">
        <f>ROUND(E73*T73,2)</f>
        <v>1.1200000000000001</v>
      </c>
      <c r="V73" s="139"/>
      <c r="W73" s="139"/>
      <c r="X73" s="139"/>
      <c r="Y73" s="139"/>
      <c r="Z73" s="139"/>
      <c r="AA73" s="139"/>
      <c r="AB73" s="139"/>
      <c r="AC73" s="139"/>
      <c r="AD73" s="139"/>
      <c r="AE73" s="139" t="s">
        <v>111</v>
      </c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39"/>
      <c r="BG73" s="139"/>
      <c r="BH73" s="139"/>
    </row>
    <row r="74" spans="1:60" ht="22.5" outlineLevel="1" x14ac:dyDescent="0.2">
      <c r="A74" s="140"/>
      <c r="B74" s="140"/>
      <c r="C74" s="176" t="s">
        <v>169</v>
      </c>
      <c r="D74" s="149"/>
      <c r="E74" s="154"/>
      <c r="F74" s="158"/>
      <c r="G74" s="158"/>
      <c r="H74" s="158"/>
      <c r="I74" s="158"/>
      <c r="J74" s="158"/>
      <c r="K74" s="158"/>
      <c r="L74" s="158"/>
      <c r="M74" s="158"/>
      <c r="N74" s="147"/>
      <c r="O74" s="147"/>
      <c r="P74" s="147"/>
      <c r="Q74" s="147"/>
      <c r="R74" s="147"/>
      <c r="S74" s="147"/>
      <c r="T74" s="148"/>
      <c r="U74" s="147"/>
      <c r="V74" s="139"/>
      <c r="W74" s="139"/>
      <c r="X74" s="139"/>
      <c r="Y74" s="139"/>
      <c r="Z74" s="139"/>
      <c r="AA74" s="139"/>
      <c r="AB74" s="139"/>
      <c r="AC74" s="139"/>
      <c r="AD74" s="139"/>
      <c r="AE74" s="139" t="s">
        <v>113</v>
      </c>
      <c r="AF74" s="139">
        <v>0</v>
      </c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  <c r="AV74" s="139"/>
      <c r="AW74" s="139"/>
      <c r="AX74" s="139"/>
      <c r="AY74" s="139"/>
      <c r="AZ74" s="139"/>
      <c r="BA74" s="139"/>
      <c r="BB74" s="139"/>
      <c r="BC74" s="139"/>
      <c r="BD74" s="139"/>
      <c r="BE74" s="139"/>
      <c r="BF74" s="139"/>
      <c r="BG74" s="139"/>
      <c r="BH74" s="139"/>
    </row>
    <row r="75" spans="1:60" outlineLevel="1" x14ac:dyDescent="0.2">
      <c r="A75" s="140"/>
      <c r="B75" s="140"/>
      <c r="C75" s="176" t="s">
        <v>170</v>
      </c>
      <c r="D75" s="149"/>
      <c r="E75" s="154">
        <v>2.2949999999999999</v>
      </c>
      <c r="F75" s="158"/>
      <c r="G75" s="158"/>
      <c r="H75" s="158"/>
      <c r="I75" s="158"/>
      <c r="J75" s="158"/>
      <c r="K75" s="158"/>
      <c r="L75" s="158"/>
      <c r="M75" s="158"/>
      <c r="N75" s="147"/>
      <c r="O75" s="147"/>
      <c r="P75" s="147"/>
      <c r="Q75" s="147"/>
      <c r="R75" s="147"/>
      <c r="S75" s="147"/>
      <c r="T75" s="148"/>
      <c r="U75" s="147"/>
      <c r="V75" s="139"/>
      <c r="W75" s="139"/>
      <c r="X75" s="139"/>
      <c r="Y75" s="139"/>
      <c r="Z75" s="139"/>
      <c r="AA75" s="139"/>
      <c r="AB75" s="139"/>
      <c r="AC75" s="139"/>
      <c r="AD75" s="139"/>
      <c r="AE75" s="139" t="s">
        <v>113</v>
      </c>
      <c r="AF75" s="139">
        <v>0</v>
      </c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39"/>
      <c r="BE75" s="139"/>
      <c r="BF75" s="139"/>
      <c r="BG75" s="139"/>
      <c r="BH75" s="139"/>
    </row>
    <row r="76" spans="1:60" x14ac:dyDescent="0.2">
      <c r="A76" s="141" t="s">
        <v>106</v>
      </c>
      <c r="B76" s="141" t="s">
        <v>59</v>
      </c>
      <c r="C76" s="177" t="s">
        <v>60</v>
      </c>
      <c r="D76" s="150"/>
      <c r="E76" s="155"/>
      <c r="F76" s="159"/>
      <c r="G76" s="159">
        <f>SUMIF(AE77:AE82,"&lt;&gt;NOR",G77:G82)</f>
        <v>0</v>
      </c>
      <c r="H76" s="159"/>
      <c r="I76" s="159">
        <f>SUM(I77:I82)</f>
        <v>0</v>
      </c>
      <c r="J76" s="159"/>
      <c r="K76" s="159">
        <f>SUM(K77:K82)</f>
        <v>0</v>
      </c>
      <c r="L76" s="159"/>
      <c r="M76" s="159">
        <f>SUM(M77:M82)</f>
        <v>0</v>
      </c>
      <c r="N76" s="150"/>
      <c r="O76" s="150">
        <f>SUM(O77:O82)</f>
        <v>0.12278</v>
      </c>
      <c r="P76" s="150"/>
      <c r="Q76" s="150">
        <f>SUM(Q77:Q82)</f>
        <v>0</v>
      </c>
      <c r="R76" s="150"/>
      <c r="S76" s="150"/>
      <c r="T76" s="151"/>
      <c r="U76" s="150">
        <f>SUM(U77:U82)</f>
        <v>7.44</v>
      </c>
      <c r="AE76" t="s">
        <v>107</v>
      </c>
    </row>
    <row r="77" spans="1:60" ht="22.5" outlineLevel="1" x14ac:dyDescent="0.2">
      <c r="A77" s="140">
        <v>14</v>
      </c>
      <c r="B77" s="140" t="s">
        <v>171</v>
      </c>
      <c r="C77" s="175" t="s">
        <v>172</v>
      </c>
      <c r="D77" s="147" t="s">
        <v>117</v>
      </c>
      <c r="E77" s="153">
        <v>2</v>
      </c>
      <c r="F77" s="157">
        <f>H77+J77</f>
        <v>0</v>
      </c>
      <c r="G77" s="158">
        <f>ROUND(E77*F77,2)</f>
        <v>0</v>
      </c>
      <c r="H77" s="158"/>
      <c r="I77" s="158">
        <f>ROUND(E77*H77,2)</f>
        <v>0</v>
      </c>
      <c r="J77" s="158"/>
      <c r="K77" s="158">
        <f>ROUND(E77*J77,2)</f>
        <v>0</v>
      </c>
      <c r="L77" s="158">
        <v>21</v>
      </c>
      <c r="M77" s="158">
        <f>G77*(1+L77/100)</f>
        <v>0</v>
      </c>
      <c r="N77" s="147">
        <v>2.937E-2</v>
      </c>
      <c r="O77" s="147">
        <f>ROUND(E77*N77,5)</f>
        <v>5.8740000000000001E-2</v>
      </c>
      <c r="P77" s="147">
        <v>0</v>
      </c>
      <c r="Q77" s="147">
        <f>ROUND(E77*P77,5)</f>
        <v>0</v>
      </c>
      <c r="R77" s="147"/>
      <c r="S77" s="147"/>
      <c r="T77" s="148">
        <v>1.86</v>
      </c>
      <c r="U77" s="147">
        <f>ROUND(E77*T77,2)</f>
        <v>3.72</v>
      </c>
      <c r="V77" s="139"/>
      <c r="W77" s="139"/>
      <c r="X77" s="139"/>
      <c r="Y77" s="139"/>
      <c r="Z77" s="139"/>
      <c r="AA77" s="139"/>
      <c r="AB77" s="139"/>
      <c r="AC77" s="139"/>
      <c r="AD77" s="139"/>
      <c r="AE77" s="139" t="s">
        <v>111</v>
      </c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  <c r="AV77" s="139"/>
      <c r="AW77" s="139"/>
      <c r="AX77" s="139"/>
      <c r="AY77" s="139"/>
      <c r="AZ77" s="139"/>
      <c r="BA77" s="139"/>
      <c r="BB77" s="139"/>
      <c r="BC77" s="139"/>
      <c r="BD77" s="139"/>
      <c r="BE77" s="139"/>
      <c r="BF77" s="139"/>
      <c r="BG77" s="139"/>
      <c r="BH77" s="139"/>
    </row>
    <row r="78" spans="1:60" outlineLevel="1" x14ac:dyDescent="0.2">
      <c r="A78" s="140"/>
      <c r="B78" s="140"/>
      <c r="C78" s="176" t="s">
        <v>173</v>
      </c>
      <c r="D78" s="149"/>
      <c r="E78" s="154">
        <v>2</v>
      </c>
      <c r="F78" s="158"/>
      <c r="G78" s="158"/>
      <c r="H78" s="158"/>
      <c r="I78" s="158"/>
      <c r="J78" s="158"/>
      <c r="K78" s="158"/>
      <c r="L78" s="158"/>
      <c r="M78" s="158"/>
      <c r="N78" s="147"/>
      <c r="O78" s="147"/>
      <c r="P78" s="147"/>
      <c r="Q78" s="147"/>
      <c r="R78" s="147"/>
      <c r="S78" s="147"/>
      <c r="T78" s="148"/>
      <c r="U78" s="147"/>
      <c r="V78" s="139"/>
      <c r="W78" s="139"/>
      <c r="X78" s="139"/>
      <c r="Y78" s="139"/>
      <c r="Z78" s="139"/>
      <c r="AA78" s="139"/>
      <c r="AB78" s="139"/>
      <c r="AC78" s="139"/>
      <c r="AD78" s="139"/>
      <c r="AE78" s="139" t="s">
        <v>113</v>
      </c>
      <c r="AF78" s="139">
        <v>0</v>
      </c>
      <c r="AG78" s="139"/>
      <c r="AH78" s="139"/>
      <c r="AI78" s="139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139"/>
      <c r="BB78" s="139"/>
      <c r="BC78" s="139"/>
      <c r="BD78" s="139"/>
      <c r="BE78" s="139"/>
      <c r="BF78" s="139"/>
      <c r="BG78" s="139"/>
      <c r="BH78" s="139"/>
    </row>
    <row r="79" spans="1:60" ht="22.5" outlineLevel="1" x14ac:dyDescent="0.2">
      <c r="A79" s="140">
        <v>15</v>
      </c>
      <c r="B79" s="140" t="s">
        <v>174</v>
      </c>
      <c r="C79" s="175" t="s">
        <v>175</v>
      </c>
      <c r="D79" s="147" t="s">
        <v>117</v>
      </c>
      <c r="E79" s="153">
        <v>1</v>
      </c>
      <c r="F79" s="157">
        <f>H79+J79</f>
        <v>0</v>
      </c>
      <c r="G79" s="158">
        <f>ROUND(E79*F79,2)</f>
        <v>0</v>
      </c>
      <c r="H79" s="158"/>
      <c r="I79" s="158">
        <f>ROUND(E79*H79,2)</f>
        <v>0</v>
      </c>
      <c r="J79" s="158"/>
      <c r="K79" s="158">
        <f>ROUND(E79*J79,2)</f>
        <v>0</v>
      </c>
      <c r="L79" s="158">
        <v>21</v>
      </c>
      <c r="M79" s="158">
        <f>G79*(1+L79/100)</f>
        <v>0</v>
      </c>
      <c r="N79" s="147">
        <v>3.1969999999999998E-2</v>
      </c>
      <c r="O79" s="147">
        <f>ROUND(E79*N79,5)</f>
        <v>3.1969999999999998E-2</v>
      </c>
      <c r="P79" s="147">
        <v>0</v>
      </c>
      <c r="Q79" s="147">
        <f>ROUND(E79*P79,5)</f>
        <v>0</v>
      </c>
      <c r="R79" s="147"/>
      <c r="S79" s="147"/>
      <c r="T79" s="148">
        <v>1.86</v>
      </c>
      <c r="U79" s="147">
        <f>ROUND(E79*T79,2)</f>
        <v>1.86</v>
      </c>
      <c r="V79" s="139"/>
      <c r="W79" s="139"/>
      <c r="X79" s="139"/>
      <c r="Y79" s="139"/>
      <c r="Z79" s="139"/>
      <c r="AA79" s="139"/>
      <c r="AB79" s="139"/>
      <c r="AC79" s="139"/>
      <c r="AD79" s="139"/>
      <c r="AE79" s="139" t="s">
        <v>111</v>
      </c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39"/>
      <c r="AU79" s="139"/>
      <c r="AV79" s="139"/>
      <c r="AW79" s="139"/>
      <c r="AX79" s="139"/>
      <c r="AY79" s="139"/>
      <c r="AZ79" s="139"/>
      <c r="BA79" s="139"/>
      <c r="BB79" s="139"/>
      <c r="BC79" s="139"/>
      <c r="BD79" s="139"/>
      <c r="BE79" s="139"/>
      <c r="BF79" s="139"/>
      <c r="BG79" s="139"/>
      <c r="BH79" s="139"/>
    </row>
    <row r="80" spans="1:60" outlineLevel="1" x14ac:dyDescent="0.2">
      <c r="A80" s="140"/>
      <c r="B80" s="140"/>
      <c r="C80" s="176" t="s">
        <v>176</v>
      </c>
      <c r="D80" s="149"/>
      <c r="E80" s="154">
        <v>1</v>
      </c>
      <c r="F80" s="158"/>
      <c r="G80" s="158"/>
      <c r="H80" s="158"/>
      <c r="I80" s="158"/>
      <c r="J80" s="158"/>
      <c r="K80" s="158"/>
      <c r="L80" s="158"/>
      <c r="M80" s="158"/>
      <c r="N80" s="147"/>
      <c r="O80" s="147"/>
      <c r="P80" s="147"/>
      <c r="Q80" s="147"/>
      <c r="R80" s="147"/>
      <c r="S80" s="147"/>
      <c r="T80" s="148"/>
      <c r="U80" s="147"/>
      <c r="V80" s="139"/>
      <c r="W80" s="139"/>
      <c r="X80" s="139"/>
      <c r="Y80" s="139"/>
      <c r="Z80" s="139"/>
      <c r="AA80" s="139"/>
      <c r="AB80" s="139"/>
      <c r="AC80" s="139"/>
      <c r="AD80" s="139"/>
      <c r="AE80" s="139" t="s">
        <v>113</v>
      </c>
      <c r="AF80" s="139">
        <v>0</v>
      </c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  <c r="AX80" s="139"/>
      <c r="AY80" s="139"/>
      <c r="AZ80" s="139"/>
      <c r="BA80" s="139"/>
      <c r="BB80" s="139"/>
      <c r="BC80" s="139"/>
      <c r="BD80" s="139"/>
      <c r="BE80" s="139"/>
      <c r="BF80" s="139"/>
      <c r="BG80" s="139"/>
      <c r="BH80" s="139"/>
    </row>
    <row r="81" spans="1:60" ht="22.5" outlineLevel="1" x14ac:dyDescent="0.2">
      <c r="A81" s="140">
        <v>16</v>
      </c>
      <c r="B81" s="140" t="s">
        <v>177</v>
      </c>
      <c r="C81" s="175" t="s">
        <v>178</v>
      </c>
      <c r="D81" s="147" t="s">
        <v>117</v>
      </c>
      <c r="E81" s="153">
        <v>1</v>
      </c>
      <c r="F81" s="157">
        <f>H81+J81</f>
        <v>0</v>
      </c>
      <c r="G81" s="158">
        <f>ROUND(E81*F81,2)</f>
        <v>0</v>
      </c>
      <c r="H81" s="158"/>
      <c r="I81" s="158">
        <f>ROUND(E81*H81,2)</f>
        <v>0</v>
      </c>
      <c r="J81" s="158"/>
      <c r="K81" s="158">
        <f>ROUND(E81*J81,2)</f>
        <v>0</v>
      </c>
      <c r="L81" s="158">
        <v>21</v>
      </c>
      <c r="M81" s="158">
        <f>G81*(1+L81/100)</f>
        <v>0</v>
      </c>
      <c r="N81" s="147">
        <v>3.2070000000000001E-2</v>
      </c>
      <c r="O81" s="147">
        <f>ROUND(E81*N81,5)</f>
        <v>3.2070000000000001E-2</v>
      </c>
      <c r="P81" s="147">
        <v>0</v>
      </c>
      <c r="Q81" s="147">
        <f>ROUND(E81*P81,5)</f>
        <v>0</v>
      </c>
      <c r="R81" s="147"/>
      <c r="S81" s="147"/>
      <c r="T81" s="148">
        <v>1.86</v>
      </c>
      <c r="U81" s="147">
        <f>ROUND(E81*T81,2)</f>
        <v>1.86</v>
      </c>
      <c r="V81" s="139"/>
      <c r="W81" s="139"/>
      <c r="X81" s="139"/>
      <c r="Y81" s="139"/>
      <c r="Z81" s="139"/>
      <c r="AA81" s="139"/>
      <c r="AB81" s="139"/>
      <c r="AC81" s="139"/>
      <c r="AD81" s="139"/>
      <c r="AE81" s="139" t="s">
        <v>111</v>
      </c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  <c r="BA81" s="139"/>
      <c r="BB81" s="139"/>
      <c r="BC81" s="139"/>
      <c r="BD81" s="139"/>
      <c r="BE81" s="139"/>
      <c r="BF81" s="139"/>
      <c r="BG81" s="139"/>
      <c r="BH81" s="139"/>
    </row>
    <row r="82" spans="1:60" outlineLevel="1" x14ac:dyDescent="0.2">
      <c r="A82" s="140"/>
      <c r="B82" s="140"/>
      <c r="C82" s="176" t="s">
        <v>179</v>
      </c>
      <c r="D82" s="149"/>
      <c r="E82" s="154">
        <v>1</v>
      </c>
      <c r="F82" s="158"/>
      <c r="G82" s="158"/>
      <c r="H82" s="158"/>
      <c r="I82" s="158"/>
      <c r="J82" s="158"/>
      <c r="K82" s="158"/>
      <c r="L82" s="158"/>
      <c r="M82" s="158"/>
      <c r="N82" s="147"/>
      <c r="O82" s="147"/>
      <c r="P82" s="147"/>
      <c r="Q82" s="147"/>
      <c r="R82" s="147"/>
      <c r="S82" s="147"/>
      <c r="T82" s="148"/>
      <c r="U82" s="147"/>
      <c r="V82" s="139"/>
      <c r="W82" s="139"/>
      <c r="X82" s="139"/>
      <c r="Y82" s="139"/>
      <c r="Z82" s="139"/>
      <c r="AA82" s="139"/>
      <c r="AB82" s="139"/>
      <c r="AC82" s="139"/>
      <c r="AD82" s="139"/>
      <c r="AE82" s="139" t="s">
        <v>113</v>
      </c>
      <c r="AF82" s="139">
        <v>0</v>
      </c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  <c r="BA82" s="139"/>
      <c r="BB82" s="139"/>
      <c r="BC82" s="139"/>
      <c r="BD82" s="139"/>
      <c r="BE82" s="139"/>
      <c r="BF82" s="139"/>
      <c r="BG82" s="139"/>
      <c r="BH82" s="139"/>
    </row>
    <row r="83" spans="1:60" x14ac:dyDescent="0.2">
      <c r="A83" s="141" t="s">
        <v>106</v>
      </c>
      <c r="B83" s="141" t="s">
        <v>61</v>
      </c>
      <c r="C83" s="177" t="s">
        <v>62</v>
      </c>
      <c r="D83" s="150"/>
      <c r="E83" s="155"/>
      <c r="F83" s="159"/>
      <c r="G83" s="159">
        <f>SUMIF(AE84:AE104,"&lt;&gt;NOR",G84:G104)</f>
        <v>0</v>
      </c>
      <c r="H83" s="159"/>
      <c r="I83" s="159">
        <f>SUM(I84:I104)</f>
        <v>0</v>
      </c>
      <c r="J83" s="159"/>
      <c r="K83" s="159">
        <f>SUM(K84:K104)</f>
        <v>0</v>
      </c>
      <c r="L83" s="159"/>
      <c r="M83" s="159">
        <f>SUM(M84:M104)</f>
        <v>0</v>
      </c>
      <c r="N83" s="150"/>
      <c r="O83" s="150">
        <f>SUM(O84:O104)</f>
        <v>4.6099999999999995E-3</v>
      </c>
      <c r="P83" s="150"/>
      <c r="Q83" s="150">
        <f>SUM(Q84:Q104)</f>
        <v>1.4061200000000003</v>
      </c>
      <c r="R83" s="150"/>
      <c r="S83" s="150"/>
      <c r="T83" s="151"/>
      <c r="U83" s="150">
        <f>SUM(U84:U104)</f>
        <v>5.79</v>
      </c>
      <c r="AE83" t="s">
        <v>107</v>
      </c>
    </row>
    <row r="84" spans="1:60" outlineLevel="1" x14ac:dyDescent="0.2">
      <c r="A84" s="140">
        <v>17</v>
      </c>
      <c r="B84" s="140" t="s">
        <v>180</v>
      </c>
      <c r="C84" s="175" t="s">
        <v>181</v>
      </c>
      <c r="D84" s="147" t="s">
        <v>110</v>
      </c>
      <c r="E84" s="153">
        <v>0.45</v>
      </c>
      <c r="F84" s="157">
        <f>H84+J84</f>
        <v>0</v>
      </c>
      <c r="G84" s="158">
        <f>ROUND(E84*F84,2)</f>
        <v>0</v>
      </c>
      <c r="H84" s="158"/>
      <c r="I84" s="158">
        <f>ROUND(E84*H84,2)</f>
        <v>0</v>
      </c>
      <c r="J84" s="158"/>
      <c r="K84" s="158">
        <f>ROUND(E84*J84,2)</f>
        <v>0</v>
      </c>
      <c r="L84" s="158">
        <v>21</v>
      </c>
      <c r="M84" s="158">
        <f>G84*(1+L84/100)</f>
        <v>0</v>
      </c>
      <c r="N84" s="147">
        <v>6.7000000000000002E-4</v>
      </c>
      <c r="O84" s="147">
        <f>ROUND(E84*N84,5)</f>
        <v>2.9999999999999997E-4</v>
      </c>
      <c r="P84" s="147">
        <v>0.31900000000000001</v>
      </c>
      <c r="Q84" s="147">
        <f>ROUND(E84*P84,5)</f>
        <v>0.14355000000000001</v>
      </c>
      <c r="R84" s="147"/>
      <c r="S84" s="147"/>
      <c r="T84" s="148">
        <v>0.317</v>
      </c>
      <c r="U84" s="147">
        <f>ROUND(E84*T84,2)</f>
        <v>0.14000000000000001</v>
      </c>
      <c r="V84" s="139"/>
      <c r="W84" s="139"/>
      <c r="X84" s="139"/>
      <c r="Y84" s="139"/>
      <c r="Z84" s="139"/>
      <c r="AA84" s="139"/>
      <c r="AB84" s="139"/>
      <c r="AC84" s="139"/>
      <c r="AD84" s="139"/>
      <c r="AE84" s="139" t="s">
        <v>111</v>
      </c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</row>
    <row r="85" spans="1:60" outlineLevel="1" x14ac:dyDescent="0.2">
      <c r="A85" s="140"/>
      <c r="B85" s="140"/>
      <c r="C85" s="176" t="s">
        <v>132</v>
      </c>
      <c r="D85" s="149"/>
      <c r="E85" s="154">
        <v>0.24</v>
      </c>
      <c r="F85" s="158"/>
      <c r="G85" s="158"/>
      <c r="H85" s="158"/>
      <c r="I85" s="158"/>
      <c r="J85" s="158"/>
      <c r="K85" s="158"/>
      <c r="L85" s="158"/>
      <c r="M85" s="158"/>
      <c r="N85" s="147"/>
      <c r="O85" s="147"/>
      <c r="P85" s="147"/>
      <c r="Q85" s="147"/>
      <c r="R85" s="147"/>
      <c r="S85" s="147"/>
      <c r="T85" s="148"/>
      <c r="U85" s="147"/>
      <c r="V85" s="139"/>
      <c r="W85" s="139"/>
      <c r="X85" s="139"/>
      <c r="Y85" s="139"/>
      <c r="Z85" s="139"/>
      <c r="AA85" s="139"/>
      <c r="AB85" s="139"/>
      <c r="AC85" s="139"/>
      <c r="AD85" s="139"/>
      <c r="AE85" s="139" t="s">
        <v>113</v>
      </c>
      <c r="AF85" s="139">
        <v>0</v>
      </c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</row>
    <row r="86" spans="1:60" outlineLevel="1" x14ac:dyDescent="0.2">
      <c r="A86" s="140"/>
      <c r="B86" s="140"/>
      <c r="C86" s="176" t="s">
        <v>133</v>
      </c>
      <c r="D86" s="149"/>
      <c r="E86" s="154">
        <v>0.21</v>
      </c>
      <c r="F86" s="158"/>
      <c r="G86" s="158"/>
      <c r="H86" s="158"/>
      <c r="I86" s="158"/>
      <c r="J86" s="158"/>
      <c r="K86" s="158"/>
      <c r="L86" s="158"/>
      <c r="M86" s="158"/>
      <c r="N86" s="147"/>
      <c r="O86" s="147"/>
      <c r="P86" s="147"/>
      <c r="Q86" s="147"/>
      <c r="R86" s="147"/>
      <c r="S86" s="147"/>
      <c r="T86" s="148"/>
      <c r="U86" s="147"/>
      <c r="V86" s="139"/>
      <c r="W86" s="139"/>
      <c r="X86" s="139"/>
      <c r="Y86" s="139"/>
      <c r="Z86" s="139"/>
      <c r="AA86" s="139"/>
      <c r="AB86" s="139"/>
      <c r="AC86" s="139"/>
      <c r="AD86" s="139"/>
      <c r="AE86" s="139" t="s">
        <v>113</v>
      </c>
      <c r="AF86" s="139">
        <v>0</v>
      </c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39"/>
      <c r="BB86" s="139"/>
      <c r="BC86" s="139"/>
      <c r="BD86" s="139"/>
      <c r="BE86" s="139"/>
      <c r="BF86" s="139"/>
      <c r="BG86" s="139"/>
      <c r="BH86" s="139"/>
    </row>
    <row r="87" spans="1:60" outlineLevel="1" x14ac:dyDescent="0.2">
      <c r="A87" s="140">
        <v>18</v>
      </c>
      <c r="B87" s="140" t="s">
        <v>182</v>
      </c>
      <c r="C87" s="175" t="s">
        <v>183</v>
      </c>
      <c r="D87" s="147" t="s">
        <v>184</v>
      </c>
      <c r="E87" s="153">
        <v>0.44264999999999999</v>
      </c>
      <c r="F87" s="157">
        <f>H87+J87</f>
        <v>0</v>
      </c>
      <c r="G87" s="158">
        <f>ROUND(E87*F87,2)</f>
        <v>0</v>
      </c>
      <c r="H87" s="158"/>
      <c r="I87" s="158">
        <f>ROUND(E87*H87,2)</f>
        <v>0</v>
      </c>
      <c r="J87" s="158"/>
      <c r="K87" s="158">
        <f>ROUND(E87*J87,2)</f>
        <v>0</v>
      </c>
      <c r="L87" s="158">
        <v>21</v>
      </c>
      <c r="M87" s="158">
        <f>G87*(1+L87/100)</f>
        <v>0</v>
      </c>
      <c r="N87" s="147">
        <v>1.2800000000000001E-3</v>
      </c>
      <c r="O87" s="147">
        <f>ROUND(E87*N87,5)</f>
        <v>5.6999999999999998E-4</v>
      </c>
      <c r="P87" s="147">
        <v>1.95</v>
      </c>
      <c r="Q87" s="147">
        <f>ROUND(E87*P87,5)</f>
        <v>0.86316999999999999</v>
      </c>
      <c r="R87" s="147"/>
      <c r="S87" s="147"/>
      <c r="T87" s="148">
        <v>1.7010000000000001</v>
      </c>
      <c r="U87" s="147">
        <f>ROUND(E87*T87,2)</f>
        <v>0.75</v>
      </c>
      <c r="V87" s="139"/>
      <c r="W87" s="139"/>
      <c r="X87" s="139"/>
      <c r="Y87" s="139"/>
      <c r="Z87" s="139"/>
      <c r="AA87" s="139"/>
      <c r="AB87" s="139"/>
      <c r="AC87" s="139"/>
      <c r="AD87" s="139"/>
      <c r="AE87" s="139" t="s">
        <v>111</v>
      </c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</row>
    <row r="88" spans="1:60" outlineLevel="1" x14ac:dyDescent="0.2">
      <c r="A88" s="140"/>
      <c r="B88" s="140"/>
      <c r="C88" s="176" t="s">
        <v>185</v>
      </c>
      <c r="D88" s="149"/>
      <c r="E88" s="154"/>
      <c r="F88" s="158"/>
      <c r="G88" s="158"/>
      <c r="H88" s="158"/>
      <c r="I88" s="158"/>
      <c r="J88" s="158"/>
      <c r="K88" s="158"/>
      <c r="L88" s="158"/>
      <c r="M88" s="158"/>
      <c r="N88" s="147"/>
      <c r="O88" s="147"/>
      <c r="P88" s="147"/>
      <c r="Q88" s="147"/>
      <c r="R88" s="147"/>
      <c r="S88" s="147"/>
      <c r="T88" s="148"/>
      <c r="U88" s="147"/>
      <c r="V88" s="139"/>
      <c r="W88" s="139"/>
      <c r="X88" s="139"/>
      <c r="Y88" s="139"/>
      <c r="Z88" s="139"/>
      <c r="AA88" s="139"/>
      <c r="AB88" s="139"/>
      <c r="AC88" s="139"/>
      <c r="AD88" s="139"/>
      <c r="AE88" s="139" t="s">
        <v>113</v>
      </c>
      <c r="AF88" s="139">
        <v>0</v>
      </c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</row>
    <row r="89" spans="1:60" outlineLevel="1" x14ac:dyDescent="0.2">
      <c r="A89" s="140"/>
      <c r="B89" s="140"/>
      <c r="C89" s="176" t="s">
        <v>186</v>
      </c>
      <c r="D89" s="149"/>
      <c r="E89" s="154">
        <v>0.24832499999999999</v>
      </c>
      <c r="F89" s="158"/>
      <c r="G89" s="158"/>
      <c r="H89" s="158"/>
      <c r="I89" s="158"/>
      <c r="J89" s="158"/>
      <c r="K89" s="158"/>
      <c r="L89" s="158"/>
      <c r="M89" s="158"/>
      <c r="N89" s="147"/>
      <c r="O89" s="147"/>
      <c r="P89" s="147"/>
      <c r="Q89" s="147"/>
      <c r="R89" s="147"/>
      <c r="S89" s="147"/>
      <c r="T89" s="148"/>
      <c r="U89" s="147"/>
      <c r="V89" s="139"/>
      <c r="W89" s="139"/>
      <c r="X89" s="139"/>
      <c r="Y89" s="139"/>
      <c r="Z89" s="139"/>
      <c r="AA89" s="139"/>
      <c r="AB89" s="139"/>
      <c r="AC89" s="139"/>
      <c r="AD89" s="139"/>
      <c r="AE89" s="139" t="s">
        <v>113</v>
      </c>
      <c r="AF89" s="139">
        <v>0</v>
      </c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  <c r="BH89" s="139"/>
    </row>
    <row r="90" spans="1:60" outlineLevel="1" x14ac:dyDescent="0.2">
      <c r="A90" s="140"/>
      <c r="B90" s="140"/>
      <c r="C90" s="176" t="s">
        <v>187</v>
      </c>
      <c r="D90" s="149"/>
      <c r="E90" s="154">
        <v>6.5625000000000003E-2</v>
      </c>
      <c r="F90" s="158"/>
      <c r="G90" s="158"/>
      <c r="H90" s="158"/>
      <c r="I90" s="158"/>
      <c r="J90" s="158"/>
      <c r="K90" s="158"/>
      <c r="L90" s="158"/>
      <c r="M90" s="158"/>
      <c r="N90" s="147"/>
      <c r="O90" s="147"/>
      <c r="P90" s="147"/>
      <c r="Q90" s="147"/>
      <c r="R90" s="147"/>
      <c r="S90" s="147"/>
      <c r="T90" s="148"/>
      <c r="U90" s="147"/>
      <c r="V90" s="139"/>
      <c r="W90" s="139"/>
      <c r="X90" s="139"/>
      <c r="Y90" s="139"/>
      <c r="Z90" s="139"/>
      <c r="AA90" s="139"/>
      <c r="AB90" s="139"/>
      <c r="AC90" s="139"/>
      <c r="AD90" s="139"/>
      <c r="AE90" s="139" t="s">
        <v>113</v>
      </c>
      <c r="AF90" s="139">
        <v>0</v>
      </c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</row>
    <row r="91" spans="1:60" outlineLevel="1" x14ac:dyDescent="0.2">
      <c r="A91" s="140"/>
      <c r="B91" s="140"/>
      <c r="C91" s="176" t="s">
        <v>188</v>
      </c>
      <c r="D91" s="149"/>
      <c r="E91" s="154"/>
      <c r="F91" s="158"/>
      <c r="G91" s="158"/>
      <c r="H91" s="158"/>
      <c r="I91" s="158"/>
      <c r="J91" s="158"/>
      <c r="K91" s="158"/>
      <c r="L91" s="158"/>
      <c r="M91" s="158"/>
      <c r="N91" s="147"/>
      <c r="O91" s="147"/>
      <c r="P91" s="147"/>
      <c r="Q91" s="147"/>
      <c r="R91" s="147"/>
      <c r="S91" s="147"/>
      <c r="T91" s="148"/>
      <c r="U91" s="147"/>
      <c r="V91" s="139"/>
      <c r="W91" s="139"/>
      <c r="X91" s="139"/>
      <c r="Y91" s="139"/>
      <c r="Z91" s="139"/>
      <c r="AA91" s="139"/>
      <c r="AB91" s="139"/>
      <c r="AC91" s="139"/>
      <c r="AD91" s="139"/>
      <c r="AE91" s="139" t="s">
        <v>113</v>
      </c>
      <c r="AF91" s="139">
        <v>0</v>
      </c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39"/>
      <c r="BG91" s="139"/>
      <c r="BH91" s="139"/>
    </row>
    <row r="92" spans="1:60" outlineLevel="1" x14ac:dyDescent="0.2">
      <c r="A92" s="140"/>
      <c r="B92" s="140"/>
      <c r="C92" s="176" t="s">
        <v>189</v>
      </c>
      <c r="D92" s="149"/>
      <c r="E92" s="154">
        <v>0.12870000000000001</v>
      </c>
      <c r="F92" s="158"/>
      <c r="G92" s="158"/>
      <c r="H92" s="158"/>
      <c r="I92" s="158"/>
      <c r="J92" s="158"/>
      <c r="K92" s="158"/>
      <c r="L92" s="158"/>
      <c r="M92" s="158"/>
      <c r="N92" s="147"/>
      <c r="O92" s="147"/>
      <c r="P92" s="147"/>
      <c r="Q92" s="147"/>
      <c r="R92" s="147"/>
      <c r="S92" s="147"/>
      <c r="T92" s="148"/>
      <c r="U92" s="147"/>
      <c r="V92" s="139"/>
      <c r="W92" s="139"/>
      <c r="X92" s="139"/>
      <c r="Y92" s="139"/>
      <c r="Z92" s="139"/>
      <c r="AA92" s="139"/>
      <c r="AB92" s="139"/>
      <c r="AC92" s="139"/>
      <c r="AD92" s="139"/>
      <c r="AE92" s="139" t="s">
        <v>113</v>
      </c>
      <c r="AF92" s="139">
        <v>0</v>
      </c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9"/>
      <c r="AU92" s="139"/>
      <c r="AV92" s="139"/>
      <c r="AW92" s="139"/>
      <c r="AX92" s="139"/>
      <c r="AY92" s="139"/>
      <c r="AZ92" s="139"/>
      <c r="BA92" s="139"/>
      <c r="BB92" s="139"/>
      <c r="BC92" s="139"/>
      <c r="BD92" s="139"/>
      <c r="BE92" s="139"/>
      <c r="BF92" s="139"/>
      <c r="BG92" s="139"/>
      <c r="BH92" s="139"/>
    </row>
    <row r="93" spans="1:60" ht="22.5" outlineLevel="1" x14ac:dyDescent="0.2">
      <c r="A93" s="140">
        <v>19</v>
      </c>
      <c r="B93" s="140" t="s">
        <v>190</v>
      </c>
      <c r="C93" s="175" t="s">
        <v>191</v>
      </c>
      <c r="D93" s="147" t="s">
        <v>110</v>
      </c>
      <c r="E93" s="153">
        <v>7.81</v>
      </c>
      <c r="F93" s="157">
        <f>H93+J93</f>
        <v>0</v>
      </c>
      <c r="G93" s="158">
        <f>ROUND(E93*F93,2)</f>
        <v>0</v>
      </c>
      <c r="H93" s="158"/>
      <c r="I93" s="158">
        <f>ROUND(E93*H93,2)</f>
        <v>0</v>
      </c>
      <c r="J93" s="158"/>
      <c r="K93" s="158">
        <f>ROUND(E93*J93,2)</f>
        <v>0</v>
      </c>
      <c r="L93" s="158">
        <v>21</v>
      </c>
      <c r="M93" s="158">
        <f>G93*(1+L93/100)</f>
        <v>0</v>
      </c>
      <c r="N93" s="147">
        <v>0</v>
      </c>
      <c r="O93" s="147">
        <f>ROUND(E93*N93,5)</f>
        <v>0</v>
      </c>
      <c r="P93" s="147">
        <v>0.02</v>
      </c>
      <c r="Q93" s="147">
        <f>ROUND(E93*P93,5)</f>
        <v>0.15620000000000001</v>
      </c>
      <c r="R93" s="147"/>
      <c r="S93" s="147"/>
      <c r="T93" s="148">
        <v>0.23</v>
      </c>
      <c r="U93" s="147">
        <f>ROUND(E93*T93,2)</f>
        <v>1.8</v>
      </c>
      <c r="V93" s="139"/>
      <c r="W93" s="139"/>
      <c r="X93" s="139"/>
      <c r="Y93" s="139"/>
      <c r="Z93" s="139"/>
      <c r="AA93" s="139"/>
      <c r="AB93" s="139"/>
      <c r="AC93" s="139"/>
      <c r="AD93" s="139"/>
      <c r="AE93" s="139" t="s">
        <v>111</v>
      </c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</row>
    <row r="94" spans="1:60" outlineLevel="1" x14ac:dyDescent="0.2">
      <c r="A94" s="140"/>
      <c r="B94" s="140"/>
      <c r="C94" s="176" t="s">
        <v>192</v>
      </c>
      <c r="D94" s="149"/>
      <c r="E94" s="154"/>
      <c r="F94" s="158"/>
      <c r="G94" s="158"/>
      <c r="H94" s="158"/>
      <c r="I94" s="158"/>
      <c r="J94" s="158"/>
      <c r="K94" s="158"/>
      <c r="L94" s="158"/>
      <c r="M94" s="158"/>
      <c r="N94" s="147"/>
      <c r="O94" s="147"/>
      <c r="P94" s="147"/>
      <c r="Q94" s="147"/>
      <c r="R94" s="147"/>
      <c r="S94" s="147"/>
      <c r="T94" s="148"/>
      <c r="U94" s="147"/>
      <c r="V94" s="139"/>
      <c r="W94" s="139"/>
      <c r="X94" s="139"/>
      <c r="Y94" s="139"/>
      <c r="Z94" s="139"/>
      <c r="AA94" s="139"/>
      <c r="AB94" s="139"/>
      <c r="AC94" s="139"/>
      <c r="AD94" s="139"/>
      <c r="AE94" s="139" t="s">
        <v>113</v>
      </c>
      <c r="AF94" s="139">
        <v>0</v>
      </c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  <c r="BA94" s="139"/>
      <c r="BB94" s="139"/>
      <c r="BC94" s="139"/>
      <c r="BD94" s="139"/>
      <c r="BE94" s="139"/>
      <c r="BF94" s="139"/>
      <c r="BG94" s="139"/>
      <c r="BH94" s="139"/>
    </row>
    <row r="95" spans="1:60" outlineLevel="1" x14ac:dyDescent="0.2">
      <c r="A95" s="140"/>
      <c r="B95" s="140"/>
      <c r="C95" s="176" t="s">
        <v>193</v>
      </c>
      <c r="D95" s="149"/>
      <c r="E95" s="154">
        <v>6.15</v>
      </c>
      <c r="F95" s="158"/>
      <c r="G95" s="158"/>
      <c r="H95" s="158"/>
      <c r="I95" s="158"/>
      <c r="J95" s="158"/>
      <c r="K95" s="158"/>
      <c r="L95" s="158"/>
      <c r="M95" s="158"/>
      <c r="N95" s="147"/>
      <c r="O95" s="147"/>
      <c r="P95" s="147"/>
      <c r="Q95" s="147"/>
      <c r="R95" s="147"/>
      <c r="S95" s="147"/>
      <c r="T95" s="148"/>
      <c r="U95" s="147"/>
      <c r="V95" s="139"/>
      <c r="W95" s="139"/>
      <c r="X95" s="139"/>
      <c r="Y95" s="139"/>
      <c r="Z95" s="139"/>
      <c r="AA95" s="139"/>
      <c r="AB95" s="139"/>
      <c r="AC95" s="139"/>
      <c r="AD95" s="139"/>
      <c r="AE95" s="139" t="s">
        <v>113</v>
      </c>
      <c r="AF95" s="139">
        <v>0</v>
      </c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  <c r="BH95" s="139"/>
    </row>
    <row r="96" spans="1:60" outlineLevel="1" x14ac:dyDescent="0.2">
      <c r="A96" s="140"/>
      <c r="B96" s="140"/>
      <c r="C96" s="176" t="s">
        <v>194</v>
      </c>
      <c r="D96" s="149"/>
      <c r="E96" s="154">
        <v>1.66</v>
      </c>
      <c r="F96" s="158"/>
      <c r="G96" s="158"/>
      <c r="H96" s="158"/>
      <c r="I96" s="158"/>
      <c r="J96" s="158"/>
      <c r="K96" s="158"/>
      <c r="L96" s="158"/>
      <c r="M96" s="158"/>
      <c r="N96" s="147"/>
      <c r="O96" s="147"/>
      <c r="P96" s="147"/>
      <c r="Q96" s="147"/>
      <c r="R96" s="147"/>
      <c r="S96" s="147"/>
      <c r="T96" s="148"/>
      <c r="U96" s="147"/>
      <c r="V96" s="139"/>
      <c r="W96" s="139"/>
      <c r="X96" s="139"/>
      <c r="Y96" s="139"/>
      <c r="Z96" s="139"/>
      <c r="AA96" s="139"/>
      <c r="AB96" s="139"/>
      <c r="AC96" s="139"/>
      <c r="AD96" s="139"/>
      <c r="AE96" s="139" t="s">
        <v>113</v>
      </c>
      <c r="AF96" s="139">
        <v>0</v>
      </c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39"/>
      <c r="AZ96" s="139"/>
      <c r="BA96" s="139"/>
      <c r="BB96" s="139"/>
      <c r="BC96" s="139"/>
      <c r="BD96" s="139"/>
      <c r="BE96" s="139"/>
      <c r="BF96" s="139"/>
      <c r="BG96" s="139"/>
      <c r="BH96" s="139"/>
    </row>
    <row r="97" spans="1:60" outlineLevel="1" x14ac:dyDescent="0.2">
      <c r="A97" s="140">
        <v>20</v>
      </c>
      <c r="B97" s="140" t="s">
        <v>195</v>
      </c>
      <c r="C97" s="175" t="s">
        <v>196</v>
      </c>
      <c r="D97" s="147" t="s">
        <v>117</v>
      </c>
      <c r="E97" s="153">
        <v>2</v>
      </c>
      <c r="F97" s="157">
        <f>H97+J97</f>
        <v>0</v>
      </c>
      <c r="G97" s="158">
        <f>ROUND(E97*F97,2)</f>
        <v>0</v>
      </c>
      <c r="H97" s="158"/>
      <c r="I97" s="158">
        <f>ROUND(E97*H97,2)</f>
        <v>0</v>
      </c>
      <c r="J97" s="158"/>
      <c r="K97" s="158">
        <f>ROUND(E97*J97,2)</f>
        <v>0</v>
      </c>
      <c r="L97" s="158">
        <v>21</v>
      </c>
      <c r="M97" s="158">
        <f>G97*(1+L97/100)</f>
        <v>0</v>
      </c>
      <c r="N97" s="147">
        <v>0</v>
      </c>
      <c r="O97" s="147">
        <f>ROUND(E97*N97,5)</f>
        <v>0</v>
      </c>
      <c r="P97" s="147">
        <v>0</v>
      </c>
      <c r="Q97" s="147">
        <f>ROUND(E97*P97,5)</f>
        <v>0</v>
      </c>
      <c r="R97" s="147"/>
      <c r="S97" s="147"/>
      <c r="T97" s="148">
        <v>0.05</v>
      </c>
      <c r="U97" s="147">
        <f>ROUND(E97*T97,2)</f>
        <v>0.1</v>
      </c>
      <c r="V97" s="139"/>
      <c r="W97" s="139"/>
      <c r="X97" s="139"/>
      <c r="Y97" s="139"/>
      <c r="Z97" s="139"/>
      <c r="AA97" s="139"/>
      <c r="AB97" s="139"/>
      <c r="AC97" s="139"/>
      <c r="AD97" s="139"/>
      <c r="AE97" s="139" t="s">
        <v>111</v>
      </c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39"/>
      <c r="AZ97" s="139"/>
      <c r="BA97" s="139"/>
      <c r="BB97" s="139"/>
      <c r="BC97" s="139"/>
      <c r="BD97" s="139"/>
      <c r="BE97" s="139"/>
      <c r="BF97" s="139"/>
      <c r="BG97" s="139"/>
      <c r="BH97" s="139"/>
    </row>
    <row r="98" spans="1:60" outlineLevel="1" x14ac:dyDescent="0.2">
      <c r="A98" s="140"/>
      <c r="B98" s="140"/>
      <c r="C98" s="176" t="s">
        <v>197</v>
      </c>
      <c r="D98" s="149"/>
      <c r="E98" s="154"/>
      <c r="F98" s="158"/>
      <c r="G98" s="158"/>
      <c r="H98" s="158"/>
      <c r="I98" s="158"/>
      <c r="J98" s="158"/>
      <c r="K98" s="158"/>
      <c r="L98" s="158"/>
      <c r="M98" s="158"/>
      <c r="N98" s="147"/>
      <c r="O98" s="147"/>
      <c r="P98" s="147"/>
      <c r="Q98" s="147"/>
      <c r="R98" s="147"/>
      <c r="S98" s="147"/>
      <c r="T98" s="148"/>
      <c r="U98" s="147"/>
      <c r="V98" s="139"/>
      <c r="W98" s="139"/>
      <c r="X98" s="139"/>
      <c r="Y98" s="139"/>
      <c r="Z98" s="139"/>
      <c r="AA98" s="139"/>
      <c r="AB98" s="139"/>
      <c r="AC98" s="139"/>
      <c r="AD98" s="139"/>
      <c r="AE98" s="139" t="s">
        <v>113</v>
      </c>
      <c r="AF98" s="139">
        <v>0</v>
      </c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39"/>
      <c r="AZ98" s="139"/>
      <c r="BA98" s="139"/>
      <c r="BB98" s="139"/>
      <c r="BC98" s="139"/>
      <c r="BD98" s="139"/>
      <c r="BE98" s="139"/>
      <c r="BF98" s="139"/>
      <c r="BG98" s="139"/>
      <c r="BH98" s="139"/>
    </row>
    <row r="99" spans="1:60" outlineLevel="1" x14ac:dyDescent="0.2">
      <c r="A99" s="140"/>
      <c r="B99" s="140"/>
      <c r="C99" s="176" t="s">
        <v>198</v>
      </c>
      <c r="D99" s="149"/>
      <c r="E99" s="154">
        <v>1</v>
      </c>
      <c r="F99" s="158"/>
      <c r="G99" s="158"/>
      <c r="H99" s="158"/>
      <c r="I99" s="158"/>
      <c r="J99" s="158"/>
      <c r="K99" s="158"/>
      <c r="L99" s="158"/>
      <c r="M99" s="158"/>
      <c r="N99" s="147"/>
      <c r="O99" s="147"/>
      <c r="P99" s="147"/>
      <c r="Q99" s="147"/>
      <c r="R99" s="147"/>
      <c r="S99" s="147"/>
      <c r="T99" s="148"/>
      <c r="U99" s="147"/>
      <c r="V99" s="139"/>
      <c r="W99" s="139"/>
      <c r="X99" s="139"/>
      <c r="Y99" s="139"/>
      <c r="Z99" s="139"/>
      <c r="AA99" s="139"/>
      <c r="AB99" s="139"/>
      <c r="AC99" s="139"/>
      <c r="AD99" s="139"/>
      <c r="AE99" s="139" t="s">
        <v>113</v>
      </c>
      <c r="AF99" s="139">
        <v>0</v>
      </c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39"/>
      <c r="AZ99" s="139"/>
      <c r="BA99" s="139"/>
      <c r="BB99" s="139"/>
      <c r="BC99" s="139"/>
      <c r="BD99" s="139"/>
      <c r="BE99" s="139"/>
      <c r="BF99" s="139"/>
      <c r="BG99" s="139"/>
      <c r="BH99" s="139"/>
    </row>
    <row r="100" spans="1:60" outlineLevel="1" x14ac:dyDescent="0.2">
      <c r="A100" s="140"/>
      <c r="B100" s="140"/>
      <c r="C100" s="176" t="s">
        <v>199</v>
      </c>
      <c r="D100" s="149"/>
      <c r="E100" s="154">
        <v>1</v>
      </c>
      <c r="F100" s="158"/>
      <c r="G100" s="158"/>
      <c r="H100" s="158"/>
      <c r="I100" s="158"/>
      <c r="J100" s="158"/>
      <c r="K100" s="158"/>
      <c r="L100" s="158"/>
      <c r="M100" s="158"/>
      <c r="N100" s="147"/>
      <c r="O100" s="147"/>
      <c r="P100" s="147"/>
      <c r="Q100" s="147"/>
      <c r="R100" s="147"/>
      <c r="S100" s="147"/>
      <c r="T100" s="148"/>
      <c r="U100" s="147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 t="s">
        <v>113</v>
      </c>
      <c r="AF100" s="139">
        <v>0</v>
      </c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39"/>
      <c r="AZ100" s="139"/>
      <c r="BA100" s="139"/>
      <c r="BB100" s="139"/>
      <c r="BC100" s="139"/>
      <c r="BD100" s="139"/>
      <c r="BE100" s="139"/>
      <c r="BF100" s="139"/>
      <c r="BG100" s="139"/>
      <c r="BH100" s="139"/>
    </row>
    <row r="101" spans="1:60" outlineLevel="1" x14ac:dyDescent="0.2">
      <c r="A101" s="140">
        <v>21</v>
      </c>
      <c r="B101" s="140" t="s">
        <v>200</v>
      </c>
      <c r="C101" s="175" t="s">
        <v>201</v>
      </c>
      <c r="D101" s="147" t="s">
        <v>110</v>
      </c>
      <c r="E101" s="153">
        <v>3.2</v>
      </c>
      <c r="F101" s="157">
        <f>H101+J101</f>
        <v>0</v>
      </c>
      <c r="G101" s="158">
        <f>ROUND(E101*F101,2)</f>
        <v>0</v>
      </c>
      <c r="H101" s="158"/>
      <c r="I101" s="158">
        <f>ROUND(E101*H101,2)</f>
        <v>0</v>
      </c>
      <c r="J101" s="158"/>
      <c r="K101" s="158">
        <f>ROUND(E101*J101,2)</f>
        <v>0</v>
      </c>
      <c r="L101" s="158">
        <v>21</v>
      </c>
      <c r="M101" s="158">
        <f>G101*(1+L101/100)</f>
        <v>0</v>
      </c>
      <c r="N101" s="147">
        <v>1.17E-3</v>
      </c>
      <c r="O101" s="147">
        <f>ROUND(E101*N101,5)</f>
        <v>3.7399999999999998E-3</v>
      </c>
      <c r="P101" s="147">
        <v>7.5999999999999998E-2</v>
      </c>
      <c r="Q101" s="147">
        <f>ROUND(E101*P101,5)</f>
        <v>0.2432</v>
      </c>
      <c r="R101" s="147"/>
      <c r="S101" s="147"/>
      <c r="T101" s="148">
        <v>0.93899999999999995</v>
      </c>
      <c r="U101" s="147">
        <f>ROUND(E101*T101,2)</f>
        <v>3</v>
      </c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 t="s">
        <v>111</v>
      </c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39"/>
      <c r="AZ101" s="139"/>
      <c r="BA101" s="139"/>
      <c r="BB101" s="139"/>
      <c r="BC101" s="139"/>
      <c r="BD101" s="139"/>
      <c r="BE101" s="139"/>
      <c r="BF101" s="139"/>
      <c r="BG101" s="139"/>
      <c r="BH101" s="139"/>
    </row>
    <row r="102" spans="1:60" outlineLevel="1" x14ac:dyDescent="0.2">
      <c r="A102" s="140"/>
      <c r="B102" s="140"/>
      <c r="C102" s="176" t="s">
        <v>197</v>
      </c>
      <c r="D102" s="149"/>
      <c r="E102" s="154"/>
      <c r="F102" s="158"/>
      <c r="G102" s="158"/>
      <c r="H102" s="158"/>
      <c r="I102" s="158"/>
      <c r="J102" s="158"/>
      <c r="K102" s="158"/>
      <c r="L102" s="158"/>
      <c r="M102" s="158"/>
      <c r="N102" s="147"/>
      <c r="O102" s="147"/>
      <c r="P102" s="147"/>
      <c r="Q102" s="147"/>
      <c r="R102" s="147"/>
      <c r="S102" s="147"/>
      <c r="T102" s="148"/>
      <c r="U102" s="147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 t="s">
        <v>113</v>
      </c>
      <c r="AF102" s="139">
        <v>0</v>
      </c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39"/>
      <c r="BA102" s="139"/>
      <c r="BB102" s="139"/>
      <c r="BC102" s="139"/>
      <c r="BD102" s="139"/>
      <c r="BE102" s="139"/>
      <c r="BF102" s="139"/>
      <c r="BG102" s="139"/>
      <c r="BH102" s="139"/>
    </row>
    <row r="103" spans="1:60" outlineLevel="1" x14ac:dyDescent="0.2">
      <c r="A103" s="140"/>
      <c r="B103" s="140"/>
      <c r="C103" s="176" t="s">
        <v>202</v>
      </c>
      <c r="D103" s="149"/>
      <c r="E103" s="154">
        <v>1.6</v>
      </c>
      <c r="F103" s="158"/>
      <c r="G103" s="158"/>
      <c r="H103" s="158"/>
      <c r="I103" s="158"/>
      <c r="J103" s="158"/>
      <c r="K103" s="158"/>
      <c r="L103" s="158"/>
      <c r="M103" s="158"/>
      <c r="N103" s="147"/>
      <c r="O103" s="147"/>
      <c r="P103" s="147"/>
      <c r="Q103" s="147"/>
      <c r="R103" s="147"/>
      <c r="S103" s="147"/>
      <c r="T103" s="148"/>
      <c r="U103" s="147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 t="s">
        <v>113</v>
      </c>
      <c r="AF103" s="139">
        <v>0</v>
      </c>
      <c r="AG103" s="139"/>
      <c r="AH103" s="139"/>
      <c r="AI103" s="139"/>
      <c r="AJ103" s="139"/>
      <c r="AK103" s="139"/>
      <c r="AL103" s="139"/>
      <c r="AM103" s="139"/>
      <c r="AN103" s="139"/>
      <c r="AO103" s="139"/>
      <c r="AP103" s="139"/>
      <c r="AQ103" s="139"/>
      <c r="AR103" s="139"/>
      <c r="AS103" s="139"/>
      <c r="AT103" s="139"/>
      <c r="AU103" s="139"/>
      <c r="AV103" s="139"/>
      <c r="AW103" s="139"/>
      <c r="AX103" s="139"/>
      <c r="AY103" s="139"/>
      <c r="AZ103" s="139"/>
      <c r="BA103" s="139"/>
      <c r="BB103" s="139"/>
      <c r="BC103" s="139"/>
      <c r="BD103" s="139"/>
      <c r="BE103" s="139"/>
      <c r="BF103" s="139"/>
      <c r="BG103" s="139"/>
      <c r="BH103" s="139"/>
    </row>
    <row r="104" spans="1:60" outlineLevel="1" x14ac:dyDescent="0.2">
      <c r="A104" s="140"/>
      <c r="B104" s="140"/>
      <c r="C104" s="176" t="s">
        <v>203</v>
      </c>
      <c r="D104" s="149"/>
      <c r="E104" s="154">
        <v>1.6</v>
      </c>
      <c r="F104" s="158"/>
      <c r="G104" s="158"/>
      <c r="H104" s="158"/>
      <c r="I104" s="158"/>
      <c r="J104" s="158"/>
      <c r="K104" s="158"/>
      <c r="L104" s="158"/>
      <c r="M104" s="158"/>
      <c r="N104" s="147"/>
      <c r="O104" s="147"/>
      <c r="P104" s="147"/>
      <c r="Q104" s="147"/>
      <c r="R104" s="147"/>
      <c r="S104" s="147"/>
      <c r="T104" s="148"/>
      <c r="U104" s="147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 t="s">
        <v>113</v>
      </c>
      <c r="AF104" s="139">
        <v>0</v>
      </c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39"/>
      <c r="BE104" s="139"/>
      <c r="BF104" s="139"/>
      <c r="BG104" s="139"/>
      <c r="BH104" s="139"/>
    </row>
    <row r="105" spans="1:60" x14ac:dyDescent="0.2">
      <c r="A105" s="141" t="s">
        <v>106</v>
      </c>
      <c r="B105" s="141" t="s">
        <v>63</v>
      </c>
      <c r="C105" s="177" t="s">
        <v>64</v>
      </c>
      <c r="D105" s="150"/>
      <c r="E105" s="155"/>
      <c r="F105" s="159"/>
      <c r="G105" s="159">
        <f>SUMIF(AE106:AE134,"&lt;&gt;NOR",G106:G134)</f>
        <v>0</v>
      </c>
      <c r="H105" s="159"/>
      <c r="I105" s="159">
        <f>SUM(I106:I134)</f>
        <v>0</v>
      </c>
      <c r="J105" s="159"/>
      <c r="K105" s="159">
        <f>SUM(K106:K134)</f>
        <v>0</v>
      </c>
      <c r="L105" s="159"/>
      <c r="M105" s="159">
        <f>SUM(M106:M134)</f>
        <v>0</v>
      </c>
      <c r="N105" s="150"/>
      <c r="O105" s="150">
        <f>SUM(O106:O134)</f>
        <v>5.9479999999999998E-2</v>
      </c>
      <c r="P105" s="150"/>
      <c r="Q105" s="150">
        <f>SUM(Q106:Q134)</f>
        <v>2.5641200000000004</v>
      </c>
      <c r="R105" s="150"/>
      <c r="S105" s="150"/>
      <c r="T105" s="151"/>
      <c r="U105" s="150">
        <f>SUM(U106:U134)</f>
        <v>29.45</v>
      </c>
      <c r="AE105" t="s">
        <v>107</v>
      </c>
    </row>
    <row r="106" spans="1:60" outlineLevel="1" x14ac:dyDescent="0.2">
      <c r="A106" s="140">
        <v>22</v>
      </c>
      <c r="B106" s="140" t="s">
        <v>204</v>
      </c>
      <c r="C106" s="175" t="s">
        <v>205</v>
      </c>
      <c r="D106" s="147" t="s">
        <v>206</v>
      </c>
      <c r="E106" s="153">
        <v>9</v>
      </c>
      <c r="F106" s="157">
        <f>H106+J106</f>
        <v>0</v>
      </c>
      <c r="G106" s="158">
        <f>ROUND(E106*F106,2)</f>
        <v>0</v>
      </c>
      <c r="H106" s="158"/>
      <c r="I106" s="158">
        <f>ROUND(E106*H106,2)</f>
        <v>0</v>
      </c>
      <c r="J106" s="158"/>
      <c r="K106" s="158">
        <f>ROUND(E106*J106,2)</f>
        <v>0</v>
      </c>
      <c r="L106" s="158">
        <v>21</v>
      </c>
      <c r="M106" s="158">
        <f>G106*(1+L106/100)</f>
        <v>0</v>
      </c>
      <c r="N106" s="147">
        <v>0</v>
      </c>
      <c r="O106" s="147">
        <f>ROUND(E106*N106,5)</f>
        <v>0</v>
      </c>
      <c r="P106" s="147">
        <v>7.0000000000000001E-3</v>
      </c>
      <c r="Q106" s="147">
        <f>ROUND(E106*P106,5)</f>
        <v>6.3E-2</v>
      </c>
      <c r="R106" s="147"/>
      <c r="S106" s="147"/>
      <c r="T106" s="148">
        <v>0.25800000000000001</v>
      </c>
      <c r="U106" s="147">
        <f>ROUND(E106*T106,2)</f>
        <v>2.3199999999999998</v>
      </c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 t="s">
        <v>111</v>
      </c>
      <c r="AF106" s="139"/>
      <c r="AG106" s="139"/>
      <c r="AH106" s="139"/>
      <c r="AI106" s="139"/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39"/>
      <c r="AT106" s="139"/>
      <c r="AU106" s="139"/>
      <c r="AV106" s="139"/>
      <c r="AW106" s="139"/>
      <c r="AX106" s="139"/>
      <c r="AY106" s="139"/>
      <c r="AZ106" s="139"/>
      <c r="BA106" s="139"/>
      <c r="BB106" s="139"/>
      <c r="BC106" s="139"/>
      <c r="BD106" s="139"/>
      <c r="BE106" s="139"/>
      <c r="BF106" s="139"/>
      <c r="BG106" s="139"/>
      <c r="BH106" s="139"/>
    </row>
    <row r="107" spans="1:60" outlineLevel="1" x14ac:dyDescent="0.2">
      <c r="A107" s="140"/>
      <c r="B107" s="140"/>
      <c r="C107" s="176" t="s">
        <v>207</v>
      </c>
      <c r="D107" s="149"/>
      <c r="E107" s="154"/>
      <c r="F107" s="158"/>
      <c r="G107" s="158"/>
      <c r="H107" s="158"/>
      <c r="I107" s="158"/>
      <c r="J107" s="158"/>
      <c r="K107" s="158"/>
      <c r="L107" s="158"/>
      <c r="M107" s="158"/>
      <c r="N107" s="147"/>
      <c r="O107" s="147"/>
      <c r="P107" s="147"/>
      <c r="Q107" s="147"/>
      <c r="R107" s="147"/>
      <c r="S107" s="147"/>
      <c r="T107" s="148"/>
      <c r="U107" s="147"/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 t="s">
        <v>113</v>
      </c>
      <c r="AF107" s="139">
        <v>0</v>
      </c>
      <c r="AG107" s="139"/>
      <c r="AH107" s="139"/>
      <c r="AI107" s="139"/>
      <c r="AJ107" s="139"/>
      <c r="AK107" s="139"/>
      <c r="AL107" s="139"/>
      <c r="AM107" s="139"/>
      <c r="AN107" s="139"/>
      <c r="AO107" s="139"/>
      <c r="AP107" s="139"/>
      <c r="AQ107" s="139"/>
      <c r="AR107" s="139"/>
      <c r="AS107" s="139"/>
      <c r="AT107" s="139"/>
      <c r="AU107" s="139"/>
      <c r="AV107" s="139"/>
      <c r="AW107" s="139"/>
      <c r="AX107" s="139"/>
      <c r="AY107" s="139"/>
      <c r="AZ107" s="139"/>
      <c r="BA107" s="139"/>
      <c r="BB107" s="139"/>
      <c r="BC107" s="139"/>
      <c r="BD107" s="139"/>
      <c r="BE107" s="139"/>
      <c r="BF107" s="139"/>
      <c r="BG107" s="139"/>
      <c r="BH107" s="139"/>
    </row>
    <row r="108" spans="1:60" outlineLevel="1" x14ac:dyDescent="0.2">
      <c r="A108" s="140"/>
      <c r="B108" s="140"/>
      <c r="C108" s="176" t="s">
        <v>208</v>
      </c>
      <c r="D108" s="149"/>
      <c r="E108" s="154">
        <v>4.5</v>
      </c>
      <c r="F108" s="158"/>
      <c r="G108" s="158"/>
      <c r="H108" s="158"/>
      <c r="I108" s="158"/>
      <c r="J108" s="158"/>
      <c r="K108" s="158"/>
      <c r="L108" s="158"/>
      <c r="M108" s="158"/>
      <c r="N108" s="147"/>
      <c r="O108" s="147"/>
      <c r="P108" s="147"/>
      <c r="Q108" s="147"/>
      <c r="R108" s="147"/>
      <c r="S108" s="147"/>
      <c r="T108" s="148"/>
      <c r="U108" s="147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 t="s">
        <v>113</v>
      </c>
      <c r="AF108" s="139">
        <v>0</v>
      </c>
      <c r="AG108" s="139"/>
      <c r="AH108" s="139"/>
      <c r="AI108" s="139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  <c r="AT108" s="139"/>
      <c r="AU108" s="139"/>
      <c r="AV108" s="139"/>
      <c r="AW108" s="139"/>
      <c r="AX108" s="139"/>
      <c r="AY108" s="139"/>
      <c r="AZ108" s="139"/>
      <c r="BA108" s="139"/>
      <c r="BB108" s="139"/>
      <c r="BC108" s="139"/>
      <c r="BD108" s="139"/>
      <c r="BE108" s="139"/>
      <c r="BF108" s="139"/>
      <c r="BG108" s="139"/>
      <c r="BH108" s="139"/>
    </row>
    <row r="109" spans="1:60" outlineLevel="1" x14ac:dyDescent="0.2">
      <c r="A109" s="140"/>
      <c r="B109" s="140"/>
      <c r="C109" s="176" t="s">
        <v>209</v>
      </c>
      <c r="D109" s="149"/>
      <c r="E109" s="154">
        <v>4.5</v>
      </c>
      <c r="F109" s="158"/>
      <c r="G109" s="158"/>
      <c r="H109" s="158"/>
      <c r="I109" s="158"/>
      <c r="J109" s="158"/>
      <c r="K109" s="158"/>
      <c r="L109" s="158"/>
      <c r="M109" s="158"/>
      <c r="N109" s="147"/>
      <c r="O109" s="147"/>
      <c r="P109" s="147"/>
      <c r="Q109" s="147"/>
      <c r="R109" s="147"/>
      <c r="S109" s="147"/>
      <c r="T109" s="148"/>
      <c r="U109" s="147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 t="s">
        <v>113</v>
      </c>
      <c r="AF109" s="139">
        <v>0</v>
      </c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39"/>
      <c r="BB109" s="139"/>
      <c r="BC109" s="139"/>
      <c r="BD109" s="139"/>
      <c r="BE109" s="139"/>
      <c r="BF109" s="139"/>
      <c r="BG109" s="139"/>
      <c r="BH109" s="139"/>
    </row>
    <row r="110" spans="1:60" outlineLevel="1" x14ac:dyDescent="0.2">
      <c r="A110" s="140">
        <v>23</v>
      </c>
      <c r="B110" s="140" t="s">
        <v>210</v>
      </c>
      <c r="C110" s="175" t="s">
        <v>211</v>
      </c>
      <c r="D110" s="147" t="s">
        <v>206</v>
      </c>
      <c r="E110" s="153">
        <v>1.2</v>
      </c>
      <c r="F110" s="157">
        <f>H110+J110</f>
        <v>0</v>
      </c>
      <c r="G110" s="158">
        <f>ROUND(E110*F110,2)</f>
        <v>0</v>
      </c>
      <c r="H110" s="158"/>
      <c r="I110" s="158">
        <f>ROUND(E110*H110,2)</f>
        <v>0</v>
      </c>
      <c r="J110" s="158"/>
      <c r="K110" s="158">
        <f>ROUND(E110*J110,2)</f>
        <v>0</v>
      </c>
      <c r="L110" s="158">
        <v>21</v>
      </c>
      <c r="M110" s="158">
        <f>G110*(1+L110/100)</f>
        <v>0</v>
      </c>
      <c r="N110" s="147">
        <v>4.9570000000000003E-2</v>
      </c>
      <c r="O110" s="147">
        <f>ROUND(E110*N110,5)</f>
        <v>5.9479999999999998E-2</v>
      </c>
      <c r="P110" s="147">
        <v>0</v>
      </c>
      <c r="Q110" s="147">
        <f>ROUND(E110*P110,5)</f>
        <v>0</v>
      </c>
      <c r="R110" s="147"/>
      <c r="S110" s="147"/>
      <c r="T110" s="148">
        <v>3.468</v>
      </c>
      <c r="U110" s="147">
        <f>ROUND(E110*T110,2)</f>
        <v>4.16</v>
      </c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 t="s">
        <v>111</v>
      </c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39"/>
      <c r="AW110" s="139"/>
      <c r="AX110" s="139"/>
      <c r="AY110" s="139"/>
      <c r="AZ110" s="139"/>
      <c r="BA110" s="139"/>
      <c r="BB110" s="139"/>
      <c r="BC110" s="139"/>
      <c r="BD110" s="139"/>
      <c r="BE110" s="139"/>
      <c r="BF110" s="139"/>
      <c r="BG110" s="139"/>
      <c r="BH110" s="139"/>
    </row>
    <row r="111" spans="1:60" outlineLevel="1" x14ac:dyDescent="0.2">
      <c r="A111" s="140"/>
      <c r="B111" s="140"/>
      <c r="C111" s="176" t="s">
        <v>212</v>
      </c>
      <c r="D111" s="149"/>
      <c r="E111" s="154">
        <v>1.2</v>
      </c>
      <c r="F111" s="158"/>
      <c r="G111" s="158"/>
      <c r="H111" s="158"/>
      <c r="I111" s="158"/>
      <c r="J111" s="158"/>
      <c r="K111" s="158"/>
      <c r="L111" s="158"/>
      <c r="M111" s="158"/>
      <c r="N111" s="147"/>
      <c r="O111" s="147"/>
      <c r="P111" s="147"/>
      <c r="Q111" s="147"/>
      <c r="R111" s="147"/>
      <c r="S111" s="147"/>
      <c r="T111" s="148"/>
      <c r="U111" s="147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 t="s">
        <v>113</v>
      </c>
      <c r="AF111" s="139">
        <v>0</v>
      </c>
      <c r="AG111" s="139"/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39"/>
      <c r="AZ111" s="139"/>
      <c r="BA111" s="139"/>
      <c r="BB111" s="139"/>
      <c r="BC111" s="139"/>
      <c r="BD111" s="139"/>
      <c r="BE111" s="139"/>
      <c r="BF111" s="139"/>
      <c r="BG111" s="139"/>
      <c r="BH111" s="139"/>
    </row>
    <row r="112" spans="1:60" outlineLevel="1" x14ac:dyDescent="0.2">
      <c r="A112" s="140">
        <v>24</v>
      </c>
      <c r="B112" s="140" t="s">
        <v>213</v>
      </c>
      <c r="C112" s="175" t="s">
        <v>214</v>
      </c>
      <c r="D112" s="147" t="s">
        <v>110</v>
      </c>
      <c r="E112" s="153">
        <v>32.24</v>
      </c>
      <c r="F112" s="157">
        <f>H112+J112</f>
        <v>0</v>
      </c>
      <c r="G112" s="158">
        <f>ROUND(E112*F112,2)</f>
        <v>0</v>
      </c>
      <c r="H112" s="158"/>
      <c r="I112" s="158">
        <f>ROUND(E112*H112,2)</f>
        <v>0</v>
      </c>
      <c r="J112" s="158"/>
      <c r="K112" s="158">
        <f>ROUND(E112*J112,2)</f>
        <v>0</v>
      </c>
      <c r="L112" s="158">
        <v>21</v>
      </c>
      <c r="M112" s="158">
        <f>G112*(1+L112/100)</f>
        <v>0</v>
      </c>
      <c r="N112" s="147">
        <v>0</v>
      </c>
      <c r="O112" s="147">
        <f>ROUND(E112*N112,5)</f>
        <v>0</v>
      </c>
      <c r="P112" s="147">
        <v>0.01</v>
      </c>
      <c r="Q112" s="147">
        <f>ROUND(E112*P112,5)</f>
        <v>0.32240000000000002</v>
      </c>
      <c r="R112" s="147"/>
      <c r="S112" s="147"/>
      <c r="T112" s="148">
        <v>0.08</v>
      </c>
      <c r="U112" s="147">
        <f>ROUND(E112*T112,2)</f>
        <v>2.58</v>
      </c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 t="s">
        <v>111</v>
      </c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39"/>
      <c r="BE112" s="139"/>
      <c r="BF112" s="139"/>
      <c r="BG112" s="139"/>
      <c r="BH112" s="139"/>
    </row>
    <row r="113" spans="1:60" ht="22.5" outlineLevel="1" x14ac:dyDescent="0.2">
      <c r="A113" s="140"/>
      <c r="B113" s="140"/>
      <c r="C113" s="176" t="s">
        <v>215</v>
      </c>
      <c r="D113" s="149"/>
      <c r="E113" s="154"/>
      <c r="F113" s="158"/>
      <c r="G113" s="158"/>
      <c r="H113" s="158"/>
      <c r="I113" s="158"/>
      <c r="J113" s="158"/>
      <c r="K113" s="158"/>
      <c r="L113" s="158"/>
      <c r="M113" s="158"/>
      <c r="N113" s="147"/>
      <c r="O113" s="147"/>
      <c r="P113" s="147"/>
      <c r="Q113" s="147"/>
      <c r="R113" s="147"/>
      <c r="S113" s="147"/>
      <c r="T113" s="148"/>
      <c r="U113" s="147"/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 t="s">
        <v>113</v>
      </c>
      <c r="AF113" s="139">
        <v>0</v>
      </c>
      <c r="AG113" s="139"/>
      <c r="AH113" s="139"/>
      <c r="AI113" s="139"/>
      <c r="AJ113" s="139"/>
      <c r="AK113" s="139"/>
      <c r="AL113" s="139"/>
      <c r="AM113" s="139"/>
      <c r="AN113" s="139"/>
      <c r="AO113" s="139"/>
      <c r="AP113" s="139"/>
      <c r="AQ113" s="139"/>
      <c r="AR113" s="139"/>
      <c r="AS113" s="139"/>
      <c r="AT113" s="139"/>
      <c r="AU113" s="139"/>
      <c r="AV113" s="139"/>
      <c r="AW113" s="139"/>
      <c r="AX113" s="139"/>
      <c r="AY113" s="139"/>
      <c r="AZ113" s="139"/>
      <c r="BA113" s="139"/>
      <c r="BB113" s="139"/>
      <c r="BC113" s="139"/>
      <c r="BD113" s="139"/>
      <c r="BE113" s="139"/>
      <c r="BF113" s="139"/>
      <c r="BG113" s="139"/>
      <c r="BH113" s="139"/>
    </row>
    <row r="114" spans="1:60" outlineLevel="1" x14ac:dyDescent="0.2">
      <c r="A114" s="140"/>
      <c r="B114" s="140"/>
      <c r="C114" s="176" t="s">
        <v>216</v>
      </c>
      <c r="D114" s="149"/>
      <c r="E114" s="154">
        <v>8.6999999999999993</v>
      </c>
      <c r="F114" s="158"/>
      <c r="G114" s="158"/>
      <c r="H114" s="158"/>
      <c r="I114" s="158"/>
      <c r="J114" s="158"/>
      <c r="K114" s="158"/>
      <c r="L114" s="158"/>
      <c r="M114" s="158"/>
      <c r="N114" s="147"/>
      <c r="O114" s="147"/>
      <c r="P114" s="147"/>
      <c r="Q114" s="147"/>
      <c r="R114" s="147"/>
      <c r="S114" s="147"/>
      <c r="T114" s="148"/>
      <c r="U114" s="147"/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 t="s">
        <v>113</v>
      </c>
      <c r="AF114" s="139">
        <v>0</v>
      </c>
      <c r="AG114" s="139"/>
      <c r="AH114" s="139"/>
      <c r="AI114" s="139"/>
      <c r="AJ114" s="139"/>
      <c r="AK114" s="139"/>
      <c r="AL114" s="139"/>
      <c r="AM114" s="139"/>
      <c r="AN114" s="139"/>
      <c r="AO114" s="139"/>
      <c r="AP114" s="139"/>
      <c r="AQ114" s="139"/>
      <c r="AR114" s="139"/>
      <c r="AS114" s="139"/>
      <c r="AT114" s="139"/>
      <c r="AU114" s="139"/>
      <c r="AV114" s="139"/>
      <c r="AW114" s="139"/>
      <c r="AX114" s="139"/>
      <c r="AY114" s="139"/>
      <c r="AZ114" s="139"/>
      <c r="BA114" s="139"/>
      <c r="BB114" s="139"/>
      <c r="BC114" s="139"/>
      <c r="BD114" s="139"/>
      <c r="BE114" s="139"/>
      <c r="BF114" s="139"/>
      <c r="BG114" s="139"/>
      <c r="BH114" s="139"/>
    </row>
    <row r="115" spans="1:60" outlineLevel="1" x14ac:dyDescent="0.2">
      <c r="A115" s="140"/>
      <c r="B115" s="140"/>
      <c r="C115" s="176" t="s">
        <v>217</v>
      </c>
      <c r="D115" s="149"/>
      <c r="E115" s="154">
        <v>23.54</v>
      </c>
      <c r="F115" s="158"/>
      <c r="G115" s="158"/>
      <c r="H115" s="158"/>
      <c r="I115" s="158"/>
      <c r="J115" s="158"/>
      <c r="K115" s="158"/>
      <c r="L115" s="158"/>
      <c r="M115" s="158"/>
      <c r="N115" s="147"/>
      <c r="O115" s="147"/>
      <c r="P115" s="147"/>
      <c r="Q115" s="147"/>
      <c r="R115" s="147"/>
      <c r="S115" s="147"/>
      <c r="T115" s="148"/>
      <c r="U115" s="147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 t="s">
        <v>113</v>
      </c>
      <c r="AF115" s="139">
        <v>0</v>
      </c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  <c r="BA115" s="139"/>
      <c r="BB115" s="139"/>
      <c r="BC115" s="139"/>
      <c r="BD115" s="139"/>
      <c r="BE115" s="139"/>
      <c r="BF115" s="139"/>
      <c r="BG115" s="139"/>
      <c r="BH115" s="139"/>
    </row>
    <row r="116" spans="1:60" outlineLevel="1" x14ac:dyDescent="0.2">
      <c r="A116" s="140">
        <v>25</v>
      </c>
      <c r="B116" s="140" t="s">
        <v>218</v>
      </c>
      <c r="C116" s="175" t="s">
        <v>219</v>
      </c>
      <c r="D116" s="147" t="s">
        <v>110</v>
      </c>
      <c r="E116" s="153">
        <v>32.04</v>
      </c>
      <c r="F116" s="157">
        <f>H116+J116</f>
        <v>0</v>
      </c>
      <c r="G116" s="158">
        <f>ROUND(E116*F116,2)</f>
        <v>0</v>
      </c>
      <c r="H116" s="158"/>
      <c r="I116" s="158">
        <f>ROUND(E116*H116,2)</f>
        <v>0</v>
      </c>
      <c r="J116" s="158"/>
      <c r="K116" s="158">
        <f>ROUND(E116*J116,2)</f>
        <v>0</v>
      </c>
      <c r="L116" s="158">
        <v>21</v>
      </c>
      <c r="M116" s="158">
        <f>G116*(1+L116/100)</f>
        <v>0</v>
      </c>
      <c r="N116" s="147">
        <v>0</v>
      </c>
      <c r="O116" s="147">
        <f>ROUND(E116*N116,5)</f>
        <v>0</v>
      </c>
      <c r="P116" s="147">
        <v>6.8000000000000005E-2</v>
      </c>
      <c r="Q116" s="147">
        <f>ROUND(E116*P116,5)</f>
        <v>2.1787200000000002</v>
      </c>
      <c r="R116" s="147"/>
      <c r="S116" s="147"/>
      <c r="T116" s="148">
        <v>0.3</v>
      </c>
      <c r="U116" s="147">
        <f>ROUND(E116*T116,2)</f>
        <v>9.61</v>
      </c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 t="s">
        <v>111</v>
      </c>
      <c r="AF116" s="139"/>
      <c r="AG116" s="139"/>
      <c r="AH116" s="139"/>
      <c r="AI116" s="139"/>
      <c r="AJ116" s="139"/>
      <c r="AK116" s="139"/>
      <c r="AL116" s="139"/>
      <c r="AM116" s="139"/>
      <c r="AN116" s="139"/>
      <c r="AO116" s="139"/>
      <c r="AP116" s="139"/>
      <c r="AQ116" s="139"/>
      <c r="AR116" s="139"/>
      <c r="AS116" s="139"/>
      <c r="AT116" s="139"/>
      <c r="AU116" s="139"/>
      <c r="AV116" s="139"/>
      <c r="AW116" s="139"/>
      <c r="AX116" s="139"/>
      <c r="AY116" s="139"/>
      <c r="AZ116" s="139"/>
      <c r="BA116" s="139"/>
      <c r="BB116" s="139"/>
      <c r="BC116" s="139"/>
      <c r="BD116" s="139"/>
      <c r="BE116" s="139"/>
      <c r="BF116" s="139"/>
      <c r="BG116" s="139"/>
      <c r="BH116" s="139"/>
    </row>
    <row r="117" spans="1:60" outlineLevel="1" x14ac:dyDescent="0.2">
      <c r="A117" s="140"/>
      <c r="B117" s="140"/>
      <c r="C117" s="176" t="s">
        <v>220</v>
      </c>
      <c r="D117" s="149"/>
      <c r="E117" s="154"/>
      <c r="F117" s="158"/>
      <c r="G117" s="158"/>
      <c r="H117" s="158"/>
      <c r="I117" s="158"/>
      <c r="J117" s="158"/>
      <c r="K117" s="158"/>
      <c r="L117" s="158"/>
      <c r="M117" s="158"/>
      <c r="N117" s="147"/>
      <c r="O117" s="147"/>
      <c r="P117" s="147"/>
      <c r="Q117" s="147"/>
      <c r="R117" s="147"/>
      <c r="S117" s="147"/>
      <c r="T117" s="148"/>
      <c r="U117" s="147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 t="s">
        <v>113</v>
      </c>
      <c r="AF117" s="139">
        <v>0</v>
      </c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39"/>
      <c r="AZ117" s="139"/>
      <c r="BA117" s="139"/>
      <c r="BB117" s="139"/>
      <c r="BC117" s="139"/>
      <c r="BD117" s="139"/>
      <c r="BE117" s="139"/>
      <c r="BF117" s="139"/>
      <c r="BG117" s="139"/>
      <c r="BH117" s="139"/>
    </row>
    <row r="118" spans="1:60" outlineLevel="1" x14ac:dyDescent="0.2">
      <c r="A118" s="140"/>
      <c r="B118" s="140"/>
      <c r="C118" s="176" t="s">
        <v>221</v>
      </c>
      <c r="D118" s="149"/>
      <c r="E118" s="154">
        <v>23.54</v>
      </c>
      <c r="F118" s="158"/>
      <c r="G118" s="158"/>
      <c r="H118" s="158"/>
      <c r="I118" s="158"/>
      <c r="J118" s="158"/>
      <c r="K118" s="158"/>
      <c r="L118" s="158"/>
      <c r="M118" s="158"/>
      <c r="N118" s="147"/>
      <c r="O118" s="147"/>
      <c r="P118" s="147"/>
      <c r="Q118" s="147"/>
      <c r="R118" s="147"/>
      <c r="S118" s="147"/>
      <c r="T118" s="148"/>
      <c r="U118" s="147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 t="s">
        <v>113</v>
      </c>
      <c r="AF118" s="139">
        <v>0</v>
      </c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39"/>
      <c r="BE118" s="139"/>
      <c r="BF118" s="139"/>
      <c r="BG118" s="139"/>
      <c r="BH118" s="139"/>
    </row>
    <row r="119" spans="1:60" outlineLevel="1" x14ac:dyDescent="0.2">
      <c r="A119" s="140"/>
      <c r="B119" s="140"/>
      <c r="C119" s="176" t="s">
        <v>222</v>
      </c>
      <c r="D119" s="149"/>
      <c r="E119" s="154">
        <v>8.5</v>
      </c>
      <c r="F119" s="158"/>
      <c r="G119" s="158"/>
      <c r="H119" s="158"/>
      <c r="I119" s="158"/>
      <c r="J119" s="158"/>
      <c r="K119" s="158"/>
      <c r="L119" s="158"/>
      <c r="M119" s="158"/>
      <c r="N119" s="147"/>
      <c r="O119" s="147"/>
      <c r="P119" s="147"/>
      <c r="Q119" s="147"/>
      <c r="R119" s="147"/>
      <c r="S119" s="147"/>
      <c r="T119" s="148"/>
      <c r="U119" s="147"/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 t="s">
        <v>113</v>
      </c>
      <c r="AF119" s="139">
        <v>0</v>
      </c>
      <c r="AG119" s="139"/>
      <c r="AH119" s="139"/>
      <c r="AI119" s="139"/>
      <c r="AJ119" s="139"/>
      <c r="AK119" s="139"/>
      <c r="AL119" s="139"/>
      <c r="AM119" s="139"/>
      <c r="AN119" s="139"/>
      <c r="AO119" s="139"/>
      <c r="AP119" s="139"/>
      <c r="AQ119" s="139"/>
      <c r="AR119" s="139"/>
      <c r="AS119" s="139"/>
      <c r="AT119" s="139"/>
      <c r="AU119" s="139"/>
      <c r="AV119" s="139"/>
      <c r="AW119" s="139"/>
      <c r="AX119" s="139"/>
      <c r="AY119" s="139"/>
      <c r="AZ119" s="139"/>
      <c r="BA119" s="139"/>
      <c r="BB119" s="139"/>
      <c r="BC119" s="139"/>
      <c r="BD119" s="139"/>
      <c r="BE119" s="139"/>
      <c r="BF119" s="139"/>
      <c r="BG119" s="139"/>
      <c r="BH119" s="139"/>
    </row>
    <row r="120" spans="1:60" outlineLevel="1" x14ac:dyDescent="0.2">
      <c r="A120" s="140">
        <v>26</v>
      </c>
      <c r="B120" s="140" t="s">
        <v>223</v>
      </c>
      <c r="C120" s="175" t="s">
        <v>224</v>
      </c>
      <c r="D120" s="147" t="s">
        <v>225</v>
      </c>
      <c r="E120" s="153">
        <v>4.3387099999999998</v>
      </c>
      <c r="F120" s="157">
        <f>H120+J120</f>
        <v>0</v>
      </c>
      <c r="G120" s="158">
        <f>ROUND(E120*F120,2)</f>
        <v>0</v>
      </c>
      <c r="H120" s="158"/>
      <c r="I120" s="158">
        <f>ROUND(E120*H120,2)</f>
        <v>0</v>
      </c>
      <c r="J120" s="158"/>
      <c r="K120" s="158">
        <f>ROUND(E120*J120,2)</f>
        <v>0</v>
      </c>
      <c r="L120" s="158">
        <v>21</v>
      </c>
      <c r="M120" s="158">
        <f>G120*(1+L120/100)</f>
        <v>0</v>
      </c>
      <c r="N120" s="147">
        <v>0</v>
      </c>
      <c r="O120" s="147">
        <f>ROUND(E120*N120,5)</f>
        <v>0</v>
      </c>
      <c r="P120" s="147">
        <v>0</v>
      </c>
      <c r="Q120" s="147">
        <f>ROUND(E120*P120,5)</f>
        <v>0</v>
      </c>
      <c r="R120" s="147"/>
      <c r="S120" s="147"/>
      <c r="T120" s="148">
        <v>0.49</v>
      </c>
      <c r="U120" s="147">
        <f>ROUND(E120*T120,2)</f>
        <v>2.13</v>
      </c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 t="s">
        <v>111</v>
      </c>
      <c r="AF120" s="139"/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39"/>
      <c r="AZ120" s="139"/>
      <c r="BA120" s="139"/>
      <c r="BB120" s="139"/>
      <c r="BC120" s="139"/>
      <c r="BD120" s="139"/>
      <c r="BE120" s="139"/>
      <c r="BF120" s="139"/>
      <c r="BG120" s="139"/>
      <c r="BH120" s="139"/>
    </row>
    <row r="121" spans="1:60" outlineLevel="1" x14ac:dyDescent="0.2">
      <c r="A121" s="140">
        <v>27</v>
      </c>
      <c r="B121" s="140" t="s">
        <v>226</v>
      </c>
      <c r="C121" s="175" t="s">
        <v>227</v>
      </c>
      <c r="D121" s="147" t="s">
        <v>225</v>
      </c>
      <c r="E121" s="153">
        <v>82.435490000000001</v>
      </c>
      <c r="F121" s="157">
        <f>H121+J121</f>
        <v>0</v>
      </c>
      <c r="G121" s="158">
        <f>ROUND(E121*F121,2)</f>
        <v>0</v>
      </c>
      <c r="H121" s="158"/>
      <c r="I121" s="158">
        <f>ROUND(E121*H121,2)</f>
        <v>0</v>
      </c>
      <c r="J121" s="158"/>
      <c r="K121" s="158">
        <f>ROUND(E121*J121,2)</f>
        <v>0</v>
      </c>
      <c r="L121" s="158">
        <v>21</v>
      </c>
      <c r="M121" s="158">
        <f>G121*(1+L121/100)</f>
        <v>0</v>
      </c>
      <c r="N121" s="147">
        <v>0</v>
      </c>
      <c r="O121" s="147">
        <f>ROUND(E121*N121,5)</f>
        <v>0</v>
      </c>
      <c r="P121" s="147">
        <v>0</v>
      </c>
      <c r="Q121" s="147">
        <f>ROUND(E121*P121,5)</f>
        <v>0</v>
      </c>
      <c r="R121" s="147"/>
      <c r="S121" s="147"/>
      <c r="T121" s="148">
        <v>0</v>
      </c>
      <c r="U121" s="147">
        <f>ROUND(E121*T121,2)</f>
        <v>0</v>
      </c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 t="s">
        <v>111</v>
      </c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  <c r="BA121" s="139"/>
      <c r="BB121" s="139"/>
      <c r="BC121" s="139"/>
      <c r="BD121" s="139"/>
      <c r="BE121" s="139"/>
      <c r="BF121" s="139"/>
      <c r="BG121" s="139"/>
      <c r="BH121" s="139"/>
    </row>
    <row r="122" spans="1:60" outlineLevel="1" x14ac:dyDescent="0.2">
      <c r="A122" s="140"/>
      <c r="B122" s="140"/>
      <c r="C122" s="176" t="s">
        <v>228</v>
      </c>
      <c r="D122" s="149"/>
      <c r="E122" s="154">
        <v>82.435490000000001</v>
      </c>
      <c r="F122" s="158"/>
      <c r="G122" s="158"/>
      <c r="H122" s="158"/>
      <c r="I122" s="158"/>
      <c r="J122" s="158"/>
      <c r="K122" s="158"/>
      <c r="L122" s="158"/>
      <c r="M122" s="158"/>
      <c r="N122" s="147"/>
      <c r="O122" s="147"/>
      <c r="P122" s="147"/>
      <c r="Q122" s="147"/>
      <c r="R122" s="147"/>
      <c r="S122" s="147"/>
      <c r="T122" s="148"/>
      <c r="U122" s="147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 t="s">
        <v>113</v>
      </c>
      <c r="AF122" s="139">
        <v>0</v>
      </c>
      <c r="AG122" s="139"/>
      <c r="AH122" s="139"/>
      <c r="AI122" s="139"/>
      <c r="AJ122" s="139"/>
      <c r="AK122" s="139"/>
      <c r="AL122" s="139"/>
      <c r="AM122" s="139"/>
      <c r="AN122" s="139"/>
      <c r="AO122" s="139"/>
      <c r="AP122" s="139"/>
      <c r="AQ122" s="139"/>
      <c r="AR122" s="139"/>
      <c r="AS122" s="139"/>
      <c r="AT122" s="139"/>
      <c r="AU122" s="139"/>
      <c r="AV122" s="139"/>
      <c r="AW122" s="139"/>
      <c r="AX122" s="139"/>
      <c r="AY122" s="139"/>
      <c r="AZ122" s="139"/>
      <c r="BA122" s="139"/>
      <c r="BB122" s="139"/>
      <c r="BC122" s="139"/>
      <c r="BD122" s="139"/>
      <c r="BE122" s="139"/>
      <c r="BF122" s="139"/>
      <c r="BG122" s="139"/>
      <c r="BH122" s="139"/>
    </row>
    <row r="123" spans="1:60" outlineLevel="1" x14ac:dyDescent="0.2">
      <c r="A123" s="140">
        <v>28</v>
      </c>
      <c r="B123" s="140" t="s">
        <v>229</v>
      </c>
      <c r="C123" s="175" t="s">
        <v>230</v>
      </c>
      <c r="D123" s="147" t="s">
        <v>225</v>
      </c>
      <c r="E123" s="153">
        <v>4.3387099999999998</v>
      </c>
      <c r="F123" s="157">
        <f>H123+J123</f>
        <v>0</v>
      </c>
      <c r="G123" s="158">
        <f>ROUND(E123*F123,2)</f>
        <v>0</v>
      </c>
      <c r="H123" s="158"/>
      <c r="I123" s="158">
        <f>ROUND(E123*H123,2)</f>
        <v>0</v>
      </c>
      <c r="J123" s="158"/>
      <c r="K123" s="158">
        <f>ROUND(E123*J123,2)</f>
        <v>0</v>
      </c>
      <c r="L123" s="158">
        <v>21</v>
      </c>
      <c r="M123" s="158">
        <f>G123*(1+L123/100)</f>
        <v>0</v>
      </c>
      <c r="N123" s="147">
        <v>0</v>
      </c>
      <c r="O123" s="147">
        <f>ROUND(E123*N123,5)</f>
        <v>0</v>
      </c>
      <c r="P123" s="147">
        <v>0</v>
      </c>
      <c r="Q123" s="147">
        <f>ROUND(E123*P123,5)</f>
        <v>0</v>
      </c>
      <c r="R123" s="147"/>
      <c r="S123" s="147"/>
      <c r="T123" s="148">
        <v>0.94199999999999995</v>
      </c>
      <c r="U123" s="147">
        <f>ROUND(E123*T123,2)</f>
        <v>4.09</v>
      </c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 t="s">
        <v>111</v>
      </c>
      <c r="AF123" s="139"/>
      <c r="AG123" s="139"/>
      <c r="AH123" s="139"/>
      <c r="AI123" s="139"/>
      <c r="AJ123" s="139"/>
      <c r="AK123" s="139"/>
      <c r="AL123" s="139"/>
      <c r="AM123" s="139"/>
      <c r="AN123" s="139"/>
      <c r="AO123" s="139"/>
      <c r="AP123" s="139"/>
      <c r="AQ123" s="139"/>
      <c r="AR123" s="139"/>
      <c r="AS123" s="139"/>
      <c r="AT123" s="139"/>
      <c r="AU123" s="139"/>
      <c r="AV123" s="139"/>
      <c r="AW123" s="139"/>
      <c r="AX123" s="139"/>
      <c r="AY123" s="139"/>
      <c r="AZ123" s="139"/>
      <c r="BA123" s="139"/>
      <c r="BB123" s="139"/>
      <c r="BC123" s="139"/>
      <c r="BD123" s="139"/>
      <c r="BE123" s="139"/>
      <c r="BF123" s="139"/>
      <c r="BG123" s="139"/>
      <c r="BH123" s="139"/>
    </row>
    <row r="124" spans="1:60" outlineLevel="1" x14ac:dyDescent="0.2">
      <c r="A124" s="140"/>
      <c r="B124" s="140"/>
      <c r="C124" s="176" t="s">
        <v>231</v>
      </c>
      <c r="D124" s="149"/>
      <c r="E124" s="154">
        <v>4.3387099999999998</v>
      </c>
      <c r="F124" s="158"/>
      <c r="G124" s="158"/>
      <c r="H124" s="158"/>
      <c r="I124" s="158"/>
      <c r="J124" s="158"/>
      <c r="K124" s="158"/>
      <c r="L124" s="158"/>
      <c r="M124" s="158"/>
      <c r="N124" s="147"/>
      <c r="O124" s="147"/>
      <c r="P124" s="147"/>
      <c r="Q124" s="147"/>
      <c r="R124" s="147"/>
      <c r="S124" s="147"/>
      <c r="T124" s="148"/>
      <c r="U124" s="147"/>
      <c r="V124" s="139"/>
      <c r="W124" s="139"/>
      <c r="X124" s="139"/>
      <c r="Y124" s="139"/>
      <c r="Z124" s="139"/>
      <c r="AA124" s="139"/>
      <c r="AB124" s="139"/>
      <c r="AC124" s="139"/>
      <c r="AD124" s="139"/>
      <c r="AE124" s="139" t="s">
        <v>113</v>
      </c>
      <c r="AF124" s="139">
        <v>0</v>
      </c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39"/>
      <c r="BE124" s="139"/>
      <c r="BF124" s="139"/>
      <c r="BG124" s="139"/>
      <c r="BH124" s="139"/>
    </row>
    <row r="125" spans="1:60" outlineLevel="1" x14ac:dyDescent="0.2">
      <c r="A125" s="140">
        <v>29</v>
      </c>
      <c r="B125" s="140" t="s">
        <v>232</v>
      </c>
      <c r="C125" s="175" t="s">
        <v>233</v>
      </c>
      <c r="D125" s="147" t="s">
        <v>225</v>
      </c>
      <c r="E125" s="153">
        <v>43.387099999999997</v>
      </c>
      <c r="F125" s="157">
        <f>H125+J125</f>
        <v>0</v>
      </c>
      <c r="G125" s="158">
        <f>ROUND(E125*F125,2)</f>
        <v>0</v>
      </c>
      <c r="H125" s="158"/>
      <c r="I125" s="158">
        <f>ROUND(E125*H125,2)</f>
        <v>0</v>
      </c>
      <c r="J125" s="158"/>
      <c r="K125" s="158">
        <f>ROUND(E125*J125,2)</f>
        <v>0</v>
      </c>
      <c r="L125" s="158">
        <v>21</v>
      </c>
      <c r="M125" s="158">
        <f>G125*(1+L125/100)</f>
        <v>0</v>
      </c>
      <c r="N125" s="147">
        <v>0</v>
      </c>
      <c r="O125" s="147">
        <f>ROUND(E125*N125,5)</f>
        <v>0</v>
      </c>
      <c r="P125" s="147">
        <v>0</v>
      </c>
      <c r="Q125" s="147">
        <f>ROUND(E125*P125,5)</f>
        <v>0</v>
      </c>
      <c r="R125" s="147"/>
      <c r="S125" s="147"/>
      <c r="T125" s="148">
        <v>0.105</v>
      </c>
      <c r="U125" s="147">
        <f>ROUND(E125*T125,2)</f>
        <v>4.5599999999999996</v>
      </c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 t="s">
        <v>111</v>
      </c>
      <c r="AF125" s="139"/>
      <c r="AG125" s="139"/>
      <c r="AH125" s="139"/>
      <c r="AI125" s="139"/>
      <c r="AJ125" s="139"/>
      <c r="AK125" s="139"/>
      <c r="AL125" s="139"/>
      <c r="AM125" s="139"/>
      <c r="AN125" s="139"/>
      <c r="AO125" s="139"/>
      <c r="AP125" s="139"/>
      <c r="AQ125" s="139"/>
      <c r="AR125" s="139"/>
      <c r="AS125" s="139"/>
      <c r="AT125" s="139"/>
      <c r="AU125" s="139"/>
      <c r="AV125" s="139"/>
      <c r="AW125" s="139"/>
      <c r="AX125" s="139"/>
      <c r="AY125" s="139"/>
      <c r="AZ125" s="139"/>
      <c r="BA125" s="139"/>
      <c r="BB125" s="139"/>
      <c r="BC125" s="139"/>
      <c r="BD125" s="139"/>
      <c r="BE125" s="139"/>
      <c r="BF125" s="139"/>
      <c r="BG125" s="139"/>
      <c r="BH125" s="139"/>
    </row>
    <row r="126" spans="1:60" outlineLevel="1" x14ac:dyDescent="0.2">
      <c r="A126" s="140"/>
      <c r="B126" s="140"/>
      <c r="C126" s="176" t="s">
        <v>234</v>
      </c>
      <c r="D126" s="149"/>
      <c r="E126" s="154">
        <v>43.387099999999997</v>
      </c>
      <c r="F126" s="158"/>
      <c r="G126" s="158"/>
      <c r="H126" s="158"/>
      <c r="I126" s="158"/>
      <c r="J126" s="158"/>
      <c r="K126" s="158"/>
      <c r="L126" s="158"/>
      <c r="M126" s="158"/>
      <c r="N126" s="147"/>
      <c r="O126" s="147"/>
      <c r="P126" s="147"/>
      <c r="Q126" s="147"/>
      <c r="R126" s="147"/>
      <c r="S126" s="147"/>
      <c r="T126" s="148"/>
      <c r="U126" s="147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 t="s">
        <v>113</v>
      </c>
      <c r="AF126" s="139">
        <v>0</v>
      </c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39"/>
      <c r="AZ126" s="139"/>
      <c r="BA126" s="139"/>
      <c r="BB126" s="139"/>
      <c r="BC126" s="139"/>
      <c r="BD126" s="139"/>
      <c r="BE126" s="139"/>
      <c r="BF126" s="139"/>
      <c r="BG126" s="139"/>
      <c r="BH126" s="139"/>
    </row>
    <row r="127" spans="1:60" outlineLevel="1" x14ac:dyDescent="0.2">
      <c r="A127" s="140">
        <v>30</v>
      </c>
      <c r="B127" s="140" t="s">
        <v>235</v>
      </c>
      <c r="C127" s="175" t="s">
        <v>236</v>
      </c>
      <c r="D127" s="147" t="s">
        <v>237</v>
      </c>
      <c r="E127" s="153">
        <v>5</v>
      </c>
      <c r="F127" s="157">
        <f>H127+J127</f>
        <v>0</v>
      </c>
      <c r="G127" s="158">
        <f>ROUND(E127*F127,2)</f>
        <v>0</v>
      </c>
      <c r="H127" s="158"/>
      <c r="I127" s="158">
        <f>ROUND(E127*H127,2)</f>
        <v>0</v>
      </c>
      <c r="J127" s="158"/>
      <c r="K127" s="158">
        <f>ROUND(E127*J127,2)</f>
        <v>0</v>
      </c>
      <c r="L127" s="158">
        <v>21</v>
      </c>
      <c r="M127" s="158">
        <f>G127*(1+L127/100)</f>
        <v>0</v>
      </c>
      <c r="N127" s="147">
        <v>0</v>
      </c>
      <c r="O127" s="147">
        <f>ROUND(E127*N127,5)</f>
        <v>0</v>
      </c>
      <c r="P127" s="147">
        <v>0</v>
      </c>
      <c r="Q127" s="147">
        <f>ROUND(E127*P127,5)</f>
        <v>0</v>
      </c>
      <c r="R127" s="147"/>
      <c r="S127" s="147"/>
      <c r="T127" s="148">
        <v>0</v>
      </c>
      <c r="U127" s="147">
        <f>ROUND(E127*T127,2)</f>
        <v>0</v>
      </c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 t="s">
        <v>111</v>
      </c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39"/>
      <c r="AZ127" s="139"/>
      <c r="BA127" s="139"/>
      <c r="BB127" s="139"/>
      <c r="BC127" s="139"/>
      <c r="BD127" s="139"/>
      <c r="BE127" s="139"/>
      <c r="BF127" s="139"/>
      <c r="BG127" s="139"/>
      <c r="BH127" s="139"/>
    </row>
    <row r="128" spans="1:60" outlineLevel="1" x14ac:dyDescent="0.2">
      <c r="A128" s="140">
        <v>31</v>
      </c>
      <c r="B128" s="140" t="s">
        <v>238</v>
      </c>
      <c r="C128" s="175" t="s">
        <v>239</v>
      </c>
      <c r="D128" s="147" t="s">
        <v>225</v>
      </c>
      <c r="E128" s="153">
        <v>4.3387099999999998</v>
      </c>
      <c r="F128" s="157">
        <f>H128+J128</f>
        <v>0</v>
      </c>
      <c r="G128" s="158">
        <f>ROUND(E128*F128,2)</f>
        <v>0</v>
      </c>
      <c r="H128" s="158"/>
      <c r="I128" s="158">
        <f>ROUND(E128*H128,2)</f>
        <v>0</v>
      </c>
      <c r="J128" s="158"/>
      <c r="K128" s="158">
        <f>ROUND(E128*J128,2)</f>
        <v>0</v>
      </c>
      <c r="L128" s="158">
        <v>21</v>
      </c>
      <c r="M128" s="158">
        <f>G128*(1+L128/100)</f>
        <v>0</v>
      </c>
      <c r="N128" s="147">
        <v>0</v>
      </c>
      <c r="O128" s="147">
        <f>ROUND(E128*N128,5)</f>
        <v>0</v>
      </c>
      <c r="P128" s="147">
        <v>0</v>
      </c>
      <c r="Q128" s="147">
        <f>ROUND(E128*P128,5)</f>
        <v>0</v>
      </c>
      <c r="R128" s="147"/>
      <c r="S128" s="147"/>
      <c r="T128" s="148">
        <v>0</v>
      </c>
      <c r="U128" s="147">
        <f>ROUND(E128*T128,2)</f>
        <v>0</v>
      </c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 t="s">
        <v>111</v>
      </c>
      <c r="AF128" s="139"/>
      <c r="AG128" s="139"/>
      <c r="AH128" s="139"/>
      <c r="AI128" s="139"/>
      <c r="AJ128" s="139"/>
      <c r="AK128" s="139"/>
      <c r="AL128" s="139"/>
      <c r="AM128" s="139"/>
      <c r="AN128" s="139"/>
      <c r="AO128" s="139"/>
      <c r="AP128" s="139"/>
      <c r="AQ128" s="139"/>
      <c r="AR128" s="139"/>
      <c r="AS128" s="139"/>
      <c r="AT128" s="139"/>
      <c r="AU128" s="139"/>
      <c r="AV128" s="139"/>
      <c r="AW128" s="139"/>
      <c r="AX128" s="139"/>
      <c r="AY128" s="139"/>
      <c r="AZ128" s="139"/>
      <c r="BA128" s="139"/>
      <c r="BB128" s="139"/>
      <c r="BC128" s="139"/>
      <c r="BD128" s="139"/>
      <c r="BE128" s="139"/>
      <c r="BF128" s="139"/>
      <c r="BG128" s="139"/>
      <c r="BH128" s="139"/>
    </row>
    <row r="129" spans="1:60" outlineLevel="1" x14ac:dyDescent="0.2">
      <c r="A129" s="140"/>
      <c r="B129" s="140"/>
      <c r="C129" s="176" t="s">
        <v>240</v>
      </c>
      <c r="D129" s="149"/>
      <c r="E129" s="154">
        <v>0.32240000000000002</v>
      </c>
      <c r="F129" s="158"/>
      <c r="G129" s="158"/>
      <c r="H129" s="158"/>
      <c r="I129" s="158"/>
      <c r="J129" s="158"/>
      <c r="K129" s="158"/>
      <c r="L129" s="158"/>
      <c r="M129" s="158"/>
      <c r="N129" s="147"/>
      <c r="O129" s="147"/>
      <c r="P129" s="147"/>
      <c r="Q129" s="147"/>
      <c r="R129" s="147"/>
      <c r="S129" s="147"/>
      <c r="T129" s="148"/>
      <c r="U129" s="147"/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 t="s">
        <v>113</v>
      </c>
      <c r="AF129" s="139">
        <v>0</v>
      </c>
      <c r="AG129" s="139"/>
      <c r="AH129" s="139"/>
      <c r="AI129" s="139"/>
      <c r="AJ129" s="139"/>
      <c r="AK129" s="139"/>
      <c r="AL129" s="139"/>
      <c r="AM129" s="139"/>
      <c r="AN129" s="139"/>
      <c r="AO129" s="139"/>
      <c r="AP129" s="139"/>
      <c r="AQ129" s="139"/>
      <c r="AR129" s="139"/>
      <c r="AS129" s="139"/>
      <c r="AT129" s="139"/>
      <c r="AU129" s="139"/>
      <c r="AV129" s="139"/>
      <c r="AW129" s="139"/>
      <c r="AX129" s="139"/>
      <c r="AY129" s="139"/>
      <c r="AZ129" s="139"/>
      <c r="BA129" s="139"/>
      <c r="BB129" s="139"/>
      <c r="BC129" s="139"/>
      <c r="BD129" s="139"/>
      <c r="BE129" s="139"/>
      <c r="BF129" s="139"/>
      <c r="BG129" s="139"/>
      <c r="BH129" s="139"/>
    </row>
    <row r="130" spans="1:60" outlineLevel="1" x14ac:dyDescent="0.2">
      <c r="A130" s="140"/>
      <c r="B130" s="140"/>
      <c r="C130" s="176" t="s">
        <v>241</v>
      </c>
      <c r="D130" s="149"/>
      <c r="E130" s="154">
        <v>2.1787200000000002</v>
      </c>
      <c r="F130" s="158"/>
      <c r="G130" s="158"/>
      <c r="H130" s="158"/>
      <c r="I130" s="158"/>
      <c r="J130" s="158"/>
      <c r="K130" s="158"/>
      <c r="L130" s="158"/>
      <c r="M130" s="158"/>
      <c r="N130" s="147"/>
      <c r="O130" s="147"/>
      <c r="P130" s="147"/>
      <c r="Q130" s="147"/>
      <c r="R130" s="147"/>
      <c r="S130" s="147"/>
      <c r="T130" s="148"/>
      <c r="U130" s="147"/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 t="s">
        <v>113</v>
      </c>
      <c r="AF130" s="139">
        <v>0</v>
      </c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39"/>
      <c r="AZ130" s="139"/>
      <c r="BA130" s="139"/>
      <c r="BB130" s="139"/>
      <c r="BC130" s="139"/>
      <c r="BD130" s="139"/>
      <c r="BE130" s="139"/>
      <c r="BF130" s="139"/>
      <c r="BG130" s="139"/>
      <c r="BH130" s="139"/>
    </row>
    <row r="131" spans="1:60" outlineLevel="1" x14ac:dyDescent="0.2">
      <c r="A131" s="140"/>
      <c r="B131" s="140"/>
      <c r="C131" s="176" t="s">
        <v>242</v>
      </c>
      <c r="D131" s="149"/>
      <c r="E131" s="154">
        <v>0.15620000000000001</v>
      </c>
      <c r="F131" s="158"/>
      <c r="G131" s="158"/>
      <c r="H131" s="158"/>
      <c r="I131" s="158"/>
      <c r="J131" s="158"/>
      <c r="K131" s="158"/>
      <c r="L131" s="158"/>
      <c r="M131" s="158"/>
      <c r="N131" s="147"/>
      <c r="O131" s="147"/>
      <c r="P131" s="147"/>
      <c r="Q131" s="147"/>
      <c r="R131" s="147"/>
      <c r="S131" s="147"/>
      <c r="T131" s="148"/>
      <c r="U131" s="147"/>
      <c r="V131" s="139"/>
      <c r="W131" s="139"/>
      <c r="X131" s="139"/>
      <c r="Y131" s="139"/>
      <c r="Z131" s="139"/>
      <c r="AA131" s="139"/>
      <c r="AB131" s="139"/>
      <c r="AC131" s="139"/>
      <c r="AD131" s="139"/>
      <c r="AE131" s="139" t="s">
        <v>113</v>
      </c>
      <c r="AF131" s="139">
        <v>0</v>
      </c>
      <c r="AG131" s="139"/>
      <c r="AH131" s="139"/>
      <c r="AI131" s="139"/>
      <c r="AJ131" s="139"/>
      <c r="AK131" s="139"/>
      <c r="AL131" s="139"/>
      <c r="AM131" s="139"/>
      <c r="AN131" s="139"/>
      <c r="AO131" s="139"/>
      <c r="AP131" s="139"/>
      <c r="AQ131" s="139"/>
      <c r="AR131" s="139"/>
      <c r="AS131" s="139"/>
      <c r="AT131" s="139"/>
      <c r="AU131" s="139"/>
      <c r="AV131" s="139"/>
      <c r="AW131" s="139"/>
      <c r="AX131" s="139"/>
      <c r="AY131" s="139"/>
      <c r="AZ131" s="139"/>
      <c r="BA131" s="139"/>
      <c r="BB131" s="139"/>
      <c r="BC131" s="139"/>
      <c r="BD131" s="139"/>
      <c r="BE131" s="139"/>
      <c r="BF131" s="139"/>
      <c r="BG131" s="139"/>
      <c r="BH131" s="139"/>
    </row>
    <row r="132" spans="1:60" outlineLevel="1" x14ac:dyDescent="0.2">
      <c r="A132" s="140"/>
      <c r="B132" s="140"/>
      <c r="C132" s="176" t="s">
        <v>243</v>
      </c>
      <c r="D132" s="149"/>
      <c r="E132" s="154">
        <v>1.06972</v>
      </c>
      <c r="F132" s="158"/>
      <c r="G132" s="158"/>
      <c r="H132" s="158"/>
      <c r="I132" s="158"/>
      <c r="J132" s="158"/>
      <c r="K132" s="158"/>
      <c r="L132" s="158"/>
      <c r="M132" s="158"/>
      <c r="N132" s="147"/>
      <c r="O132" s="147"/>
      <c r="P132" s="147"/>
      <c r="Q132" s="147"/>
      <c r="R132" s="147"/>
      <c r="S132" s="147"/>
      <c r="T132" s="148"/>
      <c r="U132" s="147"/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 t="s">
        <v>113</v>
      </c>
      <c r="AF132" s="139">
        <v>0</v>
      </c>
      <c r="AG132" s="139"/>
      <c r="AH132" s="139"/>
      <c r="AI132" s="139"/>
      <c r="AJ132" s="139"/>
      <c r="AK132" s="139"/>
      <c r="AL132" s="139"/>
      <c r="AM132" s="139"/>
      <c r="AN132" s="139"/>
      <c r="AO132" s="139"/>
      <c r="AP132" s="139"/>
      <c r="AQ132" s="139"/>
      <c r="AR132" s="139"/>
      <c r="AS132" s="139"/>
      <c r="AT132" s="139"/>
      <c r="AU132" s="139"/>
      <c r="AV132" s="139"/>
      <c r="AW132" s="139"/>
      <c r="AX132" s="139"/>
      <c r="AY132" s="139"/>
      <c r="AZ132" s="139"/>
      <c r="BA132" s="139"/>
      <c r="BB132" s="139"/>
      <c r="BC132" s="139"/>
      <c r="BD132" s="139"/>
      <c r="BE132" s="139"/>
      <c r="BF132" s="139"/>
      <c r="BG132" s="139"/>
      <c r="BH132" s="139"/>
    </row>
    <row r="133" spans="1:60" outlineLevel="1" x14ac:dyDescent="0.2">
      <c r="A133" s="140"/>
      <c r="B133" s="140"/>
      <c r="C133" s="176" t="s">
        <v>244</v>
      </c>
      <c r="D133" s="149"/>
      <c r="E133" s="154">
        <v>0.16847000000000001</v>
      </c>
      <c r="F133" s="158"/>
      <c r="G133" s="158"/>
      <c r="H133" s="158"/>
      <c r="I133" s="158"/>
      <c r="J133" s="158"/>
      <c r="K133" s="158"/>
      <c r="L133" s="158"/>
      <c r="M133" s="158"/>
      <c r="N133" s="147"/>
      <c r="O133" s="147"/>
      <c r="P133" s="147"/>
      <c r="Q133" s="147"/>
      <c r="R133" s="147"/>
      <c r="S133" s="147"/>
      <c r="T133" s="148"/>
      <c r="U133" s="147"/>
      <c r="V133" s="139"/>
      <c r="W133" s="139"/>
      <c r="X133" s="139"/>
      <c r="Y133" s="139"/>
      <c r="Z133" s="139"/>
      <c r="AA133" s="139"/>
      <c r="AB133" s="139"/>
      <c r="AC133" s="139"/>
      <c r="AD133" s="139"/>
      <c r="AE133" s="139" t="s">
        <v>113</v>
      </c>
      <c r="AF133" s="139">
        <v>0</v>
      </c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39"/>
      <c r="AT133" s="139"/>
      <c r="AU133" s="139"/>
      <c r="AV133" s="139"/>
      <c r="AW133" s="139"/>
      <c r="AX133" s="139"/>
      <c r="AY133" s="139"/>
      <c r="AZ133" s="139"/>
      <c r="BA133" s="139"/>
      <c r="BB133" s="139"/>
      <c r="BC133" s="139"/>
      <c r="BD133" s="139"/>
      <c r="BE133" s="139"/>
      <c r="BF133" s="139"/>
      <c r="BG133" s="139"/>
      <c r="BH133" s="139"/>
    </row>
    <row r="134" spans="1:60" outlineLevel="1" x14ac:dyDescent="0.2">
      <c r="A134" s="140"/>
      <c r="B134" s="140"/>
      <c r="C134" s="176" t="s">
        <v>245</v>
      </c>
      <c r="D134" s="149"/>
      <c r="E134" s="154">
        <v>0.44319999999999998</v>
      </c>
      <c r="F134" s="158"/>
      <c r="G134" s="158"/>
      <c r="H134" s="158"/>
      <c r="I134" s="158"/>
      <c r="J134" s="158"/>
      <c r="K134" s="158"/>
      <c r="L134" s="158"/>
      <c r="M134" s="158"/>
      <c r="N134" s="147"/>
      <c r="O134" s="147"/>
      <c r="P134" s="147"/>
      <c r="Q134" s="147"/>
      <c r="R134" s="147"/>
      <c r="S134" s="147"/>
      <c r="T134" s="148"/>
      <c r="U134" s="147"/>
      <c r="V134" s="139"/>
      <c r="W134" s="139"/>
      <c r="X134" s="139"/>
      <c r="Y134" s="139"/>
      <c r="Z134" s="139"/>
      <c r="AA134" s="139"/>
      <c r="AB134" s="139"/>
      <c r="AC134" s="139"/>
      <c r="AD134" s="139"/>
      <c r="AE134" s="139" t="s">
        <v>113</v>
      </c>
      <c r="AF134" s="139">
        <v>0</v>
      </c>
      <c r="AG134" s="139"/>
      <c r="AH134" s="139"/>
      <c r="AI134" s="139"/>
      <c r="AJ134" s="139"/>
      <c r="AK134" s="139"/>
      <c r="AL134" s="139"/>
      <c r="AM134" s="139"/>
      <c r="AN134" s="139"/>
      <c r="AO134" s="139"/>
      <c r="AP134" s="139"/>
      <c r="AQ134" s="139"/>
      <c r="AR134" s="139"/>
      <c r="AS134" s="139"/>
      <c r="AT134" s="139"/>
      <c r="AU134" s="139"/>
      <c r="AV134" s="139"/>
      <c r="AW134" s="139"/>
      <c r="AX134" s="139"/>
      <c r="AY134" s="139"/>
      <c r="AZ134" s="139"/>
      <c r="BA134" s="139"/>
      <c r="BB134" s="139"/>
      <c r="BC134" s="139"/>
      <c r="BD134" s="139"/>
      <c r="BE134" s="139"/>
      <c r="BF134" s="139"/>
      <c r="BG134" s="139"/>
      <c r="BH134" s="139"/>
    </row>
    <row r="135" spans="1:60" x14ac:dyDescent="0.2">
      <c r="A135" s="141" t="s">
        <v>106</v>
      </c>
      <c r="B135" s="141" t="s">
        <v>65</v>
      </c>
      <c r="C135" s="177" t="s">
        <v>66</v>
      </c>
      <c r="D135" s="150"/>
      <c r="E135" s="155"/>
      <c r="F135" s="159"/>
      <c r="G135" s="159">
        <f>SUMIF(AE136:AE141,"&lt;&gt;NOR",G136:G141)</f>
        <v>0</v>
      </c>
      <c r="H135" s="159"/>
      <c r="I135" s="159">
        <f>SUM(I136:I141)</f>
        <v>0</v>
      </c>
      <c r="J135" s="159"/>
      <c r="K135" s="159">
        <f>SUM(K136:K141)</f>
        <v>0</v>
      </c>
      <c r="L135" s="159"/>
      <c r="M135" s="159">
        <f>SUM(M136:M141)</f>
        <v>0</v>
      </c>
      <c r="N135" s="150"/>
      <c r="O135" s="150">
        <f>SUM(O136:O141)</f>
        <v>0</v>
      </c>
      <c r="P135" s="150"/>
      <c r="Q135" s="150">
        <f>SUM(Q136:Q141)</f>
        <v>0</v>
      </c>
      <c r="R135" s="150"/>
      <c r="S135" s="150"/>
      <c r="T135" s="151"/>
      <c r="U135" s="150">
        <f>SUM(U136:U141)</f>
        <v>0.86</v>
      </c>
      <c r="AE135" t="s">
        <v>107</v>
      </c>
    </row>
    <row r="136" spans="1:60" outlineLevel="1" x14ac:dyDescent="0.2">
      <c r="A136" s="140">
        <v>32</v>
      </c>
      <c r="B136" s="140" t="s">
        <v>246</v>
      </c>
      <c r="C136" s="175" t="s">
        <v>247</v>
      </c>
      <c r="D136" s="147" t="s">
        <v>225</v>
      </c>
      <c r="E136" s="153">
        <v>2.78728</v>
      </c>
      <c r="F136" s="157">
        <f>H136+J136</f>
        <v>0</v>
      </c>
      <c r="G136" s="158">
        <f>ROUND(E136*F136,2)</f>
        <v>0</v>
      </c>
      <c r="H136" s="158"/>
      <c r="I136" s="158">
        <f>ROUND(E136*H136,2)</f>
        <v>0</v>
      </c>
      <c r="J136" s="158"/>
      <c r="K136" s="158">
        <f>ROUND(E136*J136,2)</f>
        <v>0</v>
      </c>
      <c r="L136" s="158">
        <v>21</v>
      </c>
      <c r="M136" s="158">
        <f>G136*(1+L136/100)</f>
        <v>0</v>
      </c>
      <c r="N136" s="147">
        <v>0</v>
      </c>
      <c r="O136" s="147">
        <f>ROUND(E136*N136,5)</f>
        <v>0</v>
      </c>
      <c r="P136" s="147">
        <v>0</v>
      </c>
      <c r="Q136" s="147">
        <f>ROUND(E136*P136,5)</f>
        <v>0</v>
      </c>
      <c r="R136" s="147"/>
      <c r="S136" s="147"/>
      <c r="T136" s="148">
        <v>0.307</v>
      </c>
      <c r="U136" s="147">
        <f>ROUND(E136*T136,2)</f>
        <v>0.86</v>
      </c>
      <c r="V136" s="139"/>
      <c r="W136" s="139"/>
      <c r="X136" s="139"/>
      <c r="Y136" s="139"/>
      <c r="Z136" s="139"/>
      <c r="AA136" s="139"/>
      <c r="AB136" s="139"/>
      <c r="AC136" s="139"/>
      <c r="AD136" s="139"/>
      <c r="AE136" s="139" t="s">
        <v>111</v>
      </c>
      <c r="AF136" s="139"/>
      <c r="AG136" s="139"/>
      <c r="AH136" s="139"/>
      <c r="AI136" s="139"/>
      <c r="AJ136" s="139"/>
      <c r="AK136" s="139"/>
      <c r="AL136" s="139"/>
      <c r="AM136" s="139"/>
      <c r="AN136" s="139"/>
      <c r="AO136" s="139"/>
      <c r="AP136" s="139"/>
      <c r="AQ136" s="139"/>
      <c r="AR136" s="139"/>
      <c r="AS136" s="139"/>
      <c r="AT136" s="139"/>
      <c r="AU136" s="139"/>
      <c r="AV136" s="139"/>
      <c r="AW136" s="139"/>
      <c r="AX136" s="139"/>
      <c r="AY136" s="139"/>
      <c r="AZ136" s="139"/>
      <c r="BA136" s="139"/>
      <c r="BB136" s="139"/>
      <c r="BC136" s="139"/>
      <c r="BD136" s="139"/>
      <c r="BE136" s="139"/>
      <c r="BF136" s="139"/>
      <c r="BG136" s="139"/>
      <c r="BH136" s="139"/>
    </row>
    <row r="137" spans="1:60" outlineLevel="1" x14ac:dyDescent="0.2">
      <c r="A137" s="140"/>
      <c r="B137" s="140"/>
      <c r="C137" s="176" t="s">
        <v>248</v>
      </c>
      <c r="D137" s="149"/>
      <c r="E137" s="154">
        <v>1.0914600000000001</v>
      </c>
      <c r="F137" s="158"/>
      <c r="G137" s="158"/>
      <c r="H137" s="158"/>
      <c r="I137" s="158"/>
      <c r="J137" s="158"/>
      <c r="K137" s="158"/>
      <c r="L137" s="158"/>
      <c r="M137" s="158"/>
      <c r="N137" s="147"/>
      <c r="O137" s="147"/>
      <c r="P137" s="147"/>
      <c r="Q137" s="147"/>
      <c r="R137" s="147"/>
      <c r="S137" s="147"/>
      <c r="T137" s="148"/>
      <c r="U137" s="147"/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 t="s">
        <v>113</v>
      </c>
      <c r="AF137" s="139">
        <v>0</v>
      </c>
      <c r="AG137" s="139"/>
      <c r="AH137" s="139"/>
      <c r="AI137" s="139"/>
      <c r="AJ137" s="139"/>
      <c r="AK137" s="139"/>
      <c r="AL137" s="139"/>
      <c r="AM137" s="139"/>
      <c r="AN137" s="139"/>
      <c r="AO137" s="139"/>
      <c r="AP137" s="139"/>
      <c r="AQ137" s="139"/>
      <c r="AR137" s="139"/>
      <c r="AS137" s="139"/>
      <c r="AT137" s="139"/>
      <c r="AU137" s="139"/>
      <c r="AV137" s="139"/>
      <c r="AW137" s="139"/>
      <c r="AX137" s="139"/>
      <c r="AY137" s="139"/>
      <c r="AZ137" s="139"/>
      <c r="BA137" s="139"/>
      <c r="BB137" s="139"/>
      <c r="BC137" s="139"/>
      <c r="BD137" s="139"/>
      <c r="BE137" s="139"/>
      <c r="BF137" s="139"/>
      <c r="BG137" s="139"/>
      <c r="BH137" s="139"/>
    </row>
    <row r="138" spans="1:60" outlineLevel="1" x14ac:dyDescent="0.2">
      <c r="A138" s="140"/>
      <c r="B138" s="140"/>
      <c r="C138" s="176" t="s">
        <v>249</v>
      </c>
      <c r="D138" s="149"/>
      <c r="E138" s="154">
        <v>1.4484900000000001</v>
      </c>
      <c r="F138" s="158"/>
      <c r="G138" s="158"/>
      <c r="H138" s="158"/>
      <c r="I138" s="158"/>
      <c r="J138" s="158"/>
      <c r="K138" s="158"/>
      <c r="L138" s="158"/>
      <c r="M138" s="158"/>
      <c r="N138" s="147"/>
      <c r="O138" s="147"/>
      <c r="P138" s="147"/>
      <c r="Q138" s="147"/>
      <c r="R138" s="147"/>
      <c r="S138" s="147"/>
      <c r="T138" s="148"/>
      <c r="U138" s="147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 t="s">
        <v>113</v>
      </c>
      <c r="AF138" s="139">
        <v>0</v>
      </c>
      <c r="AG138" s="139"/>
      <c r="AH138" s="139"/>
      <c r="AI138" s="139"/>
      <c r="AJ138" s="139"/>
      <c r="AK138" s="139"/>
      <c r="AL138" s="139"/>
      <c r="AM138" s="139"/>
      <c r="AN138" s="139"/>
      <c r="AO138" s="139"/>
      <c r="AP138" s="139"/>
      <c r="AQ138" s="139"/>
      <c r="AR138" s="139"/>
      <c r="AS138" s="139"/>
      <c r="AT138" s="139"/>
      <c r="AU138" s="139"/>
      <c r="AV138" s="139"/>
      <c r="AW138" s="139"/>
      <c r="AX138" s="139"/>
      <c r="AY138" s="139"/>
      <c r="AZ138" s="139"/>
      <c r="BA138" s="139"/>
      <c r="BB138" s="139"/>
      <c r="BC138" s="139"/>
      <c r="BD138" s="139"/>
      <c r="BE138" s="139"/>
      <c r="BF138" s="139"/>
      <c r="BG138" s="139"/>
      <c r="BH138" s="139"/>
    </row>
    <row r="139" spans="1:60" outlineLevel="1" x14ac:dyDescent="0.2">
      <c r="A139" s="140"/>
      <c r="B139" s="140"/>
      <c r="C139" s="176" t="s">
        <v>250</v>
      </c>
      <c r="D139" s="149"/>
      <c r="E139" s="154">
        <v>5.246E-2</v>
      </c>
      <c r="F139" s="158"/>
      <c r="G139" s="158"/>
      <c r="H139" s="158"/>
      <c r="I139" s="158"/>
      <c r="J139" s="158"/>
      <c r="K139" s="158"/>
      <c r="L139" s="158"/>
      <c r="M139" s="158"/>
      <c r="N139" s="147"/>
      <c r="O139" s="147"/>
      <c r="P139" s="147"/>
      <c r="Q139" s="147"/>
      <c r="R139" s="147"/>
      <c r="S139" s="147"/>
      <c r="T139" s="148"/>
      <c r="U139" s="147"/>
      <c r="V139" s="139"/>
      <c r="W139" s="139"/>
      <c r="X139" s="139"/>
      <c r="Y139" s="139"/>
      <c r="Z139" s="139"/>
      <c r="AA139" s="139"/>
      <c r="AB139" s="139"/>
      <c r="AC139" s="139"/>
      <c r="AD139" s="139"/>
      <c r="AE139" s="139" t="s">
        <v>113</v>
      </c>
      <c r="AF139" s="139">
        <v>0</v>
      </c>
      <c r="AG139" s="139"/>
      <c r="AH139" s="139"/>
      <c r="AI139" s="139"/>
      <c r="AJ139" s="139"/>
      <c r="AK139" s="139"/>
      <c r="AL139" s="139"/>
      <c r="AM139" s="139"/>
      <c r="AN139" s="139"/>
      <c r="AO139" s="139"/>
      <c r="AP139" s="139"/>
      <c r="AQ139" s="139"/>
      <c r="AR139" s="139"/>
      <c r="AS139" s="139"/>
      <c r="AT139" s="139"/>
      <c r="AU139" s="139"/>
      <c r="AV139" s="139"/>
      <c r="AW139" s="139"/>
      <c r="AX139" s="139"/>
      <c r="AY139" s="139"/>
      <c r="AZ139" s="139"/>
      <c r="BA139" s="139"/>
      <c r="BB139" s="139"/>
      <c r="BC139" s="139"/>
      <c r="BD139" s="139"/>
      <c r="BE139" s="139"/>
      <c r="BF139" s="139"/>
      <c r="BG139" s="139"/>
      <c r="BH139" s="139"/>
    </row>
    <row r="140" spans="1:60" outlineLevel="1" x14ac:dyDescent="0.2">
      <c r="A140" s="140"/>
      <c r="B140" s="140"/>
      <c r="C140" s="176" t="s">
        <v>251</v>
      </c>
      <c r="D140" s="149"/>
      <c r="E140" s="154">
        <v>7.2090000000000001E-2</v>
      </c>
      <c r="F140" s="158"/>
      <c r="G140" s="158"/>
      <c r="H140" s="158"/>
      <c r="I140" s="158"/>
      <c r="J140" s="158"/>
      <c r="K140" s="158"/>
      <c r="L140" s="158"/>
      <c r="M140" s="158"/>
      <c r="N140" s="147"/>
      <c r="O140" s="147"/>
      <c r="P140" s="147"/>
      <c r="Q140" s="147"/>
      <c r="R140" s="147"/>
      <c r="S140" s="147"/>
      <c r="T140" s="148"/>
      <c r="U140" s="147"/>
      <c r="V140" s="139"/>
      <c r="W140" s="139"/>
      <c r="X140" s="139"/>
      <c r="Y140" s="139"/>
      <c r="Z140" s="139"/>
      <c r="AA140" s="139"/>
      <c r="AB140" s="139"/>
      <c r="AC140" s="139"/>
      <c r="AD140" s="139"/>
      <c r="AE140" s="139" t="s">
        <v>113</v>
      </c>
      <c r="AF140" s="139">
        <v>0</v>
      </c>
      <c r="AG140" s="139"/>
      <c r="AH140" s="139"/>
      <c r="AI140" s="139"/>
      <c r="AJ140" s="139"/>
      <c r="AK140" s="139"/>
      <c r="AL140" s="139"/>
      <c r="AM140" s="139"/>
      <c r="AN140" s="139"/>
      <c r="AO140" s="139"/>
      <c r="AP140" s="139"/>
      <c r="AQ140" s="139"/>
      <c r="AR140" s="139"/>
      <c r="AS140" s="139"/>
      <c r="AT140" s="139"/>
      <c r="AU140" s="139"/>
      <c r="AV140" s="139"/>
      <c r="AW140" s="139"/>
      <c r="AX140" s="139"/>
      <c r="AY140" s="139"/>
      <c r="AZ140" s="139"/>
      <c r="BA140" s="139"/>
      <c r="BB140" s="139"/>
      <c r="BC140" s="139"/>
      <c r="BD140" s="139"/>
      <c r="BE140" s="139"/>
      <c r="BF140" s="139"/>
      <c r="BG140" s="139"/>
      <c r="BH140" s="139"/>
    </row>
    <row r="141" spans="1:60" outlineLevel="1" x14ac:dyDescent="0.2">
      <c r="A141" s="140"/>
      <c r="B141" s="140"/>
      <c r="C141" s="176" t="s">
        <v>252</v>
      </c>
      <c r="D141" s="149"/>
      <c r="E141" s="154">
        <v>0.12278</v>
      </c>
      <c r="F141" s="158"/>
      <c r="G141" s="158"/>
      <c r="H141" s="158"/>
      <c r="I141" s="158"/>
      <c r="J141" s="158"/>
      <c r="K141" s="158"/>
      <c r="L141" s="158"/>
      <c r="M141" s="158"/>
      <c r="N141" s="147"/>
      <c r="O141" s="147"/>
      <c r="P141" s="147"/>
      <c r="Q141" s="147"/>
      <c r="R141" s="147"/>
      <c r="S141" s="147"/>
      <c r="T141" s="148"/>
      <c r="U141" s="147"/>
      <c r="V141" s="139"/>
      <c r="W141" s="139"/>
      <c r="X141" s="139"/>
      <c r="Y141" s="139"/>
      <c r="Z141" s="139"/>
      <c r="AA141" s="139"/>
      <c r="AB141" s="139"/>
      <c r="AC141" s="139"/>
      <c r="AD141" s="139"/>
      <c r="AE141" s="139" t="s">
        <v>113</v>
      </c>
      <c r="AF141" s="139">
        <v>0</v>
      </c>
      <c r="AG141" s="139"/>
      <c r="AH141" s="139"/>
      <c r="AI141" s="139"/>
      <c r="AJ141" s="139"/>
      <c r="AK141" s="139"/>
      <c r="AL141" s="139"/>
      <c r="AM141" s="139"/>
      <c r="AN141" s="139"/>
      <c r="AO141" s="139"/>
      <c r="AP141" s="139"/>
      <c r="AQ141" s="139"/>
      <c r="AR141" s="139"/>
      <c r="AS141" s="139"/>
      <c r="AT141" s="139"/>
      <c r="AU141" s="139"/>
      <c r="AV141" s="139"/>
      <c r="AW141" s="139"/>
      <c r="AX141" s="139"/>
      <c r="AY141" s="139"/>
      <c r="AZ141" s="139"/>
      <c r="BA141" s="139"/>
      <c r="BB141" s="139"/>
      <c r="BC141" s="139"/>
      <c r="BD141" s="139"/>
      <c r="BE141" s="139"/>
      <c r="BF141" s="139"/>
      <c r="BG141" s="139"/>
      <c r="BH141" s="139"/>
    </row>
    <row r="142" spans="1:60" x14ac:dyDescent="0.2">
      <c r="A142" s="141" t="s">
        <v>106</v>
      </c>
      <c r="B142" s="141" t="s">
        <v>67</v>
      </c>
      <c r="C142" s="177" t="s">
        <v>68</v>
      </c>
      <c r="D142" s="150"/>
      <c r="E142" s="155"/>
      <c r="F142" s="159"/>
      <c r="G142" s="159">
        <f>SUMIF(AE143:AE150,"&lt;&gt;NOR",G143:G150)</f>
        <v>0</v>
      </c>
      <c r="H142" s="159"/>
      <c r="I142" s="159">
        <f>SUM(I143:I150)</f>
        <v>0</v>
      </c>
      <c r="J142" s="159"/>
      <c r="K142" s="159">
        <f>SUM(K143:K150)</f>
        <v>0</v>
      </c>
      <c r="L142" s="159"/>
      <c r="M142" s="159">
        <f>SUM(M143:M150)</f>
        <v>0</v>
      </c>
      <c r="N142" s="150"/>
      <c r="O142" s="150">
        <f>SUM(O143:O150)</f>
        <v>0</v>
      </c>
      <c r="P142" s="150"/>
      <c r="Q142" s="150">
        <f>SUM(Q143:Q150)</f>
        <v>0.16846999999999998</v>
      </c>
      <c r="R142" s="150"/>
      <c r="S142" s="150"/>
      <c r="T142" s="151"/>
      <c r="U142" s="150">
        <f>SUM(U143:U150)</f>
        <v>2.77</v>
      </c>
      <c r="AE142" t="s">
        <v>107</v>
      </c>
    </row>
    <row r="143" spans="1:60" outlineLevel="1" x14ac:dyDescent="0.2">
      <c r="A143" s="140">
        <v>33</v>
      </c>
      <c r="B143" s="140" t="s">
        <v>253</v>
      </c>
      <c r="C143" s="175" t="s">
        <v>254</v>
      </c>
      <c r="D143" s="147" t="s">
        <v>255</v>
      </c>
      <c r="E143" s="153">
        <v>1</v>
      </c>
      <c r="F143" s="157">
        <f>H143+J143</f>
        <v>0</v>
      </c>
      <c r="G143" s="158">
        <f>ROUND(E143*F143,2)</f>
        <v>0</v>
      </c>
      <c r="H143" s="158"/>
      <c r="I143" s="158">
        <f>ROUND(E143*H143,2)</f>
        <v>0</v>
      </c>
      <c r="J143" s="158"/>
      <c r="K143" s="158">
        <f>ROUND(E143*J143,2)</f>
        <v>0</v>
      </c>
      <c r="L143" s="158">
        <v>21</v>
      </c>
      <c r="M143" s="158">
        <f>G143*(1+L143/100)</f>
        <v>0</v>
      </c>
      <c r="N143" s="147">
        <v>0</v>
      </c>
      <c r="O143" s="147">
        <f>ROUND(E143*N143,5)</f>
        <v>0</v>
      </c>
      <c r="P143" s="147">
        <v>1.933E-2</v>
      </c>
      <c r="Q143" s="147">
        <f>ROUND(E143*P143,5)</f>
        <v>1.933E-2</v>
      </c>
      <c r="R143" s="147"/>
      <c r="S143" s="147"/>
      <c r="T143" s="148">
        <v>0.59</v>
      </c>
      <c r="U143" s="147">
        <f>ROUND(E143*T143,2)</f>
        <v>0.59</v>
      </c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 t="s">
        <v>111</v>
      </c>
      <c r="AF143" s="139"/>
      <c r="AG143" s="139"/>
      <c r="AH143" s="139"/>
      <c r="AI143" s="139"/>
      <c r="AJ143" s="139"/>
      <c r="AK143" s="139"/>
      <c r="AL143" s="139"/>
      <c r="AM143" s="139"/>
      <c r="AN143" s="139"/>
      <c r="AO143" s="139"/>
      <c r="AP143" s="139"/>
      <c r="AQ143" s="139"/>
      <c r="AR143" s="139"/>
      <c r="AS143" s="139"/>
      <c r="AT143" s="139"/>
      <c r="AU143" s="139"/>
      <c r="AV143" s="139"/>
      <c r="AW143" s="139"/>
      <c r="AX143" s="139"/>
      <c r="AY143" s="139"/>
      <c r="AZ143" s="139"/>
      <c r="BA143" s="139"/>
      <c r="BB143" s="139"/>
      <c r="BC143" s="139"/>
      <c r="BD143" s="139"/>
      <c r="BE143" s="139"/>
      <c r="BF143" s="139"/>
      <c r="BG143" s="139"/>
      <c r="BH143" s="139"/>
    </row>
    <row r="144" spans="1:60" outlineLevel="1" x14ac:dyDescent="0.2">
      <c r="A144" s="140"/>
      <c r="B144" s="140"/>
      <c r="C144" s="176" t="s">
        <v>256</v>
      </c>
      <c r="D144" s="149"/>
      <c r="E144" s="154">
        <v>1</v>
      </c>
      <c r="F144" s="158"/>
      <c r="G144" s="158"/>
      <c r="H144" s="158"/>
      <c r="I144" s="158"/>
      <c r="J144" s="158"/>
      <c r="K144" s="158"/>
      <c r="L144" s="158"/>
      <c r="M144" s="158"/>
      <c r="N144" s="147"/>
      <c r="O144" s="147"/>
      <c r="P144" s="147"/>
      <c r="Q144" s="147"/>
      <c r="R144" s="147"/>
      <c r="S144" s="147"/>
      <c r="T144" s="148"/>
      <c r="U144" s="147"/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 t="s">
        <v>113</v>
      </c>
      <c r="AF144" s="139">
        <v>0</v>
      </c>
      <c r="AG144" s="139"/>
      <c r="AH144" s="139"/>
      <c r="AI144" s="139"/>
      <c r="AJ144" s="139"/>
      <c r="AK144" s="139"/>
      <c r="AL144" s="139"/>
      <c r="AM144" s="139"/>
      <c r="AN144" s="139"/>
      <c r="AO144" s="139"/>
      <c r="AP144" s="139"/>
      <c r="AQ144" s="139"/>
      <c r="AR144" s="139"/>
      <c r="AS144" s="139"/>
      <c r="AT144" s="139"/>
      <c r="AU144" s="139"/>
      <c r="AV144" s="139"/>
      <c r="AW144" s="139"/>
      <c r="AX144" s="139"/>
      <c r="AY144" s="139"/>
      <c r="AZ144" s="139"/>
      <c r="BA144" s="139"/>
      <c r="BB144" s="139"/>
      <c r="BC144" s="139"/>
      <c r="BD144" s="139"/>
      <c r="BE144" s="139"/>
      <c r="BF144" s="139"/>
      <c r="BG144" s="139"/>
      <c r="BH144" s="139"/>
    </row>
    <row r="145" spans="1:60" outlineLevel="1" x14ac:dyDescent="0.2">
      <c r="A145" s="140">
        <v>34</v>
      </c>
      <c r="B145" s="140" t="s">
        <v>257</v>
      </c>
      <c r="C145" s="175" t="s">
        <v>258</v>
      </c>
      <c r="D145" s="147" t="s">
        <v>255</v>
      </c>
      <c r="E145" s="153">
        <v>1</v>
      </c>
      <c r="F145" s="157">
        <f>H145+J145</f>
        <v>0</v>
      </c>
      <c r="G145" s="158">
        <f>ROUND(E145*F145,2)</f>
        <v>0</v>
      </c>
      <c r="H145" s="158"/>
      <c r="I145" s="158">
        <f>ROUND(E145*H145,2)</f>
        <v>0</v>
      </c>
      <c r="J145" s="158"/>
      <c r="K145" s="158">
        <f>ROUND(E145*J145,2)</f>
        <v>0</v>
      </c>
      <c r="L145" s="158">
        <v>21</v>
      </c>
      <c r="M145" s="158">
        <f>G145*(1+L145/100)</f>
        <v>0</v>
      </c>
      <c r="N145" s="147">
        <v>0</v>
      </c>
      <c r="O145" s="147">
        <f>ROUND(E145*N145,5)</f>
        <v>0</v>
      </c>
      <c r="P145" s="147">
        <v>1.9460000000000002E-2</v>
      </c>
      <c r="Q145" s="147">
        <f>ROUND(E145*P145,5)</f>
        <v>1.9460000000000002E-2</v>
      </c>
      <c r="R145" s="147"/>
      <c r="S145" s="147"/>
      <c r="T145" s="148">
        <v>0.38200000000000001</v>
      </c>
      <c r="U145" s="147">
        <f>ROUND(E145*T145,2)</f>
        <v>0.38</v>
      </c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39" t="s">
        <v>111</v>
      </c>
      <c r="AF145" s="139"/>
      <c r="AG145" s="139"/>
      <c r="AH145" s="139"/>
      <c r="AI145" s="139"/>
      <c r="AJ145" s="139"/>
      <c r="AK145" s="139"/>
      <c r="AL145" s="139"/>
      <c r="AM145" s="139"/>
      <c r="AN145" s="139"/>
      <c r="AO145" s="139"/>
      <c r="AP145" s="139"/>
      <c r="AQ145" s="139"/>
      <c r="AR145" s="139"/>
      <c r="AS145" s="139"/>
      <c r="AT145" s="139"/>
      <c r="AU145" s="139"/>
      <c r="AV145" s="139"/>
      <c r="AW145" s="139"/>
      <c r="AX145" s="139"/>
      <c r="AY145" s="139"/>
      <c r="AZ145" s="139"/>
      <c r="BA145" s="139"/>
      <c r="BB145" s="139"/>
      <c r="BC145" s="139"/>
      <c r="BD145" s="139"/>
      <c r="BE145" s="139"/>
      <c r="BF145" s="139"/>
      <c r="BG145" s="139"/>
      <c r="BH145" s="139"/>
    </row>
    <row r="146" spans="1:60" outlineLevel="1" x14ac:dyDescent="0.2">
      <c r="A146" s="140"/>
      <c r="B146" s="140"/>
      <c r="C146" s="176" t="s">
        <v>256</v>
      </c>
      <c r="D146" s="149"/>
      <c r="E146" s="154">
        <v>1</v>
      </c>
      <c r="F146" s="158"/>
      <c r="G146" s="158"/>
      <c r="H146" s="158"/>
      <c r="I146" s="158"/>
      <c r="J146" s="158"/>
      <c r="K146" s="158"/>
      <c r="L146" s="158"/>
      <c r="M146" s="158"/>
      <c r="N146" s="147"/>
      <c r="O146" s="147"/>
      <c r="P146" s="147"/>
      <c r="Q146" s="147"/>
      <c r="R146" s="147"/>
      <c r="S146" s="147"/>
      <c r="T146" s="148"/>
      <c r="U146" s="147"/>
      <c r="V146" s="139"/>
      <c r="W146" s="139"/>
      <c r="X146" s="139"/>
      <c r="Y146" s="139"/>
      <c r="Z146" s="139"/>
      <c r="AA146" s="139"/>
      <c r="AB146" s="139"/>
      <c r="AC146" s="139"/>
      <c r="AD146" s="139"/>
      <c r="AE146" s="139" t="s">
        <v>113</v>
      </c>
      <c r="AF146" s="139">
        <v>0</v>
      </c>
      <c r="AG146" s="139"/>
      <c r="AH146" s="139"/>
      <c r="AI146" s="139"/>
      <c r="AJ146" s="139"/>
      <c r="AK146" s="139"/>
      <c r="AL146" s="139"/>
      <c r="AM146" s="139"/>
      <c r="AN146" s="139"/>
      <c r="AO146" s="139"/>
      <c r="AP146" s="139"/>
      <c r="AQ146" s="139"/>
      <c r="AR146" s="139"/>
      <c r="AS146" s="139"/>
      <c r="AT146" s="139"/>
      <c r="AU146" s="139"/>
      <c r="AV146" s="139"/>
      <c r="AW146" s="139"/>
      <c r="AX146" s="139"/>
      <c r="AY146" s="139"/>
      <c r="AZ146" s="139"/>
      <c r="BA146" s="139"/>
      <c r="BB146" s="139"/>
      <c r="BC146" s="139"/>
      <c r="BD146" s="139"/>
      <c r="BE146" s="139"/>
      <c r="BF146" s="139"/>
      <c r="BG146" s="139"/>
      <c r="BH146" s="139"/>
    </row>
    <row r="147" spans="1:60" outlineLevel="1" x14ac:dyDescent="0.2">
      <c r="A147" s="140">
        <v>35</v>
      </c>
      <c r="B147" s="140" t="s">
        <v>259</v>
      </c>
      <c r="C147" s="175" t="s">
        <v>260</v>
      </c>
      <c r="D147" s="147" t="s">
        <v>255</v>
      </c>
      <c r="E147" s="153">
        <v>1</v>
      </c>
      <c r="F147" s="157">
        <f>H147+J147</f>
        <v>0</v>
      </c>
      <c r="G147" s="158">
        <f>ROUND(E147*F147,2)</f>
        <v>0</v>
      </c>
      <c r="H147" s="158"/>
      <c r="I147" s="158">
        <f>ROUND(E147*H147,2)</f>
        <v>0</v>
      </c>
      <c r="J147" s="158"/>
      <c r="K147" s="158">
        <f>ROUND(E147*J147,2)</f>
        <v>0</v>
      </c>
      <c r="L147" s="158">
        <v>21</v>
      </c>
      <c r="M147" s="158">
        <f>G147*(1+L147/100)</f>
        <v>0</v>
      </c>
      <c r="N147" s="147">
        <v>0</v>
      </c>
      <c r="O147" s="147">
        <f>ROUND(E147*N147,5)</f>
        <v>0</v>
      </c>
      <c r="P147" s="147">
        <v>0.125</v>
      </c>
      <c r="Q147" s="147">
        <f>ROUND(E147*P147,5)</f>
        <v>0.125</v>
      </c>
      <c r="R147" s="147"/>
      <c r="S147" s="147"/>
      <c r="T147" s="148">
        <v>1.1499999999999999</v>
      </c>
      <c r="U147" s="147">
        <f>ROUND(E147*T147,2)</f>
        <v>1.1499999999999999</v>
      </c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 t="s">
        <v>111</v>
      </c>
      <c r="AF147" s="139"/>
      <c r="AG147" s="139"/>
      <c r="AH147" s="139"/>
      <c r="AI147" s="139"/>
      <c r="AJ147" s="139"/>
      <c r="AK147" s="139"/>
      <c r="AL147" s="139"/>
      <c r="AM147" s="139"/>
      <c r="AN147" s="139"/>
      <c r="AO147" s="139"/>
      <c r="AP147" s="139"/>
      <c r="AQ147" s="139"/>
      <c r="AR147" s="139"/>
      <c r="AS147" s="139"/>
      <c r="AT147" s="139"/>
      <c r="AU147" s="139"/>
      <c r="AV147" s="139"/>
      <c r="AW147" s="139"/>
      <c r="AX147" s="139"/>
      <c r="AY147" s="139"/>
      <c r="AZ147" s="139"/>
      <c r="BA147" s="139"/>
      <c r="BB147" s="139"/>
      <c r="BC147" s="139"/>
      <c r="BD147" s="139"/>
      <c r="BE147" s="139"/>
      <c r="BF147" s="139"/>
      <c r="BG147" s="139"/>
      <c r="BH147" s="139"/>
    </row>
    <row r="148" spans="1:60" outlineLevel="1" x14ac:dyDescent="0.2">
      <c r="A148" s="140"/>
      <c r="B148" s="140"/>
      <c r="C148" s="176" t="s">
        <v>256</v>
      </c>
      <c r="D148" s="149"/>
      <c r="E148" s="154">
        <v>1</v>
      </c>
      <c r="F148" s="158"/>
      <c r="G148" s="158"/>
      <c r="H148" s="158"/>
      <c r="I148" s="158"/>
      <c r="J148" s="158"/>
      <c r="K148" s="158"/>
      <c r="L148" s="158"/>
      <c r="M148" s="158"/>
      <c r="N148" s="147"/>
      <c r="O148" s="147"/>
      <c r="P148" s="147"/>
      <c r="Q148" s="147"/>
      <c r="R148" s="147"/>
      <c r="S148" s="147"/>
      <c r="T148" s="148"/>
      <c r="U148" s="147"/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 t="s">
        <v>113</v>
      </c>
      <c r="AF148" s="139">
        <v>0</v>
      </c>
      <c r="AG148" s="139"/>
      <c r="AH148" s="139"/>
      <c r="AI148" s="139"/>
      <c r="AJ148" s="139"/>
      <c r="AK148" s="139"/>
      <c r="AL148" s="139"/>
      <c r="AM148" s="139"/>
      <c r="AN148" s="139"/>
      <c r="AO148" s="139"/>
      <c r="AP148" s="139"/>
      <c r="AQ148" s="139"/>
      <c r="AR148" s="139"/>
      <c r="AS148" s="139"/>
      <c r="AT148" s="139"/>
      <c r="AU148" s="139"/>
      <c r="AV148" s="139"/>
      <c r="AW148" s="139"/>
      <c r="AX148" s="139"/>
      <c r="AY148" s="139"/>
      <c r="AZ148" s="139"/>
      <c r="BA148" s="139"/>
      <c r="BB148" s="139"/>
      <c r="BC148" s="139"/>
      <c r="BD148" s="139"/>
      <c r="BE148" s="139"/>
      <c r="BF148" s="139"/>
      <c r="BG148" s="139"/>
      <c r="BH148" s="139"/>
    </row>
    <row r="149" spans="1:60" outlineLevel="1" x14ac:dyDescent="0.2">
      <c r="A149" s="140">
        <v>36</v>
      </c>
      <c r="B149" s="140" t="s">
        <v>261</v>
      </c>
      <c r="C149" s="175" t="s">
        <v>262</v>
      </c>
      <c r="D149" s="147" t="s">
        <v>255</v>
      </c>
      <c r="E149" s="153">
        <v>3</v>
      </c>
      <c r="F149" s="157">
        <f>H149+J149</f>
        <v>0</v>
      </c>
      <c r="G149" s="158">
        <f>ROUND(E149*F149,2)</f>
        <v>0</v>
      </c>
      <c r="H149" s="158"/>
      <c r="I149" s="158">
        <f>ROUND(E149*H149,2)</f>
        <v>0</v>
      </c>
      <c r="J149" s="158"/>
      <c r="K149" s="158">
        <f>ROUND(E149*J149,2)</f>
        <v>0</v>
      </c>
      <c r="L149" s="158">
        <v>21</v>
      </c>
      <c r="M149" s="158">
        <f>G149*(1+L149/100)</f>
        <v>0</v>
      </c>
      <c r="N149" s="147">
        <v>0</v>
      </c>
      <c r="O149" s="147">
        <f>ROUND(E149*N149,5)</f>
        <v>0</v>
      </c>
      <c r="P149" s="147">
        <v>1.56E-3</v>
      </c>
      <c r="Q149" s="147">
        <f>ROUND(E149*P149,5)</f>
        <v>4.6800000000000001E-3</v>
      </c>
      <c r="R149" s="147"/>
      <c r="S149" s="147"/>
      <c r="T149" s="148">
        <v>0.217</v>
      </c>
      <c r="U149" s="147">
        <f>ROUND(E149*T149,2)</f>
        <v>0.65</v>
      </c>
      <c r="V149" s="139"/>
      <c r="W149" s="139"/>
      <c r="X149" s="139"/>
      <c r="Y149" s="139"/>
      <c r="Z149" s="139"/>
      <c r="AA149" s="139"/>
      <c r="AB149" s="139"/>
      <c r="AC149" s="139"/>
      <c r="AD149" s="139"/>
      <c r="AE149" s="139" t="s">
        <v>111</v>
      </c>
      <c r="AF149" s="139"/>
      <c r="AG149" s="139"/>
      <c r="AH149" s="139"/>
      <c r="AI149" s="139"/>
      <c r="AJ149" s="139"/>
      <c r="AK149" s="139"/>
      <c r="AL149" s="139"/>
      <c r="AM149" s="139"/>
      <c r="AN149" s="139"/>
      <c r="AO149" s="139"/>
      <c r="AP149" s="139"/>
      <c r="AQ149" s="139"/>
      <c r="AR149" s="139"/>
      <c r="AS149" s="139"/>
      <c r="AT149" s="139"/>
      <c r="AU149" s="139"/>
      <c r="AV149" s="139"/>
      <c r="AW149" s="139"/>
      <c r="AX149" s="139"/>
      <c r="AY149" s="139"/>
      <c r="AZ149" s="139"/>
      <c r="BA149" s="139"/>
      <c r="BB149" s="139"/>
      <c r="BC149" s="139"/>
      <c r="BD149" s="139"/>
      <c r="BE149" s="139"/>
      <c r="BF149" s="139"/>
      <c r="BG149" s="139"/>
      <c r="BH149" s="139"/>
    </row>
    <row r="150" spans="1:60" outlineLevel="1" x14ac:dyDescent="0.2">
      <c r="A150" s="140"/>
      <c r="B150" s="140"/>
      <c r="C150" s="176" t="s">
        <v>51</v>
      </c>
      <c r="D150" s="149"/>
      <c r="E150" s="154">
        <v>3</v>
      </c>
      <c r="F150" s="158"/>
      <c r="G150" s="158"/>
      <c r="H150" s="158"/>
      <c r="I150" s="158"/>
      <c r="J150" s="158"/>
      <c r="K150" s="158"/>
      <c r="L150" s="158"/>
      <c r="M150" s="158"/>
      <c r="N150" s="147"/>
      <c r="O150" s="147"/>
      <c r="P150" s="147"/>
      <c r="Q150" s="147"/>
      <c r="R150" s="147"/>
      <c r="S150" s="147"/>
      <c r="T150" s="148"/>
      <c r="U150" s="147"/>
      <c r="V150" s="139"/>
      <c r="W150" s="139"/>
      <c r="X150" s="139"/>
      <c r="Y150" s="139"/>
      <c r="Z150" s="139"/>
      <c r="AA150" s="139"/>
      <c r="AB150" s="139"/>
      <c r="AC150" s="139"/>
      <c r="AD150" s="139"/>
      <c r="AE150" s="139" t="s">
        <v>113</v>
      </c>
      <c r="AF150" s="139">
        <v>0</v>
      </c>
      <c r="AG150" s="139"/>
      <c r="AH150" s="139"/>
      <c r="AI150" s="139"/>
      <c r="AJ150" s="139"/>
      <c r="AK150" s="139"/>
      <c r="AL150" s="139"/>
      <c r="AM150" s="139"/>
      <c r="AN150" s="139"/>
      <c r="AO150" s="139"/>
      <c r="AP150" s="139"/>
      <c r="AQ150" s="139"/>
      <c r="AR150" s="139"/>
      <c r="AS150" s="139"/>
      <c r="AT150" s="139"/>
      <c r="AU150" s="139"/>
      <c r="AV150" s="139"/>
      <c r="AW150" s="139"/>
      <c r="AX150" s="139"/>
      <c r="AY150" s="139"/>
      <c r="AZ150" s="139"/>
      <c r="BA150" s="139"/>
      <c r="BB150" s="139"/>
      <c r="BC150" s="139"/>
      <c r="BD150" s="139"/>
      <c r="BE150" s="139"/>
      <c r="BF150" s="139"/>
      <c r="BG150" s="139"/>
      <c r="BH150" s="139"/>
    </row>
    <row r="151" spans="1:60" x14ac:dyDescent="0.2">
      <c r="A151" s="141" t="s">
        <v>106</v>
      </c>
      <c r="B151" s="141" t="s">
        <v>69</v>
      </c>
      <c r="C151" s="177" t="s">
        <v>70</v>
      </c>
      <c r="D151" s="150"/>
      <c r="E151" s="155"/>
      <c r="F151" s="159"/>
      <c r="G151" s="159">
        <f>SUMIF(AE152:AE158,"&lt;&gt;NOR",G152:G158)</f>
        <v>0</v>
      </c>
      <c r="H151" s="159"/>
      <c r="I151" s="159">
        <f>SUM(I152:I158)</f>
        <v>0</v>
      </c>
      <c r="J151" s="159"/>
      <c r="K151" s="159">
        <f>SUM(K152:K158)</f>
        <v>0</v>
      </c>
      <c r="L151" s="159"/>
      <c r="M151" s="159">
        <f>SUM(M152:M158)</f>
        <v>0</v>
      </c>
      <c r="N151" s="150"/>
      <c r="O151" s="150">
        <f>SUM(O152:O158)</f>
        <v>6.2E-2</v>
      </c>
      <c r="P151" s="150"/>
      <c r="Q151" s="150">
        <f>SUM(Q152:Q158)</f>
        <v>0</v>
      </c>
      <c r="R151" s="150"/>
      <c r="S151" s="150"/>
      <c r="T151" s="151"/>
      <c r="U151" s="150">
        <f>SUM(U152:U158)</f>
        <v>5.95</v>
      </c>
      <c r="AE151" t="s">
        <v>107</v>
      </c>
    </row>
    <row r="152" spans="1:60" outlineLevel="1" x14ac:dyDescent="0.2">
      <c r="A152" s="140">
        <v>37</v>
      </c>
      <c r="B152" s="140" t="s">
        <v>263</v>
      </c>
      <c r="C152" s="175" t="s">
        <v>264</v>
      </c>
      <c r="D152" s="147" t="s">
        <v>117</v>
      </c>
      <c r="E152" s="153">
        <v>4</v>
      </c>
      <c r="F152" s="157">
        <f>H152+J152</f>
        <v>0</v>
      </c>
      <c r="G152" s="158">
        <f>ROUND(E152*F152,2)</f>
        <v>0</v>
      </c>
      <c r="H152" s="158"/>
      <c r="I152" s="158">
        <f>ROUND(E152*H152,2)</f>
        <v>0</v>
      </c>
      <c r="J152" s="158"/>
      <c r="K152" s="158">
        <f>ROUND(E152*J152,2)</f>
        <v>0</v>
      </c>
      <c r="L152" s="158">
        <v>21</v>
      </c>
      <c r="M152" s="158">
        <f>G152*(1+L152/100)</f>
        <v>0</v>
      </c>
      <c r="N152" s="147">
        <v>0</v>
      </c>
      <c r="O152" s="147">
        <f>ROUND(E152*N152,5)</f>
        <v>0</v>
      </c>
      <c r="P152" s="147">
        <v>0</v>
      </c>
      <c r="Q152" s="147">
        <f>ROUND(E152*P152,5)</f>
        <v>0</v>
      </c>
      <c r="R152" s="147"/>
      <c r="S152" s="147"/>
      <c r="T152" s="148">
        <v>1.45</v>
      </c>
      <c r="U152" s="147">
        <f>ROUND(E152*T152,2)</f>
        <v>5.8</v>
      </c>
      <c r="V152" s="139"/>
      <c r="W152" s="139"/>
      <c r="X152" s="139"/>
      <c r="Y152" s="139"/>
      <c r="Z152" s="139"/>
      <c r="AA152" s="139"/>
      <c r="AB152" s="139"/>
      <c r="AC152" s="139"/>
      <c r="AD152" s="139"/>
      <c r="AE152" s="139" t="s">
        <v>111</v>
      </c>
      <c r="AF152" s="139"/>
      <c r="AG152" s="139"/>
      <c r="AH152" s="139"/>
      <c r="AI152" s="139"/>
      <c r="AJ152" s="139"/>
      <c r="AK152" s="139"/>
      <c r="AL152" s="139"/>
      <c r="AM152" s="139"/>
      <c r="AN152" s="139"/>
      <c r="AO152" s="139"/>
      <c r="AP152" s="139"/>
      <c r="AQ152" s="139"/>
      <c r="AR152" s="139"/>
      <c r="AS152" s="139"/>
      <c r="AT152" s="139"/>
      <c r="AU152" s="139"/>
      <c r="AV152" s="139"/>
      <c r="AW152" s="139"/>
      <c r="AX152" s="139"/>
      <c r="AY152" s="139"/>
      <c r="AZ152" s="139"/>
      <c r="BA152" s="139"/>
      <c r="BB152" s="139"/>
      <c r="BC152" s="139"/>
      <c r="BD152" s="139"/>
      <c r="BE152" s="139"/>
      <c r="BF152" s="139"/>
      <c r="BG152" s="139"/>
      <c r="BH152" s="139"/>
    </row>
    <row r="153" spans="1:60" ht="22.5" outlineLevel="1" x14ac:dyDescent="0.2">
      <c r="A153" s="140">
        <v>38</v>
      </c>
      <c r="B153" s="140" t="s">
        <v>265</v>
      </c>
      <c r="C153" s="175" t="s">
        <v>266</v>
      </c>
      <c r="D153" s="147" t="s">
        <v>117</v>
      </c>
      <c r="E153" s="153">
        <v>3</v>
      </c>
      <c r="F153" s="157">
        <f>H153+J153</f>
        <v>0</v>
      </c>
      <c r="G153" s="158">
        <f>ROUND(E153*F153,2)</f>
        <v>0</v>
      </c>
      <c r="H153" s="158"/>
      <c r="I153" s="158">
        <f>ROUND(E153*H153,2)</f>
        <v>0</v>
      </c>
      <c r="J153" s="158"/>
      <c r="K153" s="158">
        <f>ROUND(E153*J153,2)</f>
        <v>0</v>
      </c>
      <c r="L153" s="158">
        <v>21</v>
      </c>
      <c r="M153" s="158">
        <f>G153*(1+L153/100)</f>
        <v>0</v>
      </c>
      <c r="N153" s="147">
        <v>1.4999999999999999E-2</v>
      </c>
      <c r="O153" s="147">
        <f>ROUND(E153*N153,5)</f>
        <v>4.4999999999999998E-2</v>
      </c>
      <c r="P153" s="147">
        <v>0</v>
      </c>
      <c r="Q153" s="147">
        <f>ROUND(E153*P153,5)</f>
        <v>0</v>
      </c>
      <c r="R153" s="147"/>
      <c r="S153" s="147"/>
      <c r="T153" s="148">
        <v>0</v>
      </c>
      <c r="U153" s="147">
        <f>ROUND(E153*T153,2)</f>
        <v>0</v>
      </c>
      <c r="V153" s="139"/>
      <c r="W153" s="139"/>
      <c r="X153" s="139"/>
      <c r="Y153" s="139"/>
      <c r="Z153" s="139"/>
      <c r="AA153" s="139"/>
      <c r="AB153" s="139"/>
      <c r="AC153" s="139"/>
      <c r="AD153" s="139"/>
      <c r="AE153" s="139" t="s">
        <v>267</v>
      </c>
      <c r="AF153" s="139"/>
      <c r="AG153" s="139"/>
      <c r="AH153" s="139"/>
      <c r="AI153" s="139"/>
      <c r="AJ153" s="139"/>
      <c r="AK153" s="139"/>
      <c r="AL153" s="139"/>
      <c r="AM153" s="139"/>
      <c r="AN153" s="139"/>
      <c r="AO153" s="139"/>
      <c r="AP153" s="139"/>
      <c r="AQ153" s="139"/>
      <c r="AR153" s="139"/>
      <c r="AS153" s="139"/>
      <c r="AT153" s="139"/>
      <c r="AU153" s="139"/>
      <c r="AV153" s="139"/>
      <c r="AW153" s="139"/>
      <c r="AX153" s="139"/>
      <c r="AY153" s="139"/>
      <c r="AZ153" s="139"/>
      <c r="BA153" s="139"/>
      <c r="BB153" s="139"/>
      <c r="BC153" s="139"/>
      <c r="BD153" s="139"/>
      <c r="BE153" s="139"/>
      <c r="BF153" s="139"/>
      <c r="BG153" s="139"/>
      <c r="BH153" s="139"/>
    </row>
    <row r="154" spans="1:60" outlineLevel="1" x14ac:dyDescent="0.2">
      <c r="A154" s="140"/>
      <c r="B154" s="140"/>
      <c r="C154" s="176" t="s">
        <v>173</v>
      </c>
      <c r="D154" s="149"/>
      <c r="E154" s="154">
        <v>2</v>
      </c>
      <c r="F154" s="158"/>
      <c r="G154" s="158"/>
      <c r="H154" s="158"/>
      <c r="I154" s="158"/>
      <c r="J154" s="158"/>
      <c r="K154" s="158"/>
      <c r="L154" s="158"/>
      <c r="M154" s="158"/>
      <c r="N154" s="147"/>
      <c r="O154" s="147"/>
      <c r="P154" s="147"/>
      <c r="Q154" s="147"/>
      <c r="R154" s="147"/>
      <c r="S154" s="147"/>
      <c r="T154" s="148"/>
      <c r="U154" s="147"/>
      <c r="V154" s="139"/>
      <c r="W154" s="139"/>
      <c r="X154" s="139"/>
      <c r="Y154" s="139"/>
      <c r="Z154" s="139"/>
      <c r="AA154" s="139"/>
      <c r="AB154" s="139"/>
      <c r="AC154" s="139"/>
      <c r="AD154" s="139"/>
      <c r="AE154" s="139" t="s">
        <v>113</v>
      </c>
      <c r="AF154" s="139">
        <v>0</v>
      </c>
      <c r="AG154" s="139"/>
      <c r="AH154" s="139"/>
      <c r="AI154" s="139"/>
      <c r="AJ154" s="139"/>
      <c r="AK154" s="139"/>
      <c r="AL154" s="139"/>
      <c r="AM154" s="139"/>
      <c r="AN154" s="139"/>
      <c r="AO154" s="139"/>
      <c r="AP154" s="139"/>
      <c r="AQ154" s="139"/>
      <c r="AR154" s="139"/>
      <c r="AS154" s="139"/>
      <c r="AT154" s="139"/>
      <c r="AU154" s="139"/>
      <c r="AV154" s="139"/>
      <c r="AW154" s="139"/>
      <c r="AX154" s="139"/>
      <c r="AY154" s="139"/>
      <c r="AZ154" s="139"/>
      <c r="BA154" s="139"/>
      <c r="BB154" s="139"/>
      <c r="BC154" s="139"/>
      <c r="BD154" s="139"/>
      <c r="BE154" s="139"/>
      <c r="BF154" s="139"/>
      <c r="BG154" s="139"/>
      <c r="BH154" s="139"/>
    </row>
    <row r="155" spans="1:60" outlineLevel="1" x14ac:dyDescent="0.2">
      <c r="A155" s="140"/>
      <c r="B155" s="140"/>
      <c r="C155" s="176" t="s">
        <v>176</v>
      </c>
      <c r="D155" s="149"/>
      <c r="E155" s="154">
        <v>1</v>
      </c>
      <c r="F155" s="158"/>
      <c r="G155" s="158"/>
      <c r="H155" s="158"/>
      <c r="I155" s="158"/>
      <c r="J155" s="158"/>
      <c r="K155" s="158"/>
      <c r="L155" s="158"/>
      <c r="M155" s="158"/>
      <c r="N155" s="147"/>
      <c r="O155" s="147"/>
      <c r="P155" s="147"/>
      <c r="Q155" s="147"/>
      <c r="R155" s="147"/>
      <c r="S155" s="147"/>
      <c r="T155" s="148"/>
      <c r="U155" s="147"/>
      <c r="V155" s="139"/>
      <c r="W155" s="139"/>
      <c r="X155" s="139"/>
      <c r="Y155" s="139"/>
      <c r="Z155" s="139"/>
      <c r="AA155" s="139"/>
      <c r="AB155" s="139"/>
      <c r="AC155" s="139"/>
      <c r="AD155" s="139"/>
      <c r="AE155" s="139" t="s">
        <v>113</v>
      </c>
      <c r="AF155" s="139">
        <v>0</v>
      </c>
      <c r="AG155" s="139"/>
      <c r="AH155" s="139"/>
      <c r="AI155" s="139"/>
      <c r="AJ155" s="139"/>
      <c r="AK155" s="139"/>
      <c r="AL155" s="139"/>
      <c r="AM155" s="139"/>
      <c r="AN155" s="139"/>
      <c r="AO155" s="139"/>
      <c r="AP155" s="139"/>
      <c r="AQ155" s="139"/>
      <c r="AR155" s="139"/>
      <c r="AS155" s="139"/>
      <c r="AT155" s="139"/>
      <c r="AU155" s="139"/>
      <c r="AV155" s="139"/>
      <c r="AW155" s="139"/>
      <c r="AX155" s="139"/>
      <c r="AY155" s="139"/>
      <c r="AZ155" s="139"/>
      <c r="BA155" s="139"/>
      <c r="BB155" s="139"/>
      <c r="BC155" s="139"/>
      <c r="BD155" s="139"/>
      <c r="BE155" s="139"/>
      <c r="BF155" s="139"/>
      <c r="BG155" s="139"/>
      <c r="BH155" s="139"/>
    </row>
    <row r="156" spans="1:60" ht="22.5" outlineLevel="1" x14ac:dyDescent="0.2">
      <c r="A156" s="140">
        <v>39</v>
      </c>
      <c r="B156" s="140" t="s">
        <v>268</v>
      </c>
      <c r="C156" s="175" t="s">
        <v>269</v>
      </c>
      <c r="D156" s="147" t="s">
        <v>117</v>
      </c>
      <c r="E156" s="153">
        <v>1</v>
      </c>
      <c r="F156" s="157">
        <f>H156+J156</f>
        <v>0</v>
      </c>
      <c r="G156" s="158">
        <f>ROUND(E156*F156,2)</f>
        <v>0</v>
      </c>
      <c r="H156" s="158"/>
      <c r="I156" s="158">
        <f>ROUND(E156*H156,2)</f>
        <v>0</v>
      </c>
      <c r="J156" s="158"/>
      <c r="K156" s="158">
        <f>ROUND(E156*J156,2)</f>
        <v>0</v>
      </c>
      <c r="L156" s="158">
        <v>21</v>
      </c>
      <c r="M156" s="158">
        <f>G156*(1+L156/100)</f>
        <v>0</v>
      </c>
      <c r="N156" s="147">
        <v>1.7000000000000001E-2</v>
      </c>
      <c r="O156" s="147">
        <f>ROUND(E156*N156,5)</f>
        <v>1.7000000000000001E-2</v>
      </c>
      <c r="P156" s="147">
        <v>0</v>
      </c>
      <c r="Q156" s="147">
        <f>ROUND(E156*P156,5)</f>
        <v>0</v>
      </c>
      <c r="R156" s="147"/>
      <c r="S156" s="147"/>
      <c r="T156" s="148">
        <v>0</v>
      </c>
      <c r="U156" s="147">
        <f>ROUND(E156*T156,2)</f>
        <v>0</v>
      </c>
      <c r="V156" s="139"/>
      <c r="W156" s="139"/>
      <c r="X156" s="139"/>
      <c r="Y156" s="139"/>
      <c r="Z156" s="139"/>
      <c r="AA156" s="139"/>
      <c r="AB156" s="139"/>
      <c r="AC156" s="139"/>
      <c r="AD156" s="139"/>
      <c r="AE156" s="139" t="s">
        <v>267</v>
      </c>
      <c r="AF156" s="139"/>
      <c r="AG156" s="139"/>
      <c r="AH156" s="139"/>
      <c r="AI156" s="139"/>
      <c r="AJ156" s="139"/>
      <c r="AK156" s="139"/>
      <c r="AL156" s="139"/>
      <c r="AM156" s="139"/>
      <c r="AN156" s="139"/>
      <c r="AO156" s="139"/>
      <c r="AP156" s="139"/>
      <c r="AQ156" s="139"/>
      <c r="AR156" s="139"/>
      <c r="AS156" s="139"/>
      <c r="AT156" s="139"/>
      <c r="AU156" s="139"/>
      <c r="AV156" s="139"/>
      <c r="AW156" s="139"/>
      <c r="AX156" s="139"/>
      <c r="AY156" s="139"/>
      <c r="AZ156" s="139"/>
      <c r="BA156" s="139"/>
      <c r="BB156" s="139"/>
      <c r="BC156" s="139"/>
      <c r="BD156" s="139"/>
      <c r="BE156" s="139"/>
      <c r="BF156" s="139"/>
      <c r="BG156" s="139"/>
      <c r="BH156" s="139"/>
    </row>
    <row r="157" spans="1:60" outlineLevel="1" x14ac:dyDescent="0.2">
      <c r="A157" s="140"/>
      <c r="B157" s="140"/>
      <c r="C157" s="176" t="s">
        <v>179</v>
      </c>
      <c r="D157" s="149"/>
      <c r="E157" s="154">
        <v>1</v>
      </c>
      <c r="F157" s="158"/>
      <c r="G157" s="158"/>
      <c r="H157" s="158"/>
      <c r="I157" s="158"/>
      <c r="J157" s="158"/>
      <c r="K157" s="158"/>
      <c r="L157" s="158"/>
      <c r="M157" s="158"/>
      <c r="N157" s="147"/>
      <c r="O157" s="147"/>
      <c r="P157" s="147"/>
      <c r="Q157" s="147"/>
      <c r="R157" s="147"/>
      <c r="S157" s="147"/>
      <c r="T157" s="148"/>
      <c r="U157" s="147"/>
      <c r="V157" s="139"/>
      <c r="W157" s="139"/>
      <c r="X157" s="139"/>
      <c r="Y157" s="139"/>
      <c r="Z157" s="139"/>
      <c r="AA157" s="139"/>
      <c r="AB157" s="139"/>
      <c r="AC157" s="139"/>
      <c r="AD157" s="139"/>
      <c r="AE157" s="139" t="s">
        <v>113</v>
      </c>
      <c r="AF157" s="139">
        <v>0</v>
      </c>
      <c r="AG157" s="139"/>
      <c r="AH157" s="139"/>
      <c r="AI157" s="139"/>
      <c r="AJ157" s="139"/>
      <c r="AK157" s="139"/>
      <c r="AL157" s="139"/>
      <c r="AM157" s="139"/>
      <c r="AN157" s="139"/>
      <c r="AO157" s="139"/>
      <c r="AP157" s="139"/>
      <c r="AQ157" s="139"/>
      <c r="AR157" s="139"/>
      <c r="AS157" s="139"/>
      <c r="AT157" s="139"/>
      <c r="AU157" s="139"/>
      <c r="AV157" s="139"/>
      <c r="AW157" s="139"/>
      <c r="AX157" s="139"/>
      <c r="AY157" s="139"/>
      <c r="AZ157" s="139"/>
      <c r="BA157" s="139"/>
      <c r="BB157" s="139"/>
      <c r="BC157" s="139"/>
      <c r="BD157" s="139"/>
      <c r="BE157" s="139"/>
      <c r="BF157" s="139"/>
      <c r="BG157" s="139"/>
      <c r="BH157" s="139"/>
    </row>
    <row r="158" spans="1:60" outlineLevel="1" x14ac:dyDescent="0.2">
      <c r="A158" s="140">
        <v>40</v>
      </c>
      <c r="B158" s="140" t="s">
        <v>270</v>
      </c>
      <c r="C158" s="175" t="s">
        <v>271</v>
      </c>
      <c r="D158" s="147" t="s">
        <v>225</v>
      </c>
      <c r="E158" s="153">
        <v>6.2E-2</v>
      </c>
      <c r="F158" s="157">
        <f>H158+J158</f>
        <v>0</v>
      </c>
      <c r="G158" s="158">
        <f>ROUND(E158*F158,2)</f>
        <v>0</v>
      </c>
      <c r="H158" s="158"/>
      <c r="I158" s="158">
        <f>ROUND(E158*H158,2)</f>
        <v>0</v>
      </c>
      <c r="J158" s="158"/>
      <c r="K158" s="158">
        <f>ROUND(E158*J158,2)</f>
        <v>0</v>
      </c>
      <c r="L158" s="158">
        <v>21</v>
      </c>
      <c r="M158" s="158">
        <f>G158*(1+L158/100)</f>
        <v>0</v>
      </c>
      <c r="N158" s="147">
        <v>0</v>
      </c>
      <c r="O158" s="147">
        <f>ROUND(E158*N158,5)</f>
        <v>0</v>
      </c>
      <c r="P158" s="147">
        <v>0</v>
      </c>
      <c r="Q158" s="147">
        <f>ROUND(E158*P158,5)</f>
        <v>0</v>
      </c>
      <c r="R158" s="147"/>
      <c r="S158" s="147"/>
      <c r="T158" s="148">
        <v>2.4209999999999998</v>
      </c>
      <c r="U158" s="147">
        <f>ROUND(E158*T158,2)</f>
        <v>0.15</v>
      </c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 t="s">
        <v>111</v>
      </c>
      <c r="AF158" s="139"/>
      <c r="AG158" s="139"/>
      <c r="AH158" s="139"/>
      <c r="AI158" s="139"/>
      <c r="AJ158" s="139"/>
      <c r="AK158" s="139"/>
      <c r="AL158" s="139"/>
      <c r="AM158" s="139"/>
      <c r="AN158" s="139"/>
      <c r="AO158" s="139"/>
      <c r="AP158" s="139"/>
      <c r="AQ158" s="139"/>
      <c r="AR158" s="139"/>
      <c r="AS158" s="139"/>
      <c r="AT158" s="139"/>
      <c r="AU158" s="139"/>
      <c r="AV158" s="139"/>
      <c r="AW158" s="139"/>
      <c r="AX158" s="139"/>
      <c r="AY158" s="139"/>
      <c r="AZ158" s="139"/>
      <c r="BA158" s="139"/>
      <c r="BB158" s="139"/>
      <c r="BC158" s="139"/>
      <c r="BD158" s="139"/>
      <c r="BE158" s="139"/>
      <c r="BF158" s="139"/>
      <c r="BG158" s="139"/>
      <c r="BH158" s="139"/>
    </row>
    <row r="159" spans="1:60" x14ac:dyDescent="0.2">
      <c r="A159" s="141" t="s">
        <v>106</v>
      </c>
      <c r="B159" s="141" t="s">
        <v>71</v>
      </c>
      <c r="C159" s="177" t="s">
        <v>72</v>
      </c>
      <c r="D159" s="150"/>
      <c r="E159" s="155"/>
      <c r="F159" s="159"/>
      <c r="G159" s="159">
        <f>SUMIF(AE160:AE180,"&lt;&gt;NOR",G160:G180)</f>
        <v>0</v>
      </c>
      <c r="H159" s="159"/>
      <c r="I159" s="159">
        <f>SUM(I160:I180)</f>
        <v>0</v>
      </c>
      <c r="J159" s="159"/>
      <c r="K159" s="159">
        <f>SUM(K160:K180)</f>
        <v>0</v>
      </c>
      <c r="L159" s="159"/>
      <c r="M159" s="159">
        <f>SUM(M160:M180)</f>
        <v>0</v>
      </c>
      <c r="N159" s="150"/>
      <c r="O159" s="150">
        <f>SUM(O160:O180)</f>
        <v>0.61537999999999993</v>
      </c>
      <c r="P159" s="150"/>
      <c r="Q159" s="150">
        <f>SUM(Q160:Q180)</f>
        <v>0</v>
      </c>
      <c r="R159" s="150"/>
      <c r="S159" s="150"/>
      <c r="T159" s="151"/>
      <c r="U159" s="150">
        <f>SUM(U160:U180)</f>
        <v>17.89</v>
      </c>
      <c r="AE159" t="s">
        <v>107</v>
      </c>
    </row>
    <row r="160" spans="1:60" ht="22.5" outlineLevel="1" x14ac:dyDescent="0.2">
      <c r="A160" s="140">
        <v>41</v>
      </c>
      <c r="B160" s="140" t="s">
        <v>272</v>
      </c>
      <c r="C160" s="175" t="s">
        <v>273</v>
      </c>
      <c r="D160" s="147" t="s">
        <v>110</v>
      </c>
      <c r="E160" s="153">
        <v>7.65</v>
      </c>
      <c r="F160" s="157">
        <f>H160+J160</f>
        <v>0</v>
      </c>
      <c r="G160" s="158">
        <f>ROUND(E160*F160,2)</f>
        <v>0</v>
      </c>
      <c r="H160" s="158"/>
      <c r="I160" s="158">
        <f>ROUND(E160*H160,2)</f>
        <v>0</v>
      </c>
      <c r="J160" s="158"/>
      <c r="K160" s="158">
        <f>ROUND(E160*J160,2)</f>
        <v>0</v>
      </c>
      <c r="L160" s="158">
        <v>21</v>
      </c>
      <c r="M160" s="158">
        <f>G160*(1+L160/100)</f>
        <v>0</v>
      </c>
      <c r="N160" s="147">
        <v>3.2099999999999997E-2</v>
      </c>
      <c r="O160" s="147">
        <f>ROUND(E160*N160,5)</f>
        <v>0.24557000000000001</v>
      </c>
      <c r="P160" s="147">
        <v>0</v>
      </c>
      <c r="Q160" s="147">
        <f>ROUND(E160*P160,5)</f>
        <v>0</v>
      </c>
      <c r="R160" s="147"/>
      <c r="S160" s="147"/>
      <c r="T160" s="148">
        <v>0.43060999999999999</v>
      </c>
      <c r="U160" s="147">
        <f>ROUND(E160*T160,2)</f>
        <v>3.29</v>
      </c>
      <c r="V160" s="139"/>
      <c r="W160" s="139"/>
      <c r="X160" s="139"/>
      <c r="Y160" s="139"/>
      <c r="Z160" s="139"/>
      <c r="AA160" s="139"/>
      <c r="AB160" s="139"/>
      <c r="AC160" s="139"/>
      <c r="AD160" s="139"/>
      <c r="AE160" s="139" t="s">
        <v>111</v>
      </c>
      <c r="AF160" s="139"/>
      <c r="AG160" s="139"/>
      <c r="AH160" s="139"/>
      <c r="AI160" s="139"/>
      <c r="AJ160" s="139"/>
      <c r="AK160" s="139"/>
      <c r="AL160" s="139"/>
      <c r="AM160" s="139"/>
      <c r="AN160" s="139"/>
      <c r="AO160" s="139"/>
      <c r="AP160" s="139"/>
      <c r="AQ160" s="139"/>
      <c r="AR160" s="139"/>
      <c r="AS160" s="139"/>
      <c r="AT160" s="139"/>
      <c r="AU160" s="139"/>
      <c r="AV160" s="139"/>
      <c r="AW160" s="139"/>
      <c r="AX160" s="139"/>
      <c r="AY160" s="139"/>
      <c r="AZ160" s="139"/>
      <c r="BA160" s="139"/>
      <c r="BB160" s="139"/>
      <c r="BC160" s="139"/>
      <c r="BD160" s="139"/>
      <c r="BE160" s="139"/>
      <c r="BF160" s="139"/>
      <c r="BG160" s="139"/>
      <c r="BH160" s="139"/>
    </row>
    <row r="161" spans="1:60" outlineLevel="1" x14ac:dyDescent="0.2">
      <c r="A161" s="140"/>
      <c r="B161" s="140"/>
      <c r="C161" s="176" t="s">
        <v>274</v>
      </c>
      <c r="D161" s="149"/>
      <c r="E161" s="154"/>
      <c r="F161" s="158"/>
      <c r="G161" s="158"/>
      <c r="H161" s="158"/>
      <c r="I161" s="158"/>
      <c r="J161" s="158"/>
      <c r="K161" s="158"/>
      <c r="L161" s="158"/>
      <c r="M161" s="158"/>
      <c r="N161" s="147"/>
      <c r="O161" s="147"/>
      <c r="P161" s="147"/>
      <c r="Q161" s="147"/>
      <c r="R161" s="147"/>
      <c r="S161" s="147"/>
      <c r="T161" s="148"/>
      <c r="U161" s="147"/>
      <c r="V161" s="139"/>
      <c r="W161" s="139"/>
      <c r="X161" s="139"/>
      <c r="Y161" s="139"/>
      <c r="Z161" s="139"/>
      <c r="AA161" s="139"/>
      <c r="AB161" s="139"/>
      <c r="AC161" s="139"/>
      <c r="AD161" s="139"/>
      <c r="AE161" s="139" t="s">
        <v>113</v>
      </c>
      <c r="AF161" s="139">
        <v>0</v>
      </c>
      <c r="AG161" s="139"/>
      <c r="AH161" s="139"/>
      <c r="AI161" s="139"/>
      <c r="AJ161" s="139"/>
      <c r="AK161" s="139"/>
      <c r="AL161" s="139"/>
      <c r="AM161" s="139"/>
      <c r="AN161" s="139"/>
      <c r="AO161" s="139"/>
      <c r="AP161" s="139"/>
      <c r="AQ161" s="139"/>
      <c r="AR161" s="139"/>
      <c r="AS161" s="139"/>
      <c r="AT161" s="139"/>
      <c r="AU161" s="139"/>
      <c r="AV161" s="139"/>
      <c r="AW161" s="139"/>
      <c r="AX161" s="139"/>
      <c r="AY161" s="139"/>
      <c r="AZ161" s="139"/>
      <c r="BA161" s="139"/>
      <c r="BB161" s="139"/>
      <c r="BC161" s="139"/>
      <c r="BD161" s="139"/>
      <c r="BE161" s="139"/>
      <c r="BF161" s="139"/>
      <c r="BG161" s="139"/>
      <c r="BH161" s="139"/>
    </row>
    <row r="162" spans="1:60" outlineLevel="1" x14ac:dyDescent="0.2">
      <c r="A162" s="140"/>
      <c r="B162" s="140"/>
      <c r="C162" s="176" t="s">
        <v>275</v>
      </c>
      <c r="D162" s="149"/>
      <c r="E162" s="154">
        <v>5.85</v>
      </c>
      <c r="F162" s="158"/>
      <c r="G162" s="158"/>
      <c r="H162" s="158"/>
      <c r="I162" s="158"/>
      <c r="J162" s="158"/>
      <c r="K162" s="158"/>
      <c r="L162" s="158"/>
      <c r="M162" s="158"/>
      <c r="N162" s="147"/>
      <c r="O162" s="147"/>
      <c r="P162" s="147"/>
      <c r="Q162" s="147"/>
      <c r="R162" s="147"/>
      <c r="S162" s="147"/>
      <c r="T162" s="148"/>
      <c r="U162" s="147"/>
      <c r="V162" s="139"/>
      <c r="W162" s="139"/>
      <c r="X162" s="139"/>
      <c r="Y162" s="139"/>
      <c r="Z162" s="139"/>
      <c r="AA162" s="139"/>
      <c r="AB162" s="139"/>
      <c r="AC162" s="139"/>
      <c r="AD162" s="139"/>
      <c r="AE162" s="139" t="s">
        <v>113</v>
      </c>
      <c r="AF162" s="139">
        <v>0</v>
      </c>
      <c r="AG162" s="139"/>
      <c r="AH162" s="139"/>
      <c r="AI162" s="139"/>
      <c r="AJ162" s="139"/>
      <c r="AK162" s="139"/>
      <c r="AL162" s="139"/>
      <c r="AM162" s="139"/>
      <c r="AN162" s="139"/>
      <c r="AO162" s="139"/>
      <c r="AP162" s="139"/>
      <c r="AQ162" s="139"/>
      <c r="AR162" s="139"/>
      <c r="AS162" s="139"/>
      <c r="AT162" s="139"/>
      <c r="AU162" s="139"/>
      <c r="AV162" s="139"/>
      <c r="AW162" s="139"/>
      <c r="AX162" s="139"/>
      <c r="AY162" s="139"/>
      <c r="AZ162" s="139"/>
      <c r="BA162" s="139"/>
      <c r="BB162" s="139"/>
      <c r="BC162" s="139"/>
      <c r="BD162" s="139"/>
      <c r="BE162" s="139"/>
      <c r="BF162" s="139"/>
      <c r="BG162" s="139"/>
      <c r="BH162" s="139"/>
    </row>
    <row r="163" spans="1:60" outlineLevel="1" x14ac:dyDescent="0.2">
      <c r="A163" s="140"/>
      <c r="B163" s="140"/>
      <c r="C163" s="176" t="s">
        <v>276</v>
      </c>
      <c r="D163" s="149"/>
      <c r="E163" s="154">
        <v>1.8</v>
      </c>
      <c r="F163" s="158"/>
      <c r="G163" s="158"/>
      <c r="H163" s="158"/>
      <c r="I163" s="158"/>
      <c r="J163" s="158"/>
      <c r="K163" s="158"/>
      <c r="L163" s="158"/>
      <c r="M163" s="158"/>
      <c r="N163" s="147"/>
      <c r="O163" s="147"/>
      <c r="P163" s="147"/>
      <c r="Q163" s="147"/>
      <c r="R163" s="147"/>
      <c r="S163" s="147"/>
      <c r="T163" s="148"/>
      <c r="U163" s="147"/>
      <c r="V163" s="139"/>
      <c r="W163" s="139"/>
      <c r="X163" s="139"/>
      <c r="Y163" s="139"/>
      <c r="Z163" s="139"/>
      <c r="AA163" s="139"/>
      <c r="AB163" s="139"/>
      <c r="AC163" s="139"/>
      <c r="AD163" s="139"/>
      <c r="AE163" s="139" t="s">
        <v>113</v>
      </c>
      <c r="AF163" s="139">
        <v>0</v>
      </c>
      <c r="AG163" s="139"/>
      <c r="AH163" s="139"/>
      <c r="AI163" s="139"/>
      <c r="AJ163" s="139"/>
      <c r="AK163" s="139"/>
      <c r="AL163" s="139"/>
      <c r="AM163" s="139"/>
      <c r="AN163" s="139"/>
      <c r="AO163" s="139"/>
      <c r="AP163" s="139"/>
      <c r="AQ163" s="139"/>
      <c r="AR163" s="139"/>
      <c r="AS163" s="139"/>
      <c r="AT163" s="139"/>
      <c r="AU163" s="139"/>
      <c r="AV163" s="139"/>
      <c r="AW163" s="139"/>
      <c r="AX163" s="139"/>
      <c r="AY163" s="139"/>
      <c r="AZ163" s="139"/>
      <c r="BA163" s="139"/>
      <c r="BB163" s="139"/>
      <c r="BC163" s="139"/>
      <c r="BD163" s="139"/>
      <c r="BE163" s="139"/>
      <c r="BF163" s="139"/>
      <c r="BG163" s="139"/>
      <c r="BH163" s="139"/>
    </row>
    <row r="164" spans="1:60" ht="22.5" outlineLevel="1" x14ac:dyDescent="0.2">
      <c r="A164" s="140">
        <v>42</v>
      </c>
      <c r="B164" s="140" t="s">
        <v>277</v>
      </c>
      <c r="C164" s="175" t="s">
        <v>278</v>
      </c>
      <c r="D164" s="147" t="s">
        <v>110</v>
      </c>
      <c r="E164" s="153">
        <v>7.65</v>
      </c>
      <c r="F164" s="157">
        <f>H164+J164</f>
        <v>0</v>
      </c>
      <c r="G164" s="158">
        <f>ROUND(E164*F164,2)</f>
        <v>0</v>
      </c>
      <c r="H164" s="158"/>
      <c r="I164" s="158">
        <f>ROUND(E164*H164,2)</f>
        <v>0</v>
      </c>
      <c r="J164" s="158"/>
      <c r="K164" s="158">
        <f>ROUND(E164*J164,2)</f>
        <v>0</v>
      </c>
      <c r="L164" s="158">
        <v>21</v>
      </c>
      <c r="M164" s="158">
        <f>G164*(1+L164/100)</f>
        <v>0</v>
      </c>
      <c r="N164" s="147">
        <v>0</v>
      </c>
      <c r="O164" s="147">
        <f>ROUND(E164*N164,5)</f>
        <v>0</v>
      </c>
      <c r="P164" s="147">
        <v>0</v>
      </c>
      <c r="Q164" s="147">
        <f>ROUND(E164*P164,5)</f>
        <v>0</v>
      </c>
      <c r="R164" s="147"/>
      <c r="S164" s="147"/>
      <c r="T164" s="148">
        <v>1.6E-2</v>
      </c>
      <c r="U164" s="147">
        <f>ROUND(E164*T164,2)</f>
        <v>0.12</v>
      </c>
      <c r="V164" s="139"/>
      <c r="W164" s="139"/>
      <c r="X164" s="139"/>
      <c r="Y164" s="139"/>
      <c r="Z164" s="139"/>
      <c r="AA164" s="139"/>
      <c r="AB164" s="139"/>
      <c r="AC164" s="139"/>
      <c r="AD164" s="139"/>
      <c r="AE164" s="139" t="s">
        <v>111</v>
      </c>
      <c r="AF164" s="139"/>
      <c r="AG164" s="139"/>
      <c r="AH164" s="139"/>
      <c r="AI164" s="139"/>
      <c r="AJ164" s="139"/>
      <c r="AK164" s="139"/>
      <c r="AL164" s="139"/>
      <c r="AM164" s="139"/>
      <c r="AN164" s="139"/>
      <c r="AO164" s="139"/>
      <c r="AP164" s="139"/>
      <c r="AQ164" s="139"/>
      <c r="AR164" s="139"/>
      <c r="AS164" s="139"/>
      <c r="AT164" s="139"/>
      <c r="AU164" s="139"/>
      <c r="AV164" s="139"/>
      <c r="AW164" s="139"/>
      <c r="AX164" s="139"/>
      <c r="AY164" s="139"/>
      <c r="AZ164" s="139"/>
      <c r="BA164" s="139"/>
      <c r="BB164" s="139"/>
      <c r="BC164" s="139"/>
      <c r="BD164" s="139"/>
      <c r="BE164" s="139"/>
      <c r="BF164" s="139"/>
      <c r="BG164" s="139"/>
      <c r="BH164" s="139"/>
    </row>
    <row r="165" spans="1:60" outlineLevel="1" x14ac:dyDescent="0.2">
      <c r="A165" s="140"/>
      <c r="B165" s="140"/>
      <c r="C165" s="176" t="s">
        <v>275</v>
      </c>
      <c r="D165" s="149"/>
      <c r="E165" s="154">
        <v>5.85</v>
      </c>
      <c r="F165" s="158"/>
      <c r="G165" s="158"/>
      <c r="H165" s="158"/>
      <c r="I165" s="158"/>
      <c r="J165" s="158"/>
      <c r="K165" s="158"/>
      <c r="L165" s="158"/>
      <c r="M165" s="158"/>
      <c r="N165" s="147"/>
      <c r="O165" s="147"/>
      <c r="P165" s="147"/>
      <c r="Q165" s="147"/>
      <c r="R165" s="147"/>
      <c r="S165" s="147"/>
      <c r="T165" s="148"/>
      <c r="U165" s="147"/>
      <c r="V165" s="139"/>
      <c r="W165" s="139"/>
      <c r="X165" s="139"/>
      <c r="Y165" s="139"/>
      <c r="Z165" s="139"/>
      <c r="AA165" s="139"/>
      <c r="AB165" s="139"/>
      <c r="AC165" s="139"/>
      <c r="AD165" s="139"/>
      <c r="AE165" s="139" t="s">
        <v>113</v>
      </c>
      <c r="AF165" s="139">
        <v>0</v>
      </c>
      <c r="AG165" s="139"/>
      <c r="AH165" s="139"/>
      <c r="AI165" s="139"/>
      <c r="AJ165" s="139"/>
      <c r="AK165" s="139"/>
      <c r="AL165" s="139"/>
      <c r="AM165" s="139"/>
      <c r="AN165" s="139"/>
      <c r="AO165" s="139"/>
      <c r="AP165" s="139"/>
      <c r="AQ165" s="139"/>
      <c r="AR165" s="139"/>
      <c r="AS165" s="139"/>
      <c r="AT165" s="139"/>
      <c r="AU165" s="139"/>
      <c r="AV165" s="139"/>
      <c r="AW165" s="139"/>
      <c r="AX165" s="139"/>
      <c r="AY165" s="139"/>
      <c r="AZ165" s="139"/>
      <c r="BA165" s="139"/>
      <c r="BB165" s="139"/>
      <c r="BC165" s="139"/>
      <c r="BD165" s="139"/>
      <c r="BE165" s="139"/>
      <c r="BF165" s="139"/>
      <c r="BG165" s="139"/>
      <c r="BH165" s="139"/>
    </row>
    <row r="166" spans="1:60" outlineLevel="1" x14ac:dyDescent="0.2">
      <c r="A166" s="140"/>
      <c r="B166" s="140"/>
      <c r="C166" s="176" t="s">
        <v>276</v>
      </c>
      <c r="D166" s="149"/>
      <c r="E166" s="154">
        <v>1.8</v>
      </c>
      <c r="F166" s="158"/>
      <c r="G166" s="158"/>
      <c r="H166" s="158"/>
      <c r="I166" s="158"/>
      <c r="J166" s="158"/>
      <c r="K166" s="158"/>
      <c r="L166" s="158"/>
      <c r="M166" s="158"/>
      <c r="N166" s="147"/>
      <c r="O166" s="147"/>
      <c r="P166" s="147"/>
      <c r="Q166" s="147"/>
      <c r="R166" s="147"/>
      <c r="S166" s="147"/>
      <c r="T166" s="148"/>
      <c r="U166" s="147"/>
      <c r="V166" s="139"/>
      <c r="W166" s="139"/>
      <c r="X166" s="139"/>
      <c r="Y166" s="139"/>
      <c r="Z166" s="139"/>
      <c r="AA166" s="139"/>
      <c r="AB166" s="139"/>
      <c r="AC166" s="139"/>
      <c r="AD166" s="139"/>
      <c r="AE166" s="139" t="s">
        <v>113</v>
      </c>
      <c r="AF166" s="139">
        <v>0</v>
      </c>
      <c r="AG166" s="139"/>
      <c r="AH166" s="139"/>
      <c r="AI166" s="139"/>
      <c r="AJ166" s="139"/>
      <c r="AK166" s="139"/>
      <c r="AL166" s="139"/>
      <c r="AM166" s="139"/>
      <c r="AN166" s="139"/>
      <c r="AO166" s="139"/>
      <c r="AP166" s="139"/>
      <c r="AQ166" s="139"/>
      <c r="AR166" s="139"/>
      <c r="AS166" s="139"/>
      <c r="AT166" s="139"/>
      <c r="AU166" s="139"/>
      <c r="AV166" s="139"/>
      <c r="AW166" s="139"/>
      <c r="AX166" s="139"/>
      <c r="AY166" s="139"/>
      <c r="AZ166" s="139"/>
      <c r="BA166" s="139"/>
      <c r="BB166" s="139"/>
      <c r="BC166" s="139"/>
      <c r="BD166" s="139"/>
      <c r="BE166" s="139"/>
      <c r="BF166" s="139"/>
      <c r="BG166" s="139"/>
      <c r="BH166" s="139"/>
    </row>
    <row r="167" spans="1:60" outlineLevel="1" x14ac:dyDescent="0.2">
      <c r="A167" s="140">
        <v>43</v>
      </c>
      <c r="B167" s="140" t="s">
        <v>279</v>
      </c>
      <c r="C167" s="175" t="s">
        <v>280</v>
      </c>
      <c r="D167" s="147" t="s">
        <v>110</v>
      </c>
      <c r="E167" s="153">
        <v>7.65</v>
      </c>
      <c r="F167" s="157">
        <f>H167+J167</f>
        <v>0</v>
      </c>
      <c r="G167" s="158">
        <f>ROUND(E167*F167,2)</f>
        <v>0</v>
      </c>
      <c r="H167" s="158"/>
      <c r="I167" s="158">
        <f>ROUND(E167*H167,2)</f>
        <v>0</v>
      </c>
      <c r="J167" s="158"/>
      <c r="K167" s="158">
        <f>ROUND(E167*J167,2)</f>
        <v>0</v>
      </c>
      <c r="L167" s="158">
        <v>21</v>
      </c>
      <c r="M167" s="158">
        <f>G167*(1+L167/100)</f>
        <v>0</v>
      </c>
      <c r="N167" s="147">
        <v>2.1000000000000001E-4</v>
      </c>
      <c r="O167" s="147">
        <f>ROUND(E167*N167,5)</f>
        <v>1.6100000000000001E-3</v>
      </c>
      <c r="P167" s="147">
        <v>0</v>
      </c>
      <c r="Q167" s="147">
        <f>ROUND(E167*P167,5)</f>
        <v>0</v>
      </c>
      <c r="R167" s="147"/>
      <c r="S167" s="147"/>
      <c r="T167" s="148">
        <v>0.05</v>
      </c>
      <c r="U167" s="147">
        <f>ROUND(E167*T167,2)</f>
        <v>0.38</v>
      </c>
      <c r="V167" s="139"/>
      <c r="W167" s="139"/>
      <c r="X167" s="139"/>
      <c r="Y167" s="139"/>
      <c r="Z167" s="139"/>
      <c r="AA167" s="139"/>
      <c r="AB167" s="139"/>
      <c r="AC167" s="139"/>
      <c r="AD167" s="139"/>
      <c r="AE167" s="139" t="s">
        <v>111</v>
      </c>
      <c r="AF167" s="139"/>
      <c r="AG167" s="139"/>
      <c r="AH167" s="139"/>
      <c r="AI167" s="139"/>
      <c r="AJ167" s="139"/>
      <c r="AK167" s="139"/>
      <c r="AL167" s="139"/>
      <c r="AM167" s="139"/>
      <c r="AN167" s="139"/>
      <c r="AO167" s="139"/>
      <c r="AP167" s="139"/>
      <c r="AQ167" s="139"/>
      <c r="AR167" s="139"/>
      <c r="AS167" s="139"/>
      <c r="AT167" s="139"/>
      <c r="AU167" s="139"/>
      <c r="AV167" s="139"/>
      <c r="AW167" s="139"/>
      <c r="AX167" s="139"/>
      <c r="AY167" s="139"/>
      <c r="AZ167" s="139"/>
      <c r="BA167" s="139"/>
      <c r="BB167" s="139"/>
      <c r="BC167" s="139"/>
      <c r="BD167" s="139"/>
      <c r="BE167" s="139"/>
      <c r="BF167" s="139"/>
      <c r="BG167" s="139"/>
      <c r="BH167" s="139"/>
    </row>
    <row r="168" spans="1:60" outlineLevel="1" x14ac:dyDescent="0.2">
      <c r="A168" s="140"/>
      <c r="B168" s="140"/>
      <c r="C168" s="176" t="s">
        <v>275</v>
      </c>
      <c r="D168" s="149"/>
      <c r="E168" s="154">
        <v>5.85</v>
      </c>
      <c r="F168" s="158"/>
      <c r="G168" s="158"/>
      <c r="H168" s="158"/>
      <c r="I168" s="158"/>
      <c r="J168" s="158"/>
      <c r="K168" s="158"/>
      <c r="L168" s="158"/>
      <c r="M168" s="158"/>
      <c r="N168" s="147"/>
      <c r="O168" s="147"/>
      <c r="P168" s="147"/>
      <c r="Q168" s="147"/>
      <c r="R168" s="147"/>
      <c r="S168" s="147"/>
      <c r="T168" s="148"/>
      <c r="U168" s="147"/>
      <c r="V168" s="139"/>
      <c r="W168" s="139"/>
      <c r="X168" s="139"/>
      <c r="Y168" s="139"/>
      <c r="Z168" s="139"/>
      <c r="AA168" s="139"/>
      <c r="AB168" s="139"/>
      <c r="AC168" s="139"/>
      <c r="AD168" s="139"/>
      <c r="AE168" s="139" t="s">
        <v>113</v>
      </c>
      <c r="AF168" s="139">
        <v>0</v>
      </c>
      <c r="AG168" s="139"/>
      <c r="AH168" s="139"/>
      <c r="AI168" s="139"/>
      <c r="AJ168" s="139"/>
      <c r="AK168" s="139"/>
      <c r="AL168" s="139"/>
      <c r="AM168" s="139"/>
      <c r="AN168" s="139"/>
      <c r="AO168" s="139"/>
      <c r="AP168" s="139"/>
      <c r="AQ168" s="139"/>
      <c r="AR168" s="139"/>
      <c r="AS168" s="139"/>
      <c r="AT168" s="139"/>
      <c r="AU168" s="139"/>
      <c r="AV168" s="139"/>
      <c r="AW168" s="139"/>
      <c r="AX168" s="139"/>
      <c r="AY168" s="139"/>
      <c r="AZ168" s="139"/>
      <c r="BA168" s="139"/>
      <c r="BB168" s="139"/>
      <c r="BC168" s="139"/>
      <c r="BD168" s="139"/>
      <c r="BE168" s="139"/>
      <c r="BF168" s="139"/>
      <c r="BG168" s="139"/>
      <c r="BH168" s="139"/>
    </row>
    <row r="169" spans="1:60" outlineLevel="1" x14ac:dyDescent="0.2">
      <c r="A169" s="140"/>
      <c r="B169" s="140"/>
      <c r="C169" s="176" t="s">
        <v>276</v>
      </c>
      <c r="D169" s="149"/>
      <c r="E169" s="154">
        <v>1.8</v>
      </c>
      <c r="F169" s="158"/>
      <c r="G169" s="158"/>
      <c r="H169" s="158"/>
      <c r="I169" s="158"/>
      <c r="J169" s="158"/>
      <c r="K169" s="158"/>
      <c r="L169" s="158"/>
      <c r="M169" s="158"/>
      <c r="N169" s="147"/>
      <c r="O169" s="147"/>
      <c r="P169" s="147"/>
      <c r="Q169" s="147"/>
      <c r="R169" s="147"/>
      <c r="S169" s="147"/>
      <c r="T169" s="148"/>
      <c r="U169" s="147"/>
      <c r="V169" s="139"/>
      <c r="W169" s="139"/>
      <c r="X169" s="139"/>
      <c r="Y169" s="139"/>
      <c r="Z169" s="139"/>
      <c r="AA169" s="139"/>
      <c r="AB169" s="139"/>
      <c r="AC169" s="139"/>
      <c r="AD169" s="139"/>
      <c r="AE169" s="139" t="s">
        <v>113</v>
      </c>
      <c r="AF169" s="139">
        <v>0</v>
      </c>
      <c r="AG169" s="139"/>
      <c r="AH169" s="139"/>
      <c r="AI169" s="139"/>
      <c r="AJ169" s="139"/>
      <c r="AK169" s="139"/>
      <c r="AL169" s="139"/>
      <c r="AM169" s="139"/>
      <c r="AN169" s="139"/>
      <c r="AO169" s="139"/>
      <c r="AP169" s="139"/>
      <c r="AQ169" s="139"/>
      <c r="AR169" s="139"/>
      <c r="AS169" s="139"/>
      <c r="AT169" s="139"/>
      <c r="AU169" s="139"/>
      <c r="AV169" s="139"/>
      <c r="AW169" s="139"/>
      <c r="AX169" s="139"/>
      <c r="AY169" s="139"/>
      <c r="AZ169" s="139"/>
      <c r="BA169" s="139"/>
      <c r="BB169" s="139"/>
      <c r="BC169" s="139"/>
      <c r="BD169" s="139"/>
      <c r="BE169" s="139"/>
      <c r="BF169" s="139"/>
      <c r="BG169" s="139"/>
      <c r="BH169" s="139"/>
    </row>
    <row r="170" spans="1:60" ht="22.5" outlineLevel="1" x14ac:dyDescent="0.2">
      <c r="A170" s="140">
        <v>44</v>
      </c>
      <c r="B170" s="140" t="s">
        <v>281</v>
      </c>
      <c r="C170" s="175" t="s">
        <v>282</v>
      </c>
      <c r="D170" s="147" t="s">
        <v>110</v>
      </c>
      <c r="E170" s="153">
        <v>7.65</v>
      </c>
      <c r="F170" s="157">
        <f>H170+J170</f>
        <v>0</v>
      </c>
      <c r="G170" s="158">
        <f>ROUND(E170*F170,2)</f>
        <v>0</v>
      </c>
      <c r="H170" s="158"/>
      <c r="I170" s="158">
        <f>ROUND(E170*H170,2)</f>
        <v>0</v>
      </c>
      <c r="J170" s="158"/>
      <c r="K170" s="158">
        <f>ROUND(E170*J170,2)</f>
        <v>0</v>
      </c>
      <c r="L170" s="158">
        <v>21</v>
      </c>
      <c r="M170" s="158">
        <f>G170*(1+L170/100)</f>
        <v>0</v>
      </c>
      <c r="N170" s="147">
        <v>2.581E-2</v>
      </c>
      <c r="O170" s="147">
        <f>ROUND(E170*N170,5)</f>
        <v>0.19744999999999999</v>
      </c>
      <c r="P170" s="147">
        <v>0</v>
      </c>
      <c r="Q170" s="147">
        <f>ROUND(E170*P170,5)</f>
        <v>0</v>
      </c>
      <c r="R170" s="147"/>
      <c r="S170" s="147"/>
      <c r="T170" s="148">
        <v>1.7406600000000001</v>
      </c>
      <c r="U170" s="147">
        <f>ROUND(E170*T170,2)</f>
        <v>13.32</v>
      </c>
      <c r="V170" s="139"/>
      <c r="W170" s="139"/>
      <c r="X170" s="139"/>
      <c r="Y170" s="139"/>
      <c r="Z170" s="139"/>
      <c r="AA170" s="139"/>
      <c r="AB170" s="139"/>
      <c r="AC170" s="139"/>
      <c r="AD170" s="139"/>
      <c r="AE170" s="139" t="s">
        <v>111</v>
      </c>
      <c r="AF170" s="139"/>
      <c r="AG170" s="139"/>
      <c r="AH170" s="139"/>
      <c r="AI170" s="139"/>
      <c r="AJ170" s="139"/>
      <c r="AK170" s="139"/>
      <c r="AL170" s="139"/>
      <c r="AM170" s="139"/>
      <c r="AN170" s="139"/>
      <c r="AO170" s="139"/>
      <c r="AP170" s="139"/>
      <c r="AQ170" s="139"/>
      <c r="AR170" s="139"/>
      <c r="AS170" s="139"/>
      <c r="AT170" s="139"/>
      <c r="AU170" s="139"/>
      <c r="AV170" s="139"/>
      <c r="AW170" s="139"/>
      <c r="AX170" s="139"/>
      <c r="AY170" s="139"/>
      <c r="AZ170" s="139"/>
      <c r="BA170" s="139"/>
      <c r="BB170" s="139"/>
      <c r="BC170" s="139"/>
      <c r="BD170" s="139"/>
      <c r="BE170" s="139"/>
      <c r="BF170" s="139"/>
      <c r="BG170" s="139"/>
      <c r="BH170" s="139"/>
    </row>
    <row r="171" spans="1:60" ht="22.5" outlineLevel="1" x14ac:dyDescent="0.2">
      <c r="A171" s="140"/>
      <c r="B171" s="140"/>
      <c r="C171" s="176" t="s">
        <v>283</v>
      </c>
      <c r="D171" s="149"/>
      <c r="E171" s="154"/>
      <c r="F171" s="158"/>
      <c r="G171" s="158"/>
      <c r="H171" s="158"/>
      <c r="I171" s="158"/>
      <c r="J171" s="158"/>
      <c r="K171" s="158"/>
      <c r="L171" s="158"/>
      <c r="M171" s="158"/>
      <c r="N171" s="147"/>
      <c r="O171" s="147"/>
      <c r="P171" s="147"/>
      <c r="Q171" s="147"/>
      <c r="R171" s="147"/>
      <c r="S171" s="147"/>
      <c r="T171" s="148"/>
      <c r="U171" s="147"/>
      <c r="V171" s="139"/>
      <c r="W171" s="139"/>
      <c r="X171" s="139"/>
      <c r="Y171" s="139"/>
      <c r="Z171" s="139"/>
      <c r="AA171" s="139"/>
      <c r="AB171" s="139"/>
      <c r="AC171" s="139"/>
      <c r="AD171" s="139"/>
      <c r="AE171" s="139" t="s">
        <v>113</v>
      </c>
      <c r="AF171" s="139">
        <v>0</v>
      </c>
      <c r="AG171" s="139"/>
      <c r="AH171" s="139"/>
      <c r="AI171" s="139"/>
      <c r="AJ171" s="139"/>
      <c r="AK171" s="139"/>
      <c r="AL171" s="139"/>
      <c r="AM171" s="139"/>
      <c r="AN171" s="139"/>
      <c r="AO171" s="139"/>
      <c r="AP171" s="139"/>
      <c r="AQ171" s="139"/>
      <c r="AR171" s="139"/>
      <c r="AS171" s="139"/>
      <c r="AT171" s="139"/>
      <c r="AU171" s="139"/>
      <c r="AV171" s="139"/>
      <c r="AW171" s="139"/>
      <c r="AX171" s="139"/>
      <c r="AY171" s="139"/>
      <c r="AZ171" s="139"/>
      <c r="BA171" s="139"/>
      <c r="BB171" s="139"/>
      <c r="BC171" s="139"/>
      <c r="BD171" s="139"/>
      <c r="BE171" s="139"/>
      <c r="BF171" s="139"/>
      <c r="BG171" s="139"/>
      <c r="BH171" s="139"/>
    </row>
    <row r="172" spans="1:60" outlineLevel="1" x14ac:dyDescent="0.2">
      <c r="A172" s="140"/>
      <c r="B172" s="140"/>
      <c r="C172" s="176" t="s">
        <v>275</v>
      </c>
      <c r="D172" s="149"/>
      <c r="E172" s="154">
        <v>5.85</v>
      </c>
      <c r="F172" s="158"/>
      <c r="G172" s="158"/>
      <c r="H172" s="158"/>
      <c r="I172" s="158"/>
      <c r="J172" s="158"/>
      <c r="K172" s="158"/>
      <c r="L172" s="158"/>
      <c r="M172" s="158"/>
      <c r="N172" s="147"/>
      <c r="O172" s="147"/>
      <c r="P172" s="147"/>
      <c r="Q172" s="147"/>
      <c r="R172" s="147"/>
      <c r="S172" s="147"/>
      <c r="T172" s="148"/>
      <c r="U172" s="147"/>
      <c r="V172" s="139"/>
      <c r="W172" s="139"/>
      <c r="X172" s="139"/>
      <c r="Y172" s="139"/>
      <c r="Z172" s="139"/>
      <c r="AA172" s="139"/>
      <c r="AB172" s="139"/>
      <c r="AC172" s="139"/>
      <c r="AD172" s="139"/>
      <c r="AE172" s="139" t="s">
        <v>113</v>
      </c>
      <c r="AF172" s="139">
        <v>0</v>
      </c>
      <c r="AG172" s="139"/>
      <c r="AH172" s="139"/>
      <c r="AI172" s="139"/>
      <c r="AJ172" s="139"/>
      <c r="AK172" s="139"/>
      <c r="AL172" s="139"/>
      <c r="AM172" s="139"/>
      <c r="AN172" s="139"/>
      <c r="AO172" s="139"/>
      <c r="AP172" s="139"/>
      <c r="AQ172" s="139"/>
      <c r="AR172" s="139"/>
      <c r="AS172" s="139"/>
      <c r="AT172" s="139"/>
      <c r="AU172" s="139"/>
      <c r="AV172" s="139"/>
      <c r="AW172" s="139"/>
      <c r="AX172" s="139"/>
      <c r="AY172" s="139"/>
      <c r="AZ172" s="139"/>
      <c r="BA172" s="139"/>
      <c r="BB172" s="139"/>
      <c r="BC172" s="139"/>
      <c r="BD172" s="139"/>
      <c r="BE172" s="139"/>
      <c r="BF172" s="139"/>
      <c r="BG172" s="139"/>
      <c r="BH172" s="139"/>
    </row>
    <row r="173" spans="1:60" outlineLevel="1" x14ac:dyDescent="0.2">
      <c r="A173" s="140"/>
      <c r="B173" s="140"/>
      <c r="C173" s="176" t="s">
        <v>276</v>
      </c>
      <c r="D173" s="149"/>
      <c r="E173" s="154">
        <v>1.8</v>
      </c>
      <c r="F173" s="158"/>
      <c r="G173" s="158"/>
      <c r="H173" s="158"/>
      <c r="I173" s="158"/>
      <c r="J173" s="158"/>
      <c r="K173" s="158"/>
      <c r="L173" s="158"/>
      <c r="M173" s="158"/>
      <c r="N173" s="147"/>
      <c r="O173" s="147"/>
      <c r="P173" s="147"/>
      <c r="Q173" s="147"/>
      <c r="R173" s="147"/>
      <c r="S173" s="147"/>
      <c r="T173" s="148"/>
      <c r="U173" s="147"/>
      <c r="V173" s="139"/>
      <c r="W173" s="139"/>
      <c r="X173" s="139"/>
      <c r="Y173" s="139"/>
      <c r="Z173" s="139"/>
      <c r="AA173" s="139"/>
      <c r="AB173" s="139"/>
      <c r="AC173" s="139"/>
      <c r="AD173" s="139"/>
      <c r="AE173" s="139" t="s">
        <v>113</v>
      </c>
      <c r="AF173" s="139">
        <v>0</v>
      </c>
      <c r="AG173" s="139"/>
      <c r="AH173" s="139"/>
      <c r="AI173" s="139"/>
      <c r="AJ173" s="139"/>
      <c r="AK173" s="139"/>
      <c r="AL173" s="139"/>
      <c r="AM173" s="139"/>
      <c r="AN173" s="139"/>
      <c r="AO173" s="139"/>
      <c r="AP173" s="139"/>
      <c r="AQ173" s="139"/>
      <c r="AR173" s="139"/>
      <c r="AS173" s="139"/>
      <c r="AT173" s="139"/>
      <c r="AU173" s="139"/>
      <c r="AV173" s="139"/>
      <c r="AW173" s="139"/>
      <c r="AX173" s="139"/>
      <c r="AY173" s="139"/>
      <c r="AZ173" s="139"/>
      <c r="BA173" s="139"/>
      <c r="BB173" s="139"/>
      <c r="BC173" s="139"/>
      <c r="BD173" s="139"/>
      <c r="BE173" s="139"/>
      <c r="BF173" s="139"/>
      <c r="BG173" s="139"/>
      <c r="BH173" s="139"/>
    </row>
    <row r="174" spans="1:60" outlineLevel="1" x14ac:dyDescent="0.2">
      <c r="A174" s="140">
        <v>45</v>
      </c>
      <c r="B174" s="140" t="s">
        <v>284</v>
      </c>
      <c r="C174" s="175" t="s">
        <v>285</v>
      </c>
      <c r="D174" s="147" t="s">
        <v>110</v>
      </c>
      <c r="E174" s="153">
        <v>8.4149999999999991</v>
      </c>
      <c r="F174" s="157">
        <f>H174+J174</f>
        <v>0</v>
      </c>
      <c r="G174" s="158">
        <f>ROUND(E174*F174,2)</f>
        <v>0</v>
      </c>
      <c r="H174" s="158"/>
      <c r="I174" s="158">
        <f>ROUND(E174*H174,2)</f>
        <v>0</v>
      </c>
      <c r="J174" s="158"/>
      <c r="K174" s="158">
        <f>ROUND(E174*J174,2)</f>
        <v>0</v>
      </c>
      <c r="L174" s="158">
        <v>21</v>
      </c>
      <c r="M174" s="158">
        <f>G174*(1+L174/100)</f>
        <v>0</v>
      </c>
      <c r="N174" s="147">
        <v>1.9199999999999998E-2</v>
      </c>
      <c r="O174" s="147">
        <f>ROUND(E174*N174,5)</f>
        <v>0.16156999999999999</v>
      </c>
      <c r="P174" s="147">
        <v>0</v>
      </c>
      <c r="Q174" s="147">
        <f>ROUND(E174*P174,5)</f>
        <v>0</v>
      </c>
      <c r="R174" s="147"/>
      <c r="S174" s="147"/>
      <c r="T174" s="148">
        <v>0</v>
      </c>
      <c r="U174" s="147">
        <f>ROUND(E174*T174,2)</f>
        <v>0</v>
      </c>
      <c r="V174" s="139"/>
      <c r="W174" s="139"/>
      <c r="X174" s="139"/>
      <c r="Y174" s="139"/>
      <c r="Z174" s="139"/>
      <c r="AA174" s="139"/>
      <c r="AB174" s="139"/>
      <c r="AC174" s="139"/>
      <c r="AD174" s="139"/>
      <c r="AE174" s="139" t="s">
        <v>267</v>
      </c>
      <c r="AF174" s="139"/>
      <c r="AG174" s="139"/>
      <c r="AH174" s="139"/>
      <c r="AI174" s="139"/>
      <c r="AJ174" s="139"/>
      <c r="AK174" s="139"/>
      <c r="AL174" s="139"/>
      <c r="AM174" s="139"/>
      <c r="AN174" s="139"/>
      <c r="AO174" s="139"/>
      <c r="AP174" s="139"/>
      <c r="AQ174" s="139"/>
      <c r="AR174" s="139"/>
      <c r="AS174" s="139"/>
      <c r="AT174" s="139"/>
      <c r="AU174" s="139"/>
      <c r="AV174" s="139"/>
      <c r="AW174" s="139"/>
      <c r="AX174" s="139"/>
      <c r="AY174" s="139"/>
      <c r="AZ174" s="139"/>
      <c r="BA174" s="139"/>
      <c r="BB174" s="139"/>
      <c r="BC174" s="139"/>
      <c r="BD174" s="139"/>
      <c r="BE174" s="139"/>
      <c r="BF174" s="139"/>
      <c r="BG174" s="139"/>
      <c r="BH174" s="139"/>
    </row>
    <row r="175" spans="1:60" outlineLevel="1" x14ac:dyDescent="0.2">
      <c r="A175" s="140"/>
      <c r="B175" s="140"/>
      <c r="C175" s="176" t="s">
        <v>275</v>
      </c>
      <c r="D175" s="149"/>
      <c r="E175" s="154">
        <v>5.85</v>
      </c>
      <c r="F175" s="158"/>
      <c r="G175" s="158"/>
      <c r="H175" s="158"/>
      <c r="I175" s="158"/>
      <c r="J175" s="158"/>
      <c r="K175" s="158"/>
      <c r="L175" s="158"/>
      <c r="M175" s="158"/>
      <c r="N175" s="147"/>
      <c r="O175" s="147"/>
      <c r="P175" s="147"/>
      <c r="Q175" s="147"/>
      <c r="R175" s="147"/>
      <c r="S175" s="147"/>
      <c r="T175" s="148"/>
      <c r="U175" s="147"/>
      <c r="V175" s="139"/>
      <c r="W175" s="139"/>
      <c r="X175" s="139"/>
      <c r="Y175" s="139"/>
      <c r="Z175" s="139"/>
      <c r="AA175" s="139"/>
      <c r="AB175" s="139"/>
      <c r="AC175" s="139"/>
      <c r="AD175" s="139"/>
      <c r="AE175" s="139" t="s">
        <v>113</v>
      </c>
      <c r="AF175" s="139">
        <v>0</v>
      </c>
      <c r="AG175" s="139"/>
      <c r="AH175" s="139"/>
      <c r="AI175" s="139"/>
      <c r="AJ175" s="139"/>
      <c r="AK175" s="139"/>
      <c r="AL175" s="139"/>
      <c r="AM175" s="139"/>
      <c r="AN175" s="139"/>
      <c r="AO175" s="139"/>
      <c r="AP175" s="139"/>
      <c r="AQ175" s="139"/>
      <c r="AR175" s="139"/>
      <c r="AS175" s="139"/>
      <c r="AT175" s="139"/>
      <c r="AU175" s="139"/>
      <c r="AV175" s="139"/>
      <c r="AW175" s="139"/>
      <c r="AX175" s="139"/>
      <c r="AY175" s="139"/>
      <c r="AZ175" s="139"/>
      <c r="BA175" s="139"/>
      <c r="BB175" s="139"/>
      <c r="BC175" s="139"/>
      <c r="BD175" s="139"/>
      <c r="BE175" s="139"/>
      <c r="BF175" s="139"/>
      <c r="BG175" s="139"/>
      <c r="BH175" s="139"/>
    </row>
    <row r="176" spans="1:60" outlineLevel="1" x14ac:dyDescent="0.2">
      <c r="A176" s="140"/>
      <c r="B176" s="140"/>
      <c r="C176" s="176" t="s">
        <v>276</v>
      </c>
      <c r="D176" s="149"/>
      <c r="E176" s="154">
        <v>1.8</v>
      </c>
      <c r="F176" s="158"/>
      <c r="G176" s="158"/>
      <c r="H176" s="158"/>
      <c r="I176" s="158"/>
      <c r="J176" s="158"/>
      <c r="K176" s="158"/>
      <c r="L176" s="158"/>
      <c r="M176" s="158"/>
      <c r="N176" s="147"/>
      <c r="O176" s="147"/>
      <c r="P176" s="147"/>
      <c r="Q176" s="147"/>
      <c r="R176" s="147"/>
      <c r="S176" s="147"/>
      <c r="T176" s="148"/>
      <c r="U176" s="147"/>
      <c r="V176" s="139"/>
      <c r="W176" s="139"/>
      <c r="X176" s="139"/>
      <c r="Y176" s="139"/>
      <c r="Z176" s="139"/>
      <c r="AA176" s="139"/>
      <c r="AB176" s="139"/>
      <c r="AC176" s="139"/>
      <c r="AD176" s="139"/>
      <c r="AE176" s="139" t="s">
        <v>113</v>
      </c>
      <c r="AF176" s="139">
        <v>0</v>
      </c>
      <c r="AG176" s="139"/>
      <c r="AH176" s="139"/>
      <c r="AI176" s="139"/>
      <c r="AJ176" s="139"/>
      <c r="AK176" s="139"/>
      <c r="AL176" s="139"/>
      <c r="AM176" s="139"/>
      <c r="AN176" s="139"/>
      <c r="AO176" s="139"/>
      <c r="AP176" s="139"/>
      <c r="AQ176" s="139"/>
      <c r="AR176" s="139"/>
      <c r="AS176" s="139"/>
      <c r="AT176" s="139"/>
      <c r="AU176" s="139"/>
      <c r="AV176" s="139"/>
      <c r="AW176" s="139"/>
      <c r="AX176" s="139"/>
      <c r="AY176" s="139"/>
      <c r="AZ176" s="139"/>
      <c r="BA176" s="139"/>
      <c r="BB176" s="139"/>
      <c r="BC176" s="139"/>
      <c r="BD176" s="139"/>
      <c r="BE176" s="139"/>
      <c r="BF176" s="139"/>
      <c r="BG176" s="139"/>
      <c r="BH176" s="139"/>
    </row>
    <row r="177" spans="1:60" outlineLevel="1" x14ac:dyDescent="0.2">
      <c r="A177" s="140"/>
      <c r="B177" s="140"/>
      <c r="C177" s="178" t="s">
        <v>286</v>
      </c>
      <c r="D177" s="152"/>
      <c r="E177" s="156">
        <v>7.65</v>
      </c>
      <c r="F177" s="158"/>
      <c r="G177" s="158"/>
      <c r="H177" s="158"/>
      <c r="I177" s="158"/>
      <c r="J177" s="158"/>
      <c r="K177" s="158"/>
      <c r="L177" s="158"/>
      <c r="M177" s="158"/>
      <c r="N177" s="147"/>
      <c r="O177" s="147"/>
      <c r="P177" s="147"/>
      <c r="Q177" s="147"/>
      <c r="R177" s="147"/>
      <c r="S177" s="147"/>
      <c r="T177" s="148"/>
      <c r="U177" s="147"/>
      <c r="V177" s="139"/>
      <c r="W177" s="139"/>
      <c r="X177" s="139"/>
      <c r="Y177" s="139"/>
      <c r="Z177" s="139"/>
      <c r="AA177" s="139"/>
      <c r="AB177" s="139"/>
      <c r="AC177" s="139"/>
      <c r="AD177" s="139"/>
      <c r="AE177" s="139" t="s">
        <v>113</v>
      </c>
      <c r="AF177" s="139">
        <v>1</v>
      </c>
      <c r="AG177" s="139"/>
      <c r="AH177" s="139"/>
      <c r="AI177" s="139"/>
      <c r="AJ177" s="139"/>
      <c r="AK177" s="139"/>
      <c r="AL177" s="139"/>
      <c r="AM177" s="139"/>
      <c r="AN177" s="139"/>
      <c r="AO177" s="139"/>
      <c r="AP177" s="139"/>
      <c r="AQ177" s="139"/>
      <c r="AR177" s="139"/>
      <c r="AS177" s="139"/>
      <c r="AT177" s="139"/>
      <c r="AU177" s="139"/>
      <c r="AV177" s="139"/>
      <c r="AW177" s="139"/>
      <c r="AX177" s="139"/>
      <c r="AY177" s="139"/>
      <c r="AZ177" s="139"/>
      <c r="BA177" s="139"/>
      <c r="BB177" s="139"/>
      <c r="BC177" s="139"/>
      <c r="BD177" s="139"/>
      <c r="BE177" s="139"/>
      <c r="BF177" s="139"/>
      <c r="BG177" s="139"/>
      <c r="BH177" s="139"/>
    </row>
    <row r="178" spans="1:60" outlineLevel="1" x14ac:dyDescent="0.2">
      <c r="A178" s="140"/>
      <c r="B178" s="140"/>
      <c r="C178" s="176" t="s">
        <v>287</v>
      </c>
      <c r="D178" s="149"/>
      <c r="E178" s="154">
        <v>0.76500000000000001</v>
      </c>
      <c r="F178" s="158"/>
      <c r="G178" s="158"/>
      <c r="H178" s="158"/>
      <c r="I178" s="158"/>
      <c r="J178" s="158"/>
      <c r="K178" s="158"/>
      <c r="L178" s="158"/>
      <c r="M178" s="158"/>
      <c r="N178" s="147"/>
      <c r="O178" s="147"/>
      <c r="P178" s="147"/>
      <c r="Q178" s="147"/>
      <c r="R178" s="147"/>
      <c r="S178" s="147"/>
      <c r="T178" s="148"/>
      <c r="U178" s="147"/>
      <c r="V178" s="139"/>
      <c r="W178" s="139"/>
      <c r="X178" s="139"/>
      <c r="Y178" s="139"/>
      <c r="Z178" s="139"/>
      <c r="AA178" s="139"/>
      <c r="AB178" s="139"/>
      <c r="AC178" s="139"/>
      <c r="AD178" s="139"/>
      <c r="AE178" s="139" t="s">
        <v>113</v>
      </c>
      <c r="AF178" s="139">
        <v>0</v>
      </c>
      <c r="AG178" s="139"/>
      <c r="AH178" s="139"/>
      <c r="AI178" s="139"/>
      <c r="AJ178" s="139"/>
      <c r="AK178" s="139"/>
      <c r="AL178" s="139"/>
      <c r="AM178" s="139"/>
      <c r="AN178" s="139"/>
      <c r="AO178" s="139"/>
      <c r="AP178" s="139"/>
      <c r="AQ178" s="139"/>
      <c r="AR178" s="139"/>
      <c r="AS178" s="139"/>
      <c r="AT178" s="139"/>
      <c r="AU178" s="139"/>
      <c r="AV178" s="139"/>
      <c r="AW178" s="139"/>
      <c r="AX178" s="139"/>
      <c r="AY178" s="139"/>
      <c r="AZ178" s="139"/>
      <c r="BA178" s="139"/>
      <c r="BB178" s="139"/>
      <c r="BC178" s="139"/>
      <c r="BD178" s="139"/>
      <c r="BE178" s="139"/>
      <c r="BF178" s="139"/>
      <c r="BG178" s="139"/>
      <c r="BH178" s="139"/>
    </row>
    <row r="179" spans="1:60" outlineLevel="1" x14ac:dyDescent="0.2">
      <c r="A179" s="140">
        <v>46</v>
      </c>
      <c r="B179" s="140" t="s">
        <v>288</v>
      </c>
      <c r="C179" s="175" t="s">
        <v>289</v>
      </c>
      <c r="D179" s="147" t="s">
        <v>110</v>
      </c>
      <c r="E179" s="153">
        <v>7.65</v>
      </c>
      <c r="F179" s="157">
        <f>H179+J179</f>
        <v>0</v>
      </c>
      <c r="G179" s="158">
        <f>ROUND(E179*F179,2)</f>
        <v>0</v>
      </c>
      <c r="H179" s="158"/>
      <c r="I179" s="158">
        <f>ROUND(E179*H179,2)</f>
        <v>0</v>
      </c>
      <c r="J179" s="158"/>
      <c r="K179" s="158">
        <f>ROUND(E179*J179,2)</f>
        <v>0</v>
      </c>
      <c r="L179" s="158">
        <v>21</v>
      </c>
      <c r="M179" s="158">
        <f>G179*(1+L179/100)</f>
        <v>0</v>
      </c>
      <c r="N179" s="147">
        <v>1.1999999999999999E-3</v>
      </c>
      <c r="O179" s="147">
        <f>ROUND(E179*N179,5)</f>
        <v>9.1800000000000007E-3</v>
      </c>
      <c r="P179" s="147">
        <v>0</v>
      </c>
      <c r="Q179" s="147">
        <f>ROUND(E179*P179,5)</f>
        <v>0</v>
      </c>
      <c r="R179" s="147"/>
      <c r="S179" s="147"/>
      <c r="T179" s="148">
        <v>0</v>
      </c>
      <c r="U179" s="147">
        <f>ROUND(E179*T179,2)</f>
        <v>0</v>
      </c>
      <c r="V179" s="139"/>
      <c r="W179" s="139"/>
      <c r="X179" s="139"/>
      <c r="Y179" s="139"/>
      <c r="Z179" s="139"/>
      <c r="AA179" s="139"/>
      <c r="AB179" s="139"/>
      <c r="AC179" s="139"/>
      <c r="AD179" s="139"/>
      <c r="AE179" s="139" t="s">
        <v>111</v>
      </c>
      <c r="AF179" s="139"/>
      <c r="AG179" s="139"/>
      <c r="AH179" s="139"/>
      <c r="AI179" s="139"/>
      <c r="AJ179" s="139"/>
      <c r="AK179" s="139"/>
      <c r="AL179" s="139"/>
      <c r="AM179" s="139"/>
      <c r="AN179" s="139"/>
      <c r="AO179" s="139"/>
      <c r="AP179" s="139"/>
      <c r="AQ179" s="139"/>
      <c r="AR179" s="139"/>
      <c r="AS179" s="139"/>
      <c r="AT179" s="139"/>
      <c r="AU179" s="139"/>
      <c r="AV179" s="139"/>
      <c r="AW179" s="139"/>
      <c r="AX179" s="139"/>
      <c r="AY179" s="139"/>
      <c r="AZ179" s="139"/>
      <c r="BA179" s="139"/>
      <c r="BB179" s="139"/>
      <c r="BC179" s="139"/>
      <c r="BD179" s="139"/>
      <c r="BE179" s="139"/>
      <c r="BF179" s="139"/>
      <c r="BG179" s="139"/>
      <c r="BH179" s="139"/>
    </row>
    <row r="180" spans="1:60" outlineLevel="1" x14ac:dyDescent="0.2">
      <c r="A180" s="140">
        <v>47</v>
      </c>
      <c r="B180" s="140" t="s">
        <v>290</v>
      </c>
      <c r="C180" s="175" t="s">
        <v>291</v>
      </c>
      <c r="D180" s="147" t="s">
        <v>225</v>
      </c>
      <c r="E180" s="153">
        <v>0.61536999999999997</v>
      </c>
      <c r="F180" s="157">
        <f>H180+J180</f>
        <v>0</v>
      </c>
      <c r="G180" s="158">
        <f>ROUND(E180*F180,2)</f>
        <v>0</v>
      </c>
      <c r="H180" s="158"/>
      <c r="I180" s="158">
        <f>ROUND(E180*H180,2)</f>
        <v>0</v>
      </c>
      <c r="J180" s="158"/>
      <c r="K180" s="158">
        <f>ROUND(E180*J180,2)</f>
        <v>0</v>
      </c>
      <c r="L180" s="158">
        <v>21</v>
      </c>
      <c r="M180" s="158">
        <f>G180*(1+L180/100)</f>
        <v>0</v>
      </c>
      <c r="N180" s="147">
        <v>0</v>
      </c>
      <c r="O180" s="147">
        <f>ROUND(E180*N180,5)</f>
        <v>0</v>
      </c>
      <c r="P180" s="147">
        <v>0</v>
      </c>
      <c r="Q180" s="147">
        <f>ROUND(E180*P180,5)</f>
        <v>0</v>
      </c>
      <c r="R180" s="147"/>
      <c r="S180" s="147"/>
      <c r="T180" s="148">
        <v>1.2649999999999999</v>
      </c>
      <c r="U180" s="147">
        <f>ROUND(E180*T180,2)</f>
        <v>0.78</v>
      </c>
      <c r="V180" s="139"/>
      <c r="W180" s="139"/>
      <c r="X180" s="139"/>
      <c r="Y180" s="139"/>
      <c r="Z180" s="139"/>
      <c r="AA180" s="139"/>
      <c r="AB180" s="139"/>
      <c r="AC180" s="139"/>
      <c r="AD180" s="139"/>
      <c r="AE180" s="139" t="s">
        <v>111</v>
      </c>
      <c r="AF180" s="139"/>
      <c r="AG180" s="139"/>
      <c r="AH180" s="139"/>
      <c r="AI180" s="139"/>
      <c r="AJ180" s="139"/>
      <c r="AK180" s="139"/>
      <c r="AL180" s="139"/>
      <c r="AM180" s="139"/>
      <c r="AN180" s="139"/>
      <c r="AO180" s="139"/>
      <c r="AP180" s="139"/>
      <c r="AQ180" s="139"/>
      <c r="AR180" s="139"/>
      <c r="AS180" s="139"/>
      <c r="AT180" s="139"/>
      <c r="AU180" s="139"/>
      <c r="AV180" s="139"/>
      <c r="AW180" s="139"/>
      <c r="AX180" s="139"/>
      <c r="AY180" s="139"/>
      <c r="AZ180" s="139"/>
      <c r="BA180" s="139"/>
      <c r="BB180" s="139"/>
      <c r="BC180" s="139"/>
      <c r="BD180" s="139"/>
      <c r="BE180" s="139"/>
      <c r="BF180" s="139"/>
      <c r="BG180" s="139"/>
      <c r="BH180" s="139"/>
    </row>
    <row r="181" spans="1:60" x14ac:dyDescent="0.2">
      <c r="A181" s="141" t="s">
        <v>106</v>
      </c>
      <c r="B181" s="141" t="s">
        <v>73</v>
      </c>
      <c r="C181" s="177" t="s">
        <v>74</v>
      </c>
      <c r="D181" s="150"/>
      <c r="E181" s="155"/>
      <c r="F181" s="159"/>
      <c r="G181" s="159">
        <f>SUMIF(AE182:AE204,"&lt;&gt;NOR",G182:G204)</f>
        <v>0</v>
      </c>
      <c r="H181" s="159"/>
      <c r="I181" s="159">
        <f>SUM(I182:I204)</f>
        <v>0</v>
      </c>
      <c r="J181" s="159"/>
      <c r="K181" s="159">
        <f>SUM(K182:K204)</f>
        <v>0</v>
      </c>
      <c r="L181" s="159"/>
      <c r="M181" s="159">
        <f>SUM(M182:M204)</f>
        <v>0</v>
      </c>
      <c r="N181" s="150"/>
      <c r="O181" s="150">
        <f>SUM(O182:O204)</f>
        <v>1.68784</v>
      </c>
      <c r="P181" s="150"/>
      <c r="Q181" s="150">
        <f>SUM(Q182:Q204)</f>
        <v>0</v>
      </c>
      <c r="R181" s="150"/>
      <c r="S181" s="150"/>
      <c r="T181" s="151"/>
      <c r="U181" s="150">
        <f>SUM(U182:U204)</f>
        <v>64.489999999999995</v>
      </c>
      <c r="AE181" t="s">
        <v>107</v>
      </c>
    </row>
    <row r="182" spans="1:60" outlineLevel="1" x14ac:dyDescent="0.2">
      <c r="A182" s="140">
        <v>48</v>
      </c>
      <c r="B182" s="140" t="s">
        <v>292</v>
      </c>
      <c r="C182" s="175" t="s">
        <v>293</v>
      </c>
      <c r="D182" s="147" t="s">
        <v>110</v>
      </c>
      <c r="E182" s="153">
        <v>36.231749999999998</v>
      </c>
      <c r="F182" s="157">
        <f>H182+J182</f>
        <v>0</v>
      </c>
      <c r="G182" s="158">
        <f>ROUND(E182*F182,2)</f>
        <v>0</v>
      </c>
      <c r="H182" s="158"/>
      <c r="I182" s="158">
        <f>ROUND(E182*H182,2)</f>
        <v>0</v>
      </c>
      <c r="J182" s="158"/>
      <c r="K182" s="158">
        <f>ROUND(E182*J182,2)</f>
        <v>0</v>
      </c>
      <c r="L182" s="158">
        <v>21</v>
      </c>
      <c r="M182" s="158">
        <f>G182*(1+L182/100)</f>
        <v>0</v>
      </c>
      <c r="N182" s="147">
        <v>2.1000000000000001E-4</v>
      </c>
      <c r="O182" s="147">
        <f>ROUND(E182*N182,5)</f>
        <v>7.6099999999999996E-3</v>
      </c>
      <c r="P182" s="147">
        <v>0</v>
      </c>
      <c r="Q182" s="147">
        <f>ROUND(E182*P182,5)</f>
        <v>0</v>
      </c>
      <c r="R182" s="147"/>
      <c r="S182" s="147"/>
      <c r="T182" s="148">
        <v>0.05</v>
      </c>
      <c r="U182" s="147">
        <f>ROUND(E182*T182,2)</f>
        <v>1.81</v>
      </c>
      <c r="V182" s="139"/>
      <c r="W182" s="139"/>
      <c r="X182" s="139"/>
      <c r="Y182" s="139"/>
      <c r="Z182" s="139"/>
      <c r="AA182" s="139"/>
      <c r="AB182" s="139"/>
      <c r="AC182" s="139"/>
      <c r="AD182" s="139"/>
      <c r="AE182" s="139" t="s">
        <v>111</v>
      </c>
      <c r="AF182" s="139"/>
      <c r="AG182" s="139"/>
      <c r="AH182" s="139"/>
      <c r="AI182" s="139"/>
      <c r="AJ182" s="139"/>
      <c r="AK182" s="139"/>
      <c r="AL182" s="139"/>
      <c r="AM182" s="139"/>
      <c r="AN182" s="139"/>
      <c r="AO182" s="139"/>
      <c r="AP182" s="139"/>
      <c r="AQ182" s="139"/>
      <c r="AR182" s="139"/>
      <c r="AS182" s="139"/>
      <c r="AT182" s="139"/>
      <c r="AU182" s="139"/>
      <c r="AV182" s="139"/>
      <c r="AW182" s="139"/>
      <c r="AX182" s="139"/>
      <c r="AY182" s="139"/>
      <c r="AZ182" s="139"/>
      <c r="BA182" s="139"/>
      <c r="BB182" s="139"/>
      <c r="BC182" s="139"/>
      <c r="BD182" s="139"/>
      <c r="BE182" s="139"/>
      <c r="BF182" s="139"/>
      <c r="BG182" s="139"/>
      <c r="BH182" s="139"/>
    </row>
    <row r="183" spans="1:60" outlineLevel="1" x14ac:dyDescent="0.2">
      <c r="A183" s="140"/>
      <c r="B183" s="140"/>
      <c r="C183" s="176" t="s">
        <v>294</v>
      </c>
      <c r="D183" s="149"/>
      <c r="E183" s="154"/>
      <c r="F183" s="158"/>
      <c r="G183" s="158"/>
      <c r="H183" s="158"/>
      <c r="I183" s="158"/>
      <c r="J183" s="158"/>
      <c r="K183" s="158"/>
      <c r="L183" s="158"/>
      <c r="M183" s="158"/>
      <c r="N183" s="147"/>
      <c r="O183" s="147"/>
      <c r="P183" s="147"/>
      <c r="Q183" s="147"/>
      <c r="R183" s="147"/>
      <c r="S183" s="147"/>
      <c r="T183" s="148"/>
      <c r="U183" s="147"/>
      <c r="V183" s="139"/>
      <c r="W183" s="139"/>
      <c r="X183" s="139"/>
      <c r="Y183" s="139"/>
      <c r="Z183" s="139"/>
      <c r="AA183" s="139"/>
      <c r="AB183" s="139"/>
      <c r="AC183" s="139"/>
      <c r="AD183" s="139"/>
      <c r="AE183" s="139" t="s">
        <v>113</v>
      </c>
      <c r="AF183" s="139">
        <v>0</v>
      </c>
      <c r="AG183" s="139"/>
      <c r="AH183" s="139"/>
      <c r="AI183" s="139"/>
      <c r="AJ183" s="139"/>
      <c r="AK183" s="139"/>
      <c r="AL183" s="139"/>
      <c r="AM183" s="139"/>
      <c r="AN183" s="139"/>
      <c r="AO183" s="139"/>
      <c r="AP183" s="139"/>
      <c r="AQ183" s="139"/>
      <c r="AR183" s="139"/>
      <c r="AS183" s="139"/>
      <c r="AT183" s="139"/>
      <c r="AU183" s="139"/>
      <c r="AV183" s="139"/>
      <c r="AW183" s="139"/>
      <c r="AX183" s="139"/>
      <c r="AY183" s="139"/>
      <c r="AZ183" s="139"/>
      <c r="BA183" s="139"/>
      <c r="BB183" s="139"/>
      <c r="BC183" s="139"/>
      <c r="BD183" s="139"/>
      <c r="BE183" s="139"/>
      <c r="BF183" s="139"/>
      <c r="BG183" s="139"/>
      <c r="BH183" s="139"/>
    </row>
    <row r="184" spans="1:60" outlineLevel="1" x14ac:dyDescent="0.2">
      <c r="A184" s="140"/>
      <c r="B184" s="140"/>
      <c r="C184" s="176" t="s">
        <v>295</v>
      </c>
      <c r="D184" s="149"/>
      <c r="E184" s="154">
        <v>27.09</v>
      </c>
      <c r="F184" s="158"/>
      <c r="G184" s="158"/>
      <c r="H184" s="158"/>
      <c r="I184" s="158"/>
      <c r="J184" s="158"/>
      <c r="K184" s="158"/>
      <c r="L184" s="158"/>
      <c r="M184" s="158"/>
      <c r="N184" s="147"/>
      <c r="O184" s="147"/>
      <c r="P184" s="147"/>
      <c r="Q184" s="147"/>
      <c r="R184" s="147"/>
      <c r="S184" s="147"/>
      <c r="T184" s="148"/>
      <c r="U184" s="147"/>
      <c r="V184" s="139"/>
      <c r="W184" s="139"/>
      <c r="X184" s="139"/>
      <c r="Y184" s="139"/>
      <c r="Z184" s="139"/>
      <c r="AA184" s="139"/>
      <c r="AB184" s="139"/>
      <c r="AC184" s="139"/>
      <c r="AD184" s="139"/>
      <c r="AE184" s="139" t="s">
        <v>113</v>
      </c>
      <c r="AF184" s="139">
        <v>0</v>
      </c>
      <c r="AG184" s="139"/>
      <c r="AH184" s="139"/>
      <c r="AI184" s="139"/>
      <c r="AJ184" s="139"/>
      <c r="AK184" s="139"/>
      <c r="AL184" s="139"/>
      <c r="AM184" s="139"/>
      <c r="AN184" s="139"/>
      <c r="AO184" s="139"/>
      <c r="AP184" s="139"/>
      <c r="AQ184" s="139"/>
      <c r="AR184" s="139"/>
      <c r="AS184" s="139"/>
      <c r="AT184" s="139"/>
      <c r="AU184" s="139"/>
      <c r="AV184" s="139"/>
      <c r="AW184" s="139"/>
      <c r="AX184" s="139"/>
      <c r="AY184" s="139"/>
      <c r="AZ184" s="139"/>
      <c r="BA184" s="139"/>
      <c r="BB184" s="139"/>
      <c r="BC184" s="139"/>
      <c r="BD184" s="139"/>
      <c r="BE184" s="139"/>
      <c r="BF184" s="139"/>
      <c r="BG184" s="139"/>
      <c r="BH184" s="139"/>
    </row>
    <row r="185" spans="1:60" outlineLevel="1" x14ac:dyDescent="0.2">
      <c r="A185" s="140"/>
      <c r="B185" s="140"/>
      <c r="C185" s="176" t="s">
        <v>296</v>
      </c>
      <c r="D185" s="149"/>
      <c r="E185" s="154">
        <v>0.28575</v>
      </c>
      <c r="F185" s="158"/>
      <c r="G185" s="158"/>
      <c r="H185" s="158"/>
      <c r="I185" s="158"/>
      <c r="J185" s="158"/>
      <c r="K185" s="158"/>
      <c r="L185" s="158"/>
      <c r="M185" s="158"/>
      <c r="N185" s="147"/>
      <c r="O185" s="147"/>
      <c r="P185" s="147"/>
      <c r="Q185" s="147"/>
      <c r="R185" s="147"/>
      <c r="S185" s="147"/>
      <c r="T185" s="148"/>
      <c r="U185" s="147"/>
      <c r="V185" s="139"/>
      <c r="W185" s="139"/>
      <c r="X185" s="139"/>
      <c r="Y185" s="139"/>
      <c r="Z185" s="139"/>
      <c r="AA185" s="139"/>
      <c r="AB185" s="139"/>
      <c r="AC185" s="139"/>
      <c r="AD185" s="139"/>
      <c r="AE185" s="139" t="s">
        <v>113</v>
      </c>
      <c r="AF185" s="139">
        <v>0</v>
      </c>
      <c r="AG185" s="139"/>
      <c r="AH185" s="139"/>
      <c r="AI185" s="139"/>
      <c r="AJ185" s="139"/>
      <c r="AK185" s="139"/>
      <c r="AL185" s="139"/>
      <c r="AM185" s="139"/>
      <c r="AN185" s="139"/>
      <c r="AO185" s="139"/>
      <c r="AP185" s="139"/>
      <c r="AQ185" s="139"/>
      <c r="AR185" s="139"/>
      <c r="AS185" s="139"/>
      <c r="AT185" s="139"/>
      <c r="AU185" s="139"/>
      <c r="AV185" s="139"/>
      <c r="AW185" s="139"/>
      <c r="AX185" s="139"/>
      <c r="AY185" s="139"/>
      <c r="AZ185" s="139"/>
      <c r="BA185" s="139"/>
      <c r="BB185" s="139"/>
      <c r="BC185" s="139"/>
      <c r="BD185" s="139"/>
      <c r="BE185" s="139"/>
      <c r="BF185" s="139"/>
      <c r="BG185" s="139"/>
      <c r="BH185" s="139"/>
    </row>
    <row r="186" spans="1:60" outlineLevel="1" x14ac:dyDescent="0.2">
      <c r="A186" s="140"/>
      <c r="B186" s="140"/>
      <c r="C186" s="176" t="s">
        <v>297</v>
      </c>
      <c r="D186" s="149"/>
      <c r="E186" s="154">
        <v>8.8559999999999999</v>
      </c>
      <c r="F186" s="158"/>
      <c r="G186" s="158"/>
      <c r="H186" s="158"/>
      <c r="I186" s="158"/>
      <c r="J186" s="158"/>
      <c r="K186" s="158"/>
      <c r="L186" s="158"/>
      <c r="M186" s="158"/>
      <c r="N186" s="147"/>
      <c r="O186" s="147"/>
      <c r="P186" s="147"/>
      <c r="Q186" s="147"/>
      <c r="R186" s="147"/>
      <c r="S186" s="147"/>
      <c r="T186" s="148"/>
      <c r="U186" s="147"/>
      <c r="V186" s="139"/>
      <c r="W186" s="139"/>
      <c r="X186" s="139"/>
      <c r="Y186" s="139"/>
      <c r="Z186" s="139"/>
      <c r="AA186" s="139"/>
      <c r="AB186" s="139"/>
      <c r="AC186" s="139"/>
      <c r="AD186" s="139"/>
      <c r="AE186" s="139" t="s">
        <v>113</v>
      </c>
      <c r="AF186" s="139">
        <v>0</v>
      </c>
      <c r="AG186" s="139"/>
      <c r="AH186" s="139"/>
      <c r="AI186" s="139"/>
      <c r="AJ186" s="139"/>
      <c r="AK186" s="139"/>
      <c r="AL186" s="139"/>
      <c r="AM186" s="139"/>
      <c r="AN186" s="139"/>
      <c r="AO186" s="139"/>
      <c r="AP186" s="139"/>
      <c r="AQ186" s="139"/>
      <c r="AR186" s="139"/>
      <c r="AS186" s="139"/>
      <c r="AT186" s="139"/>
      <c r="AU186" s="139"/>
      <c r="AV186" s="139"/>
      <c r="AW186" s="139"/>
      <c r="AX186" s="139"/>
      <c r="AY186" s="139"/>
      <c r="AZ186" s="139"/>
      <c r="BA186" s="139"/>
      <c r="BB186" s="139"/>
      <c r="BC186" s="139"/>
      <c r="BD186" s="139"/>
      <c r="BE186" s="139"/>
      <c r="BF186" s="139"/>
      <c r="BG186" s="139"/>
      <c r="BH186" s="139"/>
    </row>
    <row r="187" spans="1:60" ht="22.5" outlineLevel="1" x14ac:dyDescent="0.2">
      <c r="A187" s="140">
        <v>49</v>
      </c>
      <c r="B187" s="140" t="s">
        <v>298</v>
      </c>
      <c r="C187" s="175" t="s">
        <v>299</v>
      </c>
      <c r="D187" s="147" t="s">
        <v>110</v>
      </c>
      <c r="E187" s="153">
        <v>36.231749999999998</v>
      </c>
      <c r="F187" s="157">
        <f>H187+J187</f>
        <v>0</v>
      </c>
      <c r="G187" s="158">
        <f>ROUND(E187*F187,2)</f>
        <v>0</v>
      </c>
      <c r="H187" s="158"/>
      <c r="I187" s="158">
        <f>ROUND(E187*H187,2)</f>
        <v>0</v>
      </c>
      <c r="J187" s="158"/>
      <c r="K187" s="158">
        <f>ROUND(E187*J187,2)</f>
        <v>0</v>
      </c>
      <c r="L187" s="158">
        <v>21</v>
      </c>
      <c r="M187" s="158">
        <f>G187*(1+L187/100)</f>
        <v>0</v>
      </c>
      <c r="N187" s="147">
        <v>2.2780000000000002E-2</v>
      </c>
      <c r="O187" s="147">
        <f>ROUND(E187*N187,5)</f>
        <v>0.82535999999999998</v>
      </c>
      <c r="P187" s="147">
        <v>0</v>
      </c>
      <c r="Q187" s="147">
        <f>ROUND(E187*P187,5)</f>
        <v>0</v>
      </c>
      <c r="R187" s="147"/>
      <c r="S187" s="147"/>
      <c r="T187" s="148">
        <v>1.5622199999999999</v>
      </c>
      <c r="U187" s="147">
        <f>ROUND(E187*T187,2)</f>
        <v>56.6</v>
      </c>
      <c r="V187" s="139"/>
      <c r="W187" s="139"/>
      <c r="X187" s="139"/>
      <c r="Y187" s="139"/>
      <c r="Z187" s="139"/>
      <c r="AA187" s="139"/>
      <c r="AB187" s="139"/>
      <c r="AC187" s="139"/>
      <c r="AD187" s="139"/>
      <c r="AE187" s="139" t="s">
        <v>111</v>
      </c>
      <c r="AF187" s="139"/>
      <c r="AG187" s="139"/>
      <c r="AH187" s="139"/>
      <c r="AI187" s="139"/>
      <c r="AJ187" s="139"/>
      <c r="AK187" s="139"/>
      <c r="AL187" s="139"/>
      <c r="AM187" s="139"/>
      <c r="AN187" s="139"/>
      <c r="AO187" s="139"/>
      <c r="AP187" s="139"/>
      <c r="AQ187" s="139"/>
      <c r="AR187" s="139"/>
      <c r="AS187" s="139"/>
      <c r="AT187" s="139"/>
      <c r="AU187" s="139"/>
      <c r="AV187" s="139"/>
      <c r="AW187" s="139"/>
      <c r="AX187" s="139"/>
      <c r="AY187" s="139"/>
      <c r="AZ187" s="139"/>
      <c r="BA187" s="139"/>
      <c r="BB187" s="139"/>
      <c r="BC187" s="139"/>
      <c r="BD187" s="139"/>
      <c r="BE187" s="139"/>
      <c r="BF187" s="139"/>
      <c r="BG187" s="139"/>
      <c r="BH187" s="139"/>
    </row>
    <row r="188" spans="1:60" outlineLevel="1" x14ac:dyDescent="0.2">
      <c r="A188" s="140"/>
      <c r="B188" s="140"/>
      <c r="C188" s="176" t="s">
        <v>295</v>
      </c>
      <c r="D188" s="149"/>
      <c r="E188" s="154">
        <v>27.09</v>
      </c>
      <c r="F188" s="158"/>
      <c r="G188" s="158"/>
      <c r="H188" s="158"/>
      <c r="I188" s="158"/>
      <c r="J188" s="158"/>
      <c r="K188" s="158"/>
      <c r="L188" s="158"/>
      <c r="M188" s="158"/>
      <c r="N188" s="147"/>
      <c r="O188" s="147"/>
      <c r="P188" s="147"/>
      <c r="Q188" s="147"/>
      <c r="R188" s="147"/>
      <c r="S188" s="147"/>
      <c r="T188" s="148"/>
      <c r="U188" s="147"/>
      <c r="V188" s="139"/>
      <c r="W188" s="139"/>
      <c r="X188" s="139"/>
      <c r="Y188" s="139"/>
      <c r="Z188" s="139"/>
      <c r="AA188" s="139"/>
      <c r="AB188" s="139"/>
      <c r="AC188" s="139"/>
      <c r="AD188" s="139"/>
      <c r="AE188" s="139" t="s">
        <v>113</v>
      </c>
      <c r="AF188" s="139">
        <v>0</v>
      </c>
      <c r="AG188" s="139"/>
      <c r="AH188" s="139"/>
      <c r="AI188" s="139"/>
      <c r="AJ188" s="139"/>
      <c r="AK188" s="139"/>
      <c r="AL188" s="139"/>
      <c r="AM188" s="139"/>
      <c r="AN188" s="139"/>
      <c r="AO188" s="139"/>
      <c r="AP188" s="139"/>
      <c r="AQ188" s="139"/>
      <c r="AR188" s="139"/>
      <c r="AS188" s="139"/>
      <c r="AT188" s="139"/>
      <c r="AU188" s="139"/>
      <c r="AV188" s="139"/>
      <c r="AW188" s="139"/>
      <c r="AX188" s="139"/>
      <c r="AY188" s="139"/>
      <c r="AZ188" s="139"/>
      <c r="BA188" s="139"/>
      <c r="BB188" s="139"/>
      <c r="BC188" s="139"/>
      <c r="BD188" s="139"/>
      <c r="BE188" s="139"/>
      <c r="BF188" s="139"/>
      <c r="BG188" s="139"/>
      <c r="BH188" s="139"/>
    </row>
    <row r="189" spans="1:60" outlineLevel="1" x14ac:dyDescent="0.2">
      <c r="A189" s="140"/>
      <c r="B189" s="140"/>
      <c r="C189" s="176" t="s">
        <v>296</v>
      </c>
      <c r="D189" s="149"/>
      <c r="E189" s="154">
        <v>0.28575</v>
      </c>
      <c r="F189" s="158"/>
      <c r="G189" s="158"/>
      <c r="H189" s="158"/>
      <c r="I189" s="158"/>
      <c r="J189" s="158"/>
      <c r="K189" s="158"/>
      <c r="L189" s="158"/>
      <c r="M189" s="158"/>
      <c r="N189" s="147"/>
      <c r="O189" s="147"/>
      <c r="P189" s="147"/>
      <c r="Q189" s="147"/>
      <c r="R189" s="147"/>
      <c r="S189" s="147"/>
      <c r="T189" s="148"/>
      <c r="U189" s="147"/>
      <c r="V189" s="139"/>
      <c r="W189" s="139"/>
      <c r="X189" s="139"/>
      <c r="Y189" s="139"/>
      <c r="Z189" s="139"/>
      <c r="AA189" s="139"/>
      <c r="AB189" s="139"/>
      <c r="AC189" s="139"/>
      <c r="AD189" s="139"/>
      <c r="AE189" s="139" t="s">
        <v>113</v>
      </c>
      <c r="AF189" s="139">
        <v>0</v>
      </c>
      <c r="AG189" s="139"/>
      <c r="AH189" s="139"/>
      <c r="AI189" s="139"/>
      <c r="AJ189" s="139"/>
      <c r="AK189" s="139"/>
      <c r="AL189" s="139"/>
      <c r="AM189" s="139"/>
      <c r="AN189" s="139"/>
      <c r="AO189" s="139"/>
      <c r="AP189" s="139"/>
      <c r="AQ189" s="139"/>
      <c r="AR189" s="139"/>
      <c r="AS189" s="139"/>
      <c r="AT189" s="139"/>
      <c r="AU189" s="139"/>
      <c r="AV189" s="139"/>
      <c r="AW189" s="139"/>
      <c r="AX189" s="139"/>
      <c r="AY189" s="139"/>
      <c r="AZ189" s="139"/>
      <c r="BA189" s="139"/>
      <c r="BB189" s="139"/>
      <c r="BC189" s="139"/>
      <c r="BD189" s="139"/>
      <c r="BE189" s="139"/>
      <c r="BF189" s="139"/>
      <c r="BG189" s="139"/>
      <c r="BH189" s="139"/>
    </row>
    <row r="190" spans="1:60" outlineLevel="1" x14ac:dyDescent="0.2">
      <c r="A190" s="140"/>
      <c r="B190" s="140"/>
      <c r="C190" s="176" t="s">
        <v>297</v>
      </c>
      <c r="D190" s="149"/>
      <c r="E190" s="154">
        <v>8.8559999999999999</v>
      </c>
      <c r="F190" s="158"/>
      <c r="G190" s="158"/>
      <c r="H190" s="158"/>
      <c r="I190" s="158"/>
      <c r="J190" s="158"/>
      <c r="K190" s="158"/>
      <c r="L190" s="158"/>
      <c r="M190" s="158"/>
      <c r="N190" s="147"/>
      <c r="O190" s="147"/>
      <c r="P190" s="147"/>
      <c r="Q190" s="147"/>
      <c r="R190" s="147"/>
      <c r="S190" s="147"/>
      <c r="T190" s="148"/>
      <c r="U190" s="147"/>
      <c r="V190" s="139"/>
      <c r="W190" s="139"/>
      <c r="X190" s="139"/>
      <c r="Y190" s="139"/>
      <c r="Z190" s="139"/>
      <c r="AA190" s="139"/>
      <c r="AB190" s="139"/>
      <c r="AC190" s="139"/>
      <c r="AD190" s="139"/>
      <c r="AE190" s="139" t="s">
        <v>113</v>
      </c>
      <c r="AF190" s="139">
        <v>0</v>
      </c>
      <c r="AG190" s="139"/>
      <c r="AH190" s="139"/>
      <c r="AI190" s="139"/>
      <c r="AJ190" s="139"/>
      <c r="AK190" s="139"/>
      <c r="AL190" s="139"/>
      <c r="AM190" s="139"/>
      <c r="AN190" s="139"/>
      <c r="AO190" s="139"/>
      <c r="AP190" s="139"/>
      <c r="AQ190" s="139"/>
      <c r="AR190" s="139"/>
      <c r="AS190" s="139"/>
      <c r="AT190" s="139"/>
      <c r="AU190" s="139"/>
      <c r="AV190" s="139"/>
      <c r="AW190" s="139"/>
      <c r="AX190" s="139"/>
      <c r="AY190" s="139"/>
      <c r="AZ190" s="139"/>
      <c r="BA190" s="139"/>
      <c r="BB190" s="139"/>
      <c r="BC190" s="139"/>
      <c r="BD190" s="139"/>
      <c r="BE190" s="139"/>
      <c r="BF190" s="139"/>
      <c r="BG190" s="139"/>
      <c r="BH190" s="139"/>
    </row>
    <row r="191" spans="1:60" outlineLevel="1" x14ac:dyDescent="0.2">
      <c r="A191" s="140">
        <v>50</v>
      </c>
      <c r="B191" s="140" t="s">
        <v>300</v>
      </c>
      <c r="C191" s="175" t="s">
        <v>301</v>
      </c>
      <c r="D191" s="147" t="s">
        <v>110</v>
      </c>
      <c r="E191" s="153">
        <v>39.359250000000003</v>
      </c>
      <c r="F191" s="157">
        <f>H191+J191</f>
        <v>0</v>
      </c>
      <c r="G191" s="158">
        <f>ROUND(E191*F191,2)</f>
        <v>0</v>
      </c>
      <c r="H191" s="158"/>
      <c r="I191" s="158">
        <f>ROUND(E191*H191,2)</f>
        <v>0</v>
      </c>
      <c r="J191" s="158"/>
      <c r="K191" s="158">
        <f>ROUND(E191*J191,2)</f>
        <v>0</v>
      </c>
      <c r="L191" s="158">
        <v>21</v>
      </c>
      <c r="M191" s="158">
        <f>G191*(1+L191/100)</f>
        <v>0</v>
      </c>
      <c r="N191" s="147">
        <v>2.1499999999999998E-2</v>
      </c>
      <c r="O191" s="147">
        <f>ROUND(E191*N191,5)</f>
        <v>0.84621999999999997</v>
      </c>
      <c r="P191" s="147">
        <v>0</v>
      </c>
      <c r="Q191" s="147">
        <f>ROUND(E191*P191,5)</f>
        <v>0</v>
      </c>
      <c r="R191" s="147"/>
      <c r="S191" s="147"/>
      <c r="T191" s="148">
        <v>0</v>
      </c>
      <c r="U191" s="147">
        <f>ROUND(E191*T191,2)</f>
        <v>0</v>
      </c>
      <c r="V191" s="139"/>
      <c r="W191" s="139"/>
      <c r="X191" s="139"/>
      <c r="Y191" s="139"/>
      <c r="Z191" s="139"/>
      <c r="AA191" s="139"/>
      <c r="AB191" s="139"/>
      <c r="AC191" s="139"/>
      <c r="AD191" s="139"/>
      <c r="AE191" s="139" t="s">
        <v>267</v>
      </c>
      <c r="AF191" s="139"/>
      <c r="AG191" s="139"/>
      <c r="AH191" s="139"/>
      <c r="AI191" s="139"/>
      <c r="AJ191" s="139"/>
      <c r="AK191" s="139"/>
      <c r="AL191" s="139"/>
      <c r="AM191" s="139"/>
      <c r="AN191" s="139"/>
      <c r="AO191" s="139"/>
      <c r="AP191" s="139"/>
      <c r="AQ191" s="139"/>
      <c r="AR191" s="139"/>
      <c r="AS191" s="139"/>
      <c r="AT191" s="139"/>
      <c r="AU191" s="139"/>
      <c r="AV191" s="139"/>
      <c r="AW191" s="139"/>
      <c r="AX191" s="139"/>
      <c r="AY191" s="139"/>
      <c r="AZ191" s="139"/>
      <c r="BA191" s="139"/>
      <c r="BB191" s="139"/>
      <c r="BC191" s="139"/>
      <c r="BD191" s="139"/>
      <c r="BE191" s="139"/>
      <c r="BF191" s="139"/>
      <c r="BG191" s="139"/>
      <c r="BH191" s="139"/>
    </row>
    <row r="192" spans="1:60" outlineLevel="1" x14ac:dyDescent="0.2">
      <c r="A192" s="140"/>
      <c r="B192" s="140"/>
      <c r="C192" s="176" t="s">
        <v>302</v>
      </c>
      <c r="D192" s="149"/>
      <c r="E192" s="154"/>
      <c r="F192" s="158"/>
      <c r="G192" s="158"/>
      <c r="H192" s="158"/>
      <c r="I192" s="158"/>
      <c r="J192" s="158"/>
      <c r="K192" s="158"/>
      <c r="L192" s="158"/>
      <c r="M192" s="158"/>
      <c r="N192" s="147"/>
      <c r="O192" s="147"/>
      <c r="P192" s="147"/>
      <c r="Q192" s="147"/>
      <c r="R192" s="147"/>
      <c r="S192" s="147"/>
      <c r="T192" s="148"/>
      <c r="U192" s="147"/>
      <c r="V192" s="139"/>
      <c r="W192" s="139"/>
      <c r="X192" s="139"/>
      <c r="Y192" s="139"/>
      <c r="Z192" s="139"/>
      <c r="AA192" s="139"/>
      <c r="AB192" s="139"/>
      <c r="AC192" s="139"/>
      <c r="AD192" s="139"/>
      <c r="AE192" s="139" t="s">
        <v>113</v>
      </c>
      <c r="AF192" s="139">
        <v>0</v>
      </c>
      <c r="AG192" s="139"/>
      <c r="AH192" s="139"/>
      <c r="AI192" s="139"/>
      <c r="AJ192" s="139"/>
      <c r="AK192" s="139"/>
      <c r="AL192" s="139"/>
      <c r="AM192" s="139"/>
      <c r="AN192" s="139"/>
      <c r="AO192" s="139"/>
      <c r="AP192" s="139"/>
      <c r="AQ192" s="139"/>
      <c r="AR192" s="139"/>
      <c r="AS192" s="139"/>
      <c r="AT192" s="139"/>
      <c r="AU192" s="139"/>
      <c r="AV192" s="139"/>
      <c r="AW192" s="139"/>
      <c r="AX192" s="139"/>
      <c r="AY192" s="139"/>
      <c r="AZ192" s="139"/>
      <c r="BA192" s="139"/>
      <c r="BB192" s="139"/>
      <c r="BC192" s="139"/>
      <c r="BD192" s="139"/>
      <c r="BE192" s="139"/>
      <c r="BF192" s="139"/>
      <c r="BG192" s="139"/>
      <c r="BH192" s="139"/>
    </row>
    <row r="193" spans="1:60" outlineLevel="1" x14ac:dyDescent="0.2">
      <c r="A193" s="140"/>
      <c r="B193" s="140"/>
      <c r="C193" s="176" t="s">
        <v>303</v>
      </c>
      <c r="D193" s="149"/>
      <c r="E193" s="154">
        <v>36.231749999999998</v>
      </c>
      <c r="F193" s="158"/>
      <c r="G193" s="158"/>
      <c r="H193" s="158"/>
      <c r="I193" s="158"/>
      <c r="J193" s="158"/>
      <c r="K193" s="158"/>
      <c r="L193" s="158"/>
      <c r="M193" s="158"/>
      <c r="N193" s="147"/>
      <c r="O193" s="147"/>
      <c r="P193" s="147"/>
      <c r="Q193" s="147"/>
      <c r="R193" s="147"/>
      <c r="S193" s="147"/>
      <c r="T193" s="148"/>
      <c r="U193" s="147"/>
      <c r="V193" s="139"/>
      <c r="W193" s="139"/>
      <c r="X193" s="139"/>
      <c r="Y193" s="139"/>
      <c r="Z193" s="139"/>
      <c r="AA193" s="139"/>
      <c r="AB193" s="139"/>
      <c r="AC193" s="139"/>
      <c r="AD193" s="139"/>
      <c r="AE193" s="139" t="s">
        <v>113</v>
      </c>
      <c r="AF193" s="139">
        <v>0</v>
      </c>
      <c r="AG193" s="139"/>
      <c r="AH193" s="139"/>
      <c r="AI193" s="139"/>
      <c r="AJ193" s="139"/>
      <c r="AK193" s="139"/>
      <c r="AL193" s="139"/>
      <c r="AM193" s="139"/>
      <c r="AN193" s="139"/>
      <c r="AO193" s="139"/>
      <c r="AP193" s="139"/>
      <c r="AQ193" s="139"/>
      <c r="AR193" s="139"/>
      <c r="AS193" s="139"/>
      <c r="AT193" s="139"/>
      <c r="AU193" s="139"/>
      <c r="AV193" s="139"/>
      <c r="AW193" s="139"/>
      <c r="AX193" s="139"/>
      <c r="AY193" s="139"/>
      <c r="AZ193" s="139"/>
      <c r="BA193" s="139"/>
      <c r="BB193" s="139"/>
      <c r="BC193" s="139"/>
      <c r="BD193" s="139"/>
      <c r="BE193" s="139"/>
      <c r="BF193" s="139"/>
      <c r="BG193" s="139"/>
      <c r="BH193" s="139"/>
    </row>
    <row r="194" spans="1:60" outlineLevel="1" x14ac:dyDescent="0.2">
      <c r="A194" s="140"/>
      <c r="B194" s="140"/>
      <c r="C194" s="178" t="s">
        <v>286</v>
      </c>
      <c r="D194" s="152"/>
      <c r="E194" s="156">
        <v>36.231749999999998</v>
      </c>
      <c r="F194" s="158"/>
      <c r="G194" s="158"/>
      <c r="H194" s="158"/>
      <c r="I194" s="158"/>
      <c r="J194" s="158"/>
      <c r="K194" s="158"/>
      <c r="L194" s="158"/>
      <c r="M194" s="158"/>
      <c r="N194" s="147"/>
      <c r="O194" s="147"/>
      <c r="P194" s="147"/>
      <c r="Q194" s="147"/>
      <c r="R194" s="147"/>
      <c r="S194" s="147"/>
      <c r="T194" s="148"/>
      <c r="U194" s="147"/>
      <c r="V194" s="139"/>
      <c r="W194" s="139"/>
      <c r="X194" s="139"/>
      <c r="Y194" s="139"/>
      <c r="Z194" s="139"/>
      <c r="AA194" s="139"/>
      <c r="AB194" s="139"/>
      <c r="AC194" s="139"/>
      <c r="AD194" s="139"/>
      <c r="AE194" s="139" t="s">
        <v>113</v>
      </c>
      <c r="AF194" s="139">
        <v>1</v>
      </c>
      <c r="AG194" s="139"/>
      <c r="AH194" s="139"/>
      <c r="AI194" s="139"/>
      <c r="AJ194" s="139"/>
      <c r="AK194" s="139"/>
      <c r="AL194" s="139"/>
      <c r="AM194" s="139"/>
      <c r="AN194" s="139"/>
      <c r="AO194" s="139"/>
      <c r="AP194" s="139"/>
      <c r="AQ194" s="139"/>
      <c r="AR194" s="139"/>
      <c r="AS194" s="139"/>
      <c r="AT194" s="139"/>
      <c r="AU194" s="139"/>
      <c r="AV194" s="139"/>
      <c r="AW194" s="139"/>
      <c r="AX194" s="139"/>
      <c r="AY194" s="139"/>
      <c r="AZ194" s="139"/>
      <c r="BA194" s="139"/>
      <c r="BB194" s="139"/>
      <c r="BC194" s="139"/>
      <c r="BD194" s="139"/>
      <c r="BE194" s="139"/>
      <c r="BF194" s="139"/>
      <c r="BG194" s="139"/>
      <c r="BH194" s="139"/>
    </row>
    <row r="195" spans="1:60" outlineLevel="1" x14ac:dyDescent="0.2">
      <c r="A195" s="140"/>
      <c r="B195" s="140"/>
      <c r="C195" s="176" t="s">
        <v>304</v>
      </c>
      <c r="D195" s="149"/>
      <c r="E195" s="154">
        <v>3.1274999999999999</v>
      </c>
      <c r="F195" s="158"/>
      <c r="G195" s="158"/>
      <c r="H195" s="158"/>
      <c r="I195" s="158"/>
      <c r="J195" s="158"/>
      <c r="K195" s="158"/>
      <c r="L195" s="158"/>
      <c r="M195" s="158"/>
      <c r="N195" s="147"/>
      <c r="O195" s="147"/>
      <c r="P195" s="147"/>
      <c r="Q195" s="147"/>
      <c r="R195" s="147"/>
      <c r="S195" s="147"/>
      <c r="T195" s="148"/>
      <c r="U195" s="147"/>
      <c r="V195" s="139"/>
      <c r="W195" s="139"/>
      <c r="X195" s="139"/>
      <c r="Y195" s="139"/>
      <c r="Z195" s="139"/>
      <c r="AA195" s="139"/>
      <c r="AB195" s="139"/>
      <c r="AC195" s="139"/>
      <c r="AD195" s="139"/>
      <c r="AE195" s="139" t="s">
        <v>113</v>
      </c>
      <c r="AF195" s="139">
        <v>0</v>
      </c>
      <c r="AG195" s="139"/>
      <c r="AH195" s="139"/>
      <c r="AI195" s="139"/>
      <c r="AJ195" s="139"/>
      <c r="AK195" s="139"/>
      <c r="AL195" s="139"/>
      <c r="AM195" s="139"/>
      <c r="AN195" s="139"/>
      <c r="AO195" s="139"/>
      <c r="AP195" s="139"/>
      <c r="AQ195" s="139"/>
      <c r="AR195" s="139"/>
      <c r="AS195" s="139"/>
      <c r="AT195" s="139"/>
      <c r="AU195" s="139"/>
      <c r="AV195" s="139"/>
      <c r="AW195" s="139"/>
      <c r="AX195" s="139"/>
      <c r="AY195" s="139"/>
      <c r="AZ195" s="139"/>
      <c r="BA195" s="139"/>
      <c r="BB195" s="139"/>
      <c r="BC195" s="139"/>
      <c r="BD195" s="139"/>
      <c r="BE195" s="139"/>
      <c r="BF195" s="139"/>
      <c r="BG195" s="139"/>
      <c r="BH195" s="139"/>
    </row>
    <row r="196" spans="1:60" ht="22.5" outlineLevel="1" x14ac:dyDescent="0.2">
      <c r="A196" s="140">
        <v>51</v>
      </c>
      <c r="B196" s="140" t="s">
        <v>305</v>
      </c>
      <c r="C196" s="175" t="s">
        <v>306</v>
      </c>
      <c r="D196" s="147" t="s">
        <v>206</v>
      </c>
      <c r="E196" s="153">
        <v>32.838749999999997</v>
      </c>
      <c r="F196" s="157">
        <f>H196+J196</f>
        <v>0</v>
      </c>
      <c r="G196" s="158">
        <f>ROUND(E196*F196,2)</f>
        <v>0</v>
      </c>
      <c r="H196" s="158"/>
      <c r="I196" s="158">
        <f>ROUND(E196*H196,2)</f>
        <v>0</v>
      </c>
      <c r="J196" s="158"/>
      <c r="K196" s="158">
        <f>ROUND(E196*J196,2)</f>
        <v>0</v>
      </c>
      <c r="L196" s="158">
        <v>21</v>
      </c>
      <c r="M196" s="158">
        <f>G196*(1+L196/100)</f>
        <v>0</v>
      </c>
      <c r="N196" s="147">
        <v>1.2999999999999999E-4</v>
      </c>
      <c r="O196" s="147">
        <f>ROUND(E196*N196,5)</f>
        <v>4.2700000000000004E-3</v>
      </c>
      <c r="P196" s="147">
        <v>0</v>
      </c>
      <c r="Q196" s="147">
        <f>ROUND(E196*P196,5)</f>
        <v>0</v>
      </c>
      <c r="R196" s="147"/>
      <c r="S196" s="147"/>
      <c r="T196" s="148">
        <v>0.12</v>
      </c>
      <c r="U196" s="147">
        <f>ROUND(E196*T196,2)</f>
        <v>3.94</v>
      </c>
      <c r="V196" s="139"/>
      <c r="W196" s="139"/>
      <c r="X196" s="139"/>
      <c r="Y196" s="139"/>
      <c r="Z196" s="139"/>
      <c r="AA196" s="139"/>
      <c r="AB196" s="139"/>
      <c r="AC196" s="139"/>
      <c r="AD196" s="139"/>
      <c r="AE196" s="139" t="s">
        <v>111</v>
      </c>
      <c r="AF196" s="139"/>
      <c r="AG196" s="139"/>
      <c r="AH196" s="139"/>
      <c r="AI196" s="139"/>
      <c r="AJ196" s="139"/>
      <c r="AK196" s="139"/>
      <c r="AL196" s="139"/>
      <c r="AM196" s="139"/>
      <c r="AN196" s="139"/>
      <c r="AO196" s="139"/>
      <c r="AP196" s="139"/>
      <c r="AQ196" s="139"/>
      <c r="AR196" s="139"/>
      <c r="AS196" s="139"/>
      <c r="AT196" s="139"/>
      <c r="AU196" s="139"/>
      <c r="AV196" s="139"/>
      <c r="AW196" s="139"/>
      <c r="AX196" s="139"/>
      <c r="AY196" s="139"/>
      <c r="AZ196" s="139"/>
      <c r="BA196" s="139"/>
      <c r="BB196" s="139"/>
      <c r="BC196" s="139"/>
      <c r="BD196" s="139"/>
      <c r="BE196" s="139"/>
      <c r="BF196" s="139"/>
      <c r="BG196" s="139"/>
      <c r="BH196" s="139"/>
    </row>
    <row r="197" spans="1:60" outlineLevel="1" x14ac:dyDescent="0.2">
      <c r="A197" s="140"/>
      <c r="B197" s="140"/>
      <c r="C197" s="176" t="s">
        <v>307</v>
      </c>
      <c r="D197" s="149"/>
      <c r="E197" s="154">
        <v>15.75</v>
      </c>
      <c r="F197" s="158"/>
      <c r="G197" s="158"/>
      <c r="H197" s="158"/>
      <c r="I197" s="158"/>
      <c r="J197" s="158"/>
      <c r="K197" s="158"/>
      <c r="L197" s="158"/>
      <c r="M197" s="158"/>
      <c r="N197" s="147"/>
      <c r="O197" s="147"/>
      <c r="P197" s="147"/>
      <c r="Q197" s="147"/>
      <c r="R197" s="147"/>
      <c r="S197" s="147"/>
      <c r="T197" s="148"/>
      <c r="U197" s="147"/>
      <c r="V197" s="139"/>
      <c r="W197" s="139"/>
      <c r="X197" s="139"/>
      <c r="Y197" s="139"/>
      <c r="Z197" s="139"/>
      <c r="AA197" s="139"/>
      <c r="AB197" s="139"/>
      <c r="AC197" s="139"/>
      <c r="AD197" s="139"/>
      <c r="AE197" s="139" t="s">
        <v>113</v>
      </c>
      <c r="AF197" s="139">
        <v>0</v>
      </c>
      <c r="AG197" s="139"/>
      <c r="AH197" s="139"/>
      <c r="AI197" s="139"/>
      <c r="AJ197" s="139"/>
      <c r="AK197" s="139"/>
      <c r="AL197" s="139"/>
      <c r="AM197" s="139"/>
      <c r="AN197" s="139"/>
      <c r="AO197" s="139"/>
      <c r="AP197" s="139"/>
      <c r="AQ197" s="139"/>
      <c r="AR197" s="139"/>
      <c r="AS197" s="139"/>
      <c r="AT197" s="139"/>
      <c r="AU197" s="139"/>
      <c r="AV197" s="139"/>
      <c r="AW197" s="139"/>
      <c r="AX197" s="139"/>
      <c r="AY197" s="139"/>
      <c r="AZ197" s="139"/>
      <c r="BA197" s="139"/>
      <c r="BB197" s="139"/>
      <c r="BC197" s="139"/>
      <c r="BD197" s="139"/>
      <c r="BE197" s="139"/>
      <c r="BF197" s="139"/>
      <c r="BG197" s="139"/>
      <c r="BH197" s="139"/>
    </row>
    <row r="198" spans="1:60" outlineLevel="1" x14ac:dyDescent="0.2">
      <c r="A198" s="140"/>
      <c r="B198" s="140"/>
      <c r="C198" s="176" t="s">
        <v>308</v>
      </c>
      <c r="D198" s="149"/>
      <c r="E198" s="154">
        <v>1.905</v>
      </c>
      <c r="F198" s="158"/>
      <c r="G198" s="158"/>
      <c r="H198" s="158"/>
      <c r="I198" s="158"/>
      <c r="J198" s="158"/>
      <c r="K198" s="158"/>
      <c r="L198" s="158"/>
      <c r="M198" s="158"/>
      <c r="N198" s="147"/>
      <c r="O198" s="147"/>
      <c r="P198" s="147"/>
      <c r="Q198" s="147"/>
      <c r="R198" s="147"/>
      <c r="S198" s="147"/>
      <c r="T198" s="148"/>
      <c r="U198" s="147"/>
      <c r="V198" s="139"/>
      <c r="W198" s="139"/>
      <c r="X198" s="139"/>
      <c r="Y198" s="139"/>
      <c r="Z198" s="139"/>
      <c r="AA198" s="139"/>
      <c r="AB198" s="139"/>
      <c r="AC198" s="139"/>
      <c r="AD198" s="139"/>
      <c r="AE198" s="139" t="s">
        <v>113</v>
      </c>
      <c r="AF198" s="139">
        <v>0</v>
      </c>
      <c r="AG198" s="139"/>
      <c r="AH198" s="139"/>
      <c r="AI198" s="139"/>
      <c r="AJ198" s="139"/>
      <c r="AK198" s="139"/>
      <c r="AL198" s="139"/>
      <c r="AM198" s="139"/>
      <c r="AN198" s="139"/>
      <c r="AO198" s="139"/>
      <c r="AP198" s="139"/>
      <c r="AQ198" s="139"/>
      <c r="AR198" s="139"/>
      <c r="AS198" s="139"/>
      <c r="AT198" s="139"/>
      <c r="AU198" s="139"/>
      <c r="AV198" s="139"/>
      <c r="AW198" s="139"/>
      <c r="AX198" s="139"/>
      <c r="AY198" s="139"/>
      <c r="AZ198" s="139"/>
      <c r="BA198" s="139"/>
      <c r="BB198" s="139"/>
      <c r="BC198" s="139"/>
      <c r="BD198" s="139"/>
      <c r="BE198" s="139"/>
      <c r="BF198" s="139"/>
      <c r="BG198" s="139"/>
      <c r="BH198" s="139"/>
    </row>
    <row r="199" spans="1:60" outlineLevel="1" x14ac:dyDescent="0.2">
      <c r="A199" s="140"/>
      <c r="B199" s="140"/>
      <c r="C199" s="176" t="s">
        <v>309</v>
      </c>
      <c r="D199" s="149"/>
      <c r="E199" s="154">
        <v>5.4</v>
      </c>
      <c r="F199" s="158"/>
      <c r="G199" s="158"/>
      <c r="H199" s="158"/>
      <c r="I199" s="158"/>
      <c r="J199" s="158"/>
      <c r="K199" s="158"/>
      <c r="L199" s="158"/>
      <c r="M199" s="158"/>
      <c r="N199" s="147"/>
      <c r="O199" s="147"/>
      <c r="P199" s="147"/>
      <c r="Q199" s="147"/>
      <c r="R199" s="147"/>
      <c r="S199" s="147"/>
      <c r="T199" s="148"/>
      <c r="U199" s="147"/>
      <c r="V199" s="139"/>
      <c r="W199" s="139"/>
      <c r="X199" s="139"/>
      <c r="Y199" s="139"/>
      <c r="Z199" s="139"/>
      <c r="AA199" s="139"/>
      <c r="AB199" s="139"/>
      <c r="AC199" s="139"/>
      <c r="AD199" s="139"/>
      <c r="AE199" s="139" t="s">
        <v>113</v>
      </c>
      <c r="AF199" s="139">
        <v>0</v>
      </c>
      <c r="AG199" s="139"/>
      <c r="AH199" s="139"/>
      <c r="AI199" s="139"/>
      <c r="AJ199" s="139"/>
      <c r="AK199" s="139"/>
      <c r="AL199" s="139"/>
      <c r="AM199" s="139"/>
      <c r="AN199" s="139"/>
      <c r="AO199" s="139"/>
      <c r="AP199" s="139"/>
      <c r="AQ199" s="139"/>
      <c r="AR199" s="139"/>
      <c r="AS199" s="139"/>
      <c r="AT199" s="139"/>
      <c r="AU199" s="139"/>
      <c r="AV199" s="139"/>
      <c r="AW199" s="139"/>
      <c r="AX199" s="139"/>
      <c r="AY199" s="139"/>
      <c r="AZ199" s="139"/>
      <c r="BA199" s="139"/>
      <c r="BB199" s="139"/>
      <c r="BC199" s="139"/>
      <c r="BD199" s="139"/>
      <c r="BE199" s="139"/>
      <c r="BF199" s="139"/>
      <c r="BG199" s="139"/>
      <c r="BH199" s="139"/>
    </row>
    <row r="200" spans="1:60" outlineLevel="1" x14ac:dyDescent="0.2">
      <c r="A200" s="140"/>
      <c r="B200" s="140"/>
      <c r="C200" s="176" t="s">
        <v>310</v>
      </c>
      <c r="D200" s="149"/>
      <c r="E200" s="154">
        <v>8.2200000000000006</v>
      </c>
      <c r="F200" s="158"/>
      <c r="G200" s="158"/>
      <c r="H200" s="158"/>
      <c r="I200" s="158"/>
      <c r="J200" s="158"/>
      <c r="K200" s="158"/>
      <c r="L200" s="158"/>
      <c r="M200" s="158"/>
      <c r="N200" s="147"/>
      <c r="O200" s="147"/>
      <c r="P200" s="147"/>
      <c r="Q200" s="147"/>
      <c r="R200" s="147"/>
      <c r="S200" s="147"/>
      <c r="T200" s="148"/>
      <c r="U200" s="147"/>
      <c r="V200" s="139"/>
      <c r="W200" s="139"/>
      <c r="X200" s="139"/>
      <c r="Y200" s="139"/>
      <c r="Z200" s="139"/>
      <c r="AA200" s="139"/>
      <c r="AB200" s="139"/>
      <c r="AC200" s="139"/>
      <c r="AD200" s="139"/>
      <c r="AE200" s="139" t="s">
        <v>113</v>
      </c>
      <c r="AF200" s="139">
        <v>0</v>
      </c>
      <c r="AG200" s="139"/>
      <c r="AH200" s="139"/>
      <c r="AI200" s="139"/>
      <c r="AJ200" s="139"/>
      <c r="AK200" s="139"/>
      <c r="AL200" s="139"/>
      <c r="AM200" s="139"/>
      <c r="AN200" s="139"/>
      <c r="AO200" s="139"/>
      <c r="AP200" s="139"/>
      <c r="AQ200" s="139"/>
      <c r="AR200" s="139"/>
      <c r="AS200" s="139"/>
      <c r="AT200" s="139"/>
      <c r="AU200" s="139"/>
      <c r="AV200" s="139"/>
      <c r="AW200" s="139"/>
      <c r="AX200" s="139"/>
      <c r="AY200" s="139"/>
      <c r="AZ200" s="139"/>
      <c r="BA200" s="139"/>
      <c r="BB200" s="139"/>
      <c r="BC200" s="139"/>
      <c r="BD200" s="139"/>
      <c r="BE200" s="139"/>
      <c r="BF200" s="139"/>
      <c r="BG200" s="139"/>
      <c r="BH200" s="139"/>
    </row>
    <row r="201" spans="1:60" outlineLevel="1" x14ac:dyDescent="0.2">
      <c r="A201" s="140"/>
      <c r="B201" s="140"/>
      <c r="C201" s="178" t="s">
        <v>286</v>
      </c>
      <c r="D201" s="152"/>
      <c r="E201" s="156">
        <v>31.274999999999999</v>
      </c>
      <c r="F201" s="158"/>
      <c r="G201" s="158"/>
      <c r="H201" s="158"/>
      <c r="I201" s="158"/>
      <c r="J201" s="158"/>
      <c r="K201" s="158"/>
      <c r="L201" s="158"/>
      <c r="M201" s="158"/>
      <c r="N201" s="147"/>
      <c r="O201" s="147"/>
      <c r="P201" s="147"/>
      <c r="Q201" s="147"/>
      <c r="R201" s="147"/>
      <c r="S201" s="147"/>
      <c r="T201" s="148"/>
      <c r="U201" s="147"/>
      <c r="V201" s="139"/>
      <c r="W201" s="139"/>
      <c r="X201" s="139"/>
      <c r="Y201" s="139"/>
      <c r="Z201" s="139"/>
      <c r="AA201" s="139"/>
      <c r="AB201" s="139"/>
      <c r="AC201" s="139"/>
      <c r="AD201" s="139"/>
      <c r="AE201" s="139" t="s">
        <v>113</v>
      </c>
      <c r="AF201" s="139">
        <v>1</v>
      </c>
      <c r="AG201" s="139"/>
      <c r="AH201" s="139"/>
      <c r="AI201" s="139"/>
      <c r="AJ201" s="139"/>
      <c r="AK201" s="139"/>
      <c r="AL201" s="139"/>
      <c r="AM201" s="139"/>
      <c r="AN201" s="139"/>
      <c r="AO201" s="139"/>
      <c r="AP201" s="139"/>
      <c r="AQ201" s="139"/>
      <c r="AR201" s="139"/>
      <c r="AS201" s="139"/>
      <c r="AT201" s="139"/>
      <c r="AU201" s="139"/>
      <c r="AV201" s="139"/>
      <c r="AW201" s="139"/>
      <c r="AX201" s="139"/>
      <c r="AY201" s="139"/>
      <c r="AZ201" s="139"/>
      <c r="BA201" s="139"/>
      <c r="BB201" s="139"/>
      <c r="BC201" s="139"/>
      <c r="BD201" s="139"/>
      <c r="BE201" s="139"/>
      <c r="BF201" s="139"/>
      <c r="BG201" s="139"/>
      <c r="BH201" s="139"/>
    </row>
    <row r="202" spans="1:60" outlineLevel="1" x14ac:dyDescent="0.2">
      <c r="A202" s="140"/>
      <c r="B202" s="140"/>
      <c r="C202" s="176" t="s">
        <v>311</v>
      </c>
      <c r="D202" s="149"/>
      <c r="E202" s="154">
        <v>1.56375</v>
      </c>
      <c r="F202" s="158"/>
      <c r="G202" s="158"/>
      <c r="H202" s="158"/>
      <c r="I202" s="158"/>
      <c r="J202" s="158"/>
      <c r="K202" s="158"/>
      <c r="L202" s="158"/>
      <c r="M202" s="158"/>
      <c r="N202" s="147"/>
      <c r="O202" s="147"/>
      <c r="P202" s="147"/>
      <c r="Q202" s="147"/>
      <c r="R202" s="147"/>
      <c r="S202" s="147"/>
      <c r="T202" s="148"/>
      <c r="U202" s="147"/>
      <c r="V202" s="139"/>
      <c r="W202" s="139"/>
      <c r="X202" s="139"/>
      <c r="Y202" s="139"/>
      <c r="Z202" s="139"/>
      <c r="AA202" s="139"/>
      <c r="AB202" s="139"/>
      <c r="AC202" s="139"/>
      <c r="AD202" s="139"/>
      <c r="AE202" s="139" t="s">
        <v>113</v>
      </c>
      <c r="AF202" s="139">
        <v>0</v>
      </c>
      <c r="AG202" s="139"/>
      <c r="AH202" s="139"/>
      <c r="AI202" s="139"/>
      <c r="AJ202" s="139"/>
      <c r="AK202" s="139"/>
      <c r="AL202" s="139"/>
      <c r="AM202" s="139"/>
      <c r="AN202" s="139"/>
      <c r="AO202" s="139"/>
      <c r="AP202" s="139"/>
      <c r="AQ202" s="139"/>
      <c r="AR202" s="139"/>
      <c r="AS202" s="139"/>
      <c r="AT202" s="139"/>
      <c r="AU202" s="139"/>
      <c r="AV202" s="139"/>
      <c r="AW202" s="139"/>
      <c r="AX202" s="139"/>
      <c r="AY202" s="139"/>
      <c r="AZ202" s="139"/>
      <c r="BA202" s="139"/>
      <c r="BB202" s="139"/>
      <c r="BC202" s="139"/>
      <c r="BD202" s="139"/>
      <c r="BE202" s="139"/>
      <c r="BF202" s="139"/>
      <c r="BG202" s="139"/>
      <c r="BH202" s="139"/>
    </row>
    <row r="203" spans="1:60" outlineLevel="1" x14ac:dyDescent="0.2">
      <c r="A203" s="140">
        <v>52</v>
      </c>
      <c r="B203" s="140" t="s">
        <v>312</v>
      </c>
      <c r="C203" s="175" t="s">
        <v>313</v>
      </c>
      <c r="D203" s="147" t="s">
        <v>110</v>
      </c>
      <c r="E203" s="153">
        <v>39.838749999999997</v>
      </c>
      <c r="F203" s="157">
        <f>H203+J203</f>
        <v>0</v>
      </c>
      <c r="G203" s="158">
        <f>ROUND(E203*F203,2)</f>
        <v>0</v>
      </c>
      <c r="H203" s="158"/>
      <c r="I203" s="158">
        <f>ROUND(E203*H203,2)</f>
        <v>0</v>
      </c>
      <c r="J203" s="158"/>
      <c r="K203" s="158">
        <f>ROUND(E203*J203,2)</f>
        <v>0</v>
      </c>
      <c r="L203" s="158">
        <v>21</v>
      </c>
      <c r="M203" s="158">
        <f>G203*(1+L203/100)</f>
        <v>0</v>
      </c>
      <c r="N203" s="147">
        <v>1.1E-4</v>
      </c>
      <c r="O203" s="147">
        <f>ROUND(E203*N203,5)</f>
        <v>4.3800000000000002E-3</v>
      </c>
      <c r="P203" s="147">
        <v>0</v>
      </c>
      <c r="Q203" s="147">
        <f>ROUND(E203*P203,5)</f>
        <v>0</v>
      </c>
      <c r="R203" s="147"/>
      <c r="S203" s="147"/>
      <c r="T203" s="148">
        <v>0</v>
      </c>
      <c r="U203" s="147">
        <f>ROUND(E203*T203,2)</f>
        <v>0</v>
      </c>
      <c r="V203" s="139"/>
      <c r="W203" s="139"/>
      <c r="X203" s="139"/>
      <c r="Y203" s="139"/>
      <c r="Z203" s="139"/>
      <c r="AA203" s="139"/>
      <c r="AB203" s="139"/>
      <c r="AC203" s="139"/>
      <c r="AD203" s="139"/>
      <c r="AE203" s="139" t="s">
        <v>111</v>
      </c>
      <c r="AF203" s="139"/>
      <c r="AG203" s="139"/>
      <c r="AH203" s="139"/>
      <c r="AI203" s="139"/>
      <c r="AJ203" s="139"/>
      <c r="AK203" s="139"/>
      <c r="AL203" s="139"/>
      <c r="AM203" s="139"/>
      <c r="AN203" s="139"/>
      <c r="AO203" s="139"/>
      <c r="AP203" s="139"/>
      <c r="AQ203" s="139"/>
      <c r="AR203" s="139"/>
      <c r="AS203" s="139"/>
      <c r="AT203" s="139"/>
      <c r="AU203" s="139"/>
      <c r="AV203" s="139"/>
      <c r="AW203" s="139"/>
      <c r="AX203" s="139"/>
      <c r="AY203" s="139"/>
      <c r="AZ203" s="139"/>
      <c r="BA203" s="139"/>
      <c r="BB203" s="139"/>
      <c r="BC203" s="139"/>
      <c r="BD203" s="139"/>
      <c r="BE203" s="139"/>
      <c r="BF203" s="139"/>
      <c r="BG203" s="139"/>
      <c r="BH203" s="139"/>
    </row>
    <row r="204" spans="1:60" outlineLevel="1" x14ac:dyDescent="0.2">
      <c r="A204" s="140">
        <v>53</v>
      </c>
      <c r="B204" s="140" t="s">
        <v>314</v>
      </c>
      <c r="C204" s="175" t="s">
        <v>315</v>
      </c>
      <c r="D204" s="147" t="s">
        <v>225</v>
      </c>
      <c r="E204" s="153">
        <v>1.68784</v>
      </c>
      <c r="F204" s="157">
        <f>H204+J204</f>
        <v>0</v>
      </c>
      <c r="G204" s="158">
        <f>ROUND(E204*F204,2)</f>
        <v>0</v>
      </c>
      <c r="H204" s="158"/>
      <c r="I204" s="158">
        <f>ROUND(E204*H204,2)</f>
        <v>0</v>
      </c>
      <c r="J204" s="158"/>
      <c r="K204" s="158">
        <f>ROUND(E204*J204,2)</f>
        <v>0</v>
      </c>
      <c r="L204" s="158">
        <v>21</v>
      </c>
      <c r="M204" s="158">
        <f>G204*(1+L204/100)</f>
        <v>0</v>
      </c>
      <c r="N204" s="147">
        <v>0</v>
      </c>
      <c r="O204" s="147">
        <f>ROUND(E204*N204,5)</f>
        <v>0</v>
      </c>
      <c r="P204" s="147">
        <v>0</v>
      </c>
      <c r="Q204" s="147">
        <f>ROUND(E204*P204,5)</f>
        <v>0</v>
      </c>
      <c r="R204" s="147"/>
      <c r="S204" s="147"/>
      <c r="T204" s="148">
        <v>1.2649999999999999</v>
      </c>
      <c r="U204" s="147">
        <f>ROUND(E204*T204,2)</f>
        <v>2.14</v>
      </c>
      <c r="V204" s="139"/>
      <c r="W204" s="139"/>
      <c r="X204" s="139"/>
      <c r="Y204" s="139"/>
      <c r="Z204" s="139"/>
      <c r="AA204" s="139"/>
      <c r="AB204" s="139"/>
      <c r="AC204" s="139"/>
      <c r="AD204" s="139"/>
      <c r="AE204" s="139" t="s">
        <v>111</v>
      </c>
      <c r="AF204" s="139"/>
      <c r="AG204" s="139"/>
      <c r="AH204" s="139"/>
      <c r="AI204" s="139"/>
      <c r="AJ204" s="139"/>
      <c r="AK204" s="139"/>
      <c r="AL204" s="139"/>
      <c r="AM204" s="139"/>
      <c r="AN204" s="139"/>
      <c r="AO204" s="139"/>
      <c r="AP204" s="139"/>
      <c r="AQ204" s="139"/>
      <c r="AR204" s="139"/>
      <c r="AS204" s="139"/>
      <c r="AT204" s="139"/>
      <c r="AU204" s="139"/>
      <c r="AV204" s="139"/>
      <c r="AW204" s="139"/>
      <c r="AX204" s="139"/>
      <c r="AY204" s="139"/>
      <c r="AZ204" s="139"/>
      <c r="BA204" s="139"/>
      <c r="BB204" s="139"/>
      <c r="BC204" s="139"/>
      <c r="BD204" s="139"/>
      <c r="BE204" s="139"/>
      <c r="BF204" s="139"/>
      <c r="BG204" s="139"/>
      <c r="BH204" s="139"/>
    </row>
    <row r="205" spans="1:60" x14ac:dyDescent="0.2">
      <c r="A205" s="141" t="s">
        <v>106</v>
      </c>
      <c r="B205" s="141" t="s">
        <v>75</v>
      </c>
      <c r="C205" s="177" t="s">
        <v>76</v>
      </c>
      <c r="D205" s="150"/>
      <c r="E205" s="155"/>
      <c r="F205" s="159"/>
      <c r="G205" s="159">
        <f>SUMIF(AE206:AE208,"&lt;&gt;NOR",G206:G208)</f>
        <v>0</v>
      </c>
      <c r="H205" s="159"/>
      <c r="I205" s="159">
        <f>SUM(I206:I208)</f>
        <v>0</v>
      </c>
      <c r="J205" s="159"/>
      <c r="K205" s="159">
        <f>SUM(K206:K208)</f>
        <v>0</v>
      </c>
      <c r="L205" s="159"/>
      <c r="M205" s="159">
        <f>SUM(M206:M208)</f>
        <v>0</v>
      </c>
      <c r="N205" s="150"/>
      <c r="O205" s="150">
        <f>SUM(O206:O208)</f>
        <v>9.2000000000000003E-4</v>
      </c>
      <c r="P205" s="150"/>
      <c r="Q205" s="150">
        <f>SUM(Q206:Q208)</f>
        <v>0</v>
      </c>
      <c r="R205" s="150"/>
      <c r="S205" s="150"/>
      <c r="T205" s="151"/>
      <c r="U205" s="150">
        <f>SUM(U206:U208)</f>
        <v>1.1000000000000001</v>
      </c>
      <c r="AE205" t="s">
        <v>107</v>
      </c>
    </row>
    <row r="206" spans="1:60" outlineLevel="1" x14ac:dyDescent="0.2">
      <c r="A206" s="140">
        <v>54</v>
      </c>
      <c r="B206" s="140" t="s">
        <v>316</v>
      </c>
      <c r="C206" s="175" t="s">
        <v>317</v>
      </c>
      <c r="D206" s="147" t="s">
        <v>110</v>
      </c>
      <c r="E206" s="153">
        <v>3.84</v>
      </c>
      <c r="F206" s="157">
        <f>H206+J206</f>
        <v>0</v>
      </c>
      <c r="G206" s="158">
        <f>ROUND(E206*F206,2)</f>
        <v>0</v>
      </c>
      <c r="H206" s="158"/>
      <c r="I206" s="158">
        <f>ROUND(E206*H206,2)</f>
        <v>0</v>
      </c>
      <c r="J206" s="158"/>
      <c r="K206" s="158">
        <f>ROUND(E206*J206,2)</f>
        <v>0</v>
      </c>
      <c r="L206" s="158">
        <v>21</v>
      </c>
      <c r="M206" s="158">
        <f>G206*(1+L206/100)</f>
        <v>0</v>
      </c>
      <c r="N206" s="147">
        <v>2.4000000000000001E-4</v>
      </c>
      <c r="O206" s="147">
        <f>ROUND(E206*N206,5)</f>
        <v>9.2000000000000003E-4</v>
      </c>
      <c r="P206" s="147">
        <v>0</v>
      </c>
      <c r="Q206" s="147">
        <f>ROUND(E206*P206,5)</f>
        <v>0</v>
      </c>
      <c r="R206" s="147"/>
      <c r="S206" s="147"/>
      <c r="T206" s="148">
        <v>0.28699999999999998</v>
      </c>
      <c r="U206" s="147">
        <f>ROUND(E206*T206,2)</f>
        <v>1.1000000000000001</v>
      </c>
      <c r="V206" s="139"/>
      <c r="W206" s="139"/>
      <c r="X206" s="139"/>
      <c r="Y206" s="139"/>
      <c r="Z206" s="139"/>
      <c r="AA206" s="139"/>
      <c r="AB206" s="139"/>
      <c r="AC206" s="139"/>
      <c r="AD206" s="139"/>
      <c r="AE206" s="139" t="s">
        <v>111</v>
      </c>
      <c r="AF206" s="139"/>
      <c r="AG206" s="139"/>
      <c r="AH206" s="139"/>
      <c r="AI206" s="139"/>
      <c r="AJ206" s="139"/>
      <c r="AK206" s="139"/>
      <c r="AL206" s="139"/>
      <c r="AM206" s="139"/>
      <c r="AN206" s="139"/>
      <c r="AO206" s="139"/>
      <c r="AP206" s="139"/>
      <c r="AQ206" s="139"/>
      <c r="AR206" s="139"/>
      <c r="AS206" s="139"/>
      <c r="AT206" s="139"/>
      <c r="AU206" s="139"/>
      <c r="AV206" s="139"/>
      <c r="AW206" s="139"/>
      <c r="AX206" s="139"/>
      <c r="AY206" s="139"/>
      <c r="AZ206" s="139"/>
      <c r="BA206" s="139"/>
      <c r="BB206" s="139"/>
      <c r="BC206" s="139"/>
      <c r="BD206" s="139"/>
      <c r="BE206" s="139"/>
      <c r="BF206" s="139"/>
      <c r="BG206" s="139"/>
      <c r="BH206" s="139"/>
    </row>
    <row r="207" spans="1:60" outlineLevel="1" x14ac:dyDescent="0.2">
      <c r="A207" s="140"/>
      <c r="B207" s="140"/>
      <c r="C207" s="176" t="s">
        <v>318</v>
      </c>
      <c r="D207" s="149"/>
      <c r="E207" s="154"/>
      <c r="F207" s="158"/>
      <c r="G207" s="158"/>
      <c r="H207" s="158"/>
      <c r="I207" s="158"/>
      <c r="J207" s="158"/>
      <c r="K207" s="158"/>
      <c r="L207" s="158"/>
      <c r="M207" s="158"/>
      <c r="N207" s="147"/>
      <c r="O207" s="147"/>
      <c r="P207" s="147"/>
      <c r="Q207" s="147"/>
      <c r="R207" s="147"/>
      <c r="S207" s="147"/>
      <c r="T207" s="148"/>
      <c r="U207" s="147"/>
      <c r="V207" s="139"/>
      <c r="W207" s="139"/>
      <c r="X207" s="139"/>
      <c r="Y207" s="139"/>
      <c r="Z207" s="139"/>
      <c r="AA207" s="139"/>
      <c r="AB207" s="139"/>
      <c r="AC207" s="139"/>
      <c r="AD207" s="139"/>
      <c r="AE207" s="139" t="s">
        <v>113</v>
      </c>
      <c r="AF207" s="139">
        <v>0</v>
      </c>
      <c r="AG207" s="139"/>
      <c r="AH207" s="139"/>
      <c r="AI207" s="139"/>
      <c r="AJ207" s="139"/>
      <c r="AK207" s="139"/>
      <c r="AL207" s="139"/>
      <c r="AM207" s="139"/>
      <c r="AN207" s="139"/>
      <c r="AO207" s="139"/>
      <c r="AP207" s="139"/>
      <c r="AQ207" s="139"/>
      <c r="AR207" s="139"/>
      <c r="AS207" s="139"/>
      <c r="AT207" s="139"/>
      <c r="AU207" s="139"/>
      <c r="AV207" s="139"/>
      <c r="AW207" s="139"/>
      <c r="AX207" s="139"/>
      <c r="AY207" s="139"/>
      <c r="AZ207" s="139"/>
      <c r="BA207" s="139"/>
      <c r="BB207" s="139"/>
      <c r="BC207" s="139"/>
      <c r="BD207" s="139"/>
      <c r="BE207" s="139"/>
      <c r="BF207" s="139"/>
      <c r="BG207" s="139"/>
      <c r="BH207" s="139"/>
    </row>
    <row r="208" spans="1:60" outlineLevel="1" x14ac:dyDescent="0.2">
      <c r="A208" s="140"/>
      <c r="B208" s="140"/>
      <c r="C208" s="176" t="s">
        <v>319</v>
      </c>
      <c r="D208" s="149"/>
      <c r="E208" s="154">
        <v>3.84</v>
      </c>
      <c r="F208" s="158"/>
      <c r="G208" s="158"/>
      <c r="H208" s="158"/>
      <c r="I208" s="158"/>
      <c r="J208" s="158"/>
      <c r="K208" s="158"/>
      <c r="L208" s="158"/>
      <c r="M208" s="158"/>
      <c r="N208" s="147"/>
      <c r="O208" s="147"/>
      <c r="P208" s="147"/>
      <c r="Q208" s="147"/>
      <c r="R208" s="147"/>
      <c r="S208" s="147"/>
      <c r="T208" s="148"/>
      <c r="U208" s="147"/>
      <c r="V208" s="139"/>
      <c r="W208" s="139"/>
      <c r="X208" s="139"/>
      <c r="Y208" s="139"/>
      <c r="Z208" s="139"/>
      <c r="AA208" s="139"/>
      <c r="AB208" s="139"/>
      <c r="AC208" s="139"/>
      <c r="AD208" s="139"/>
      <c r="AE208" s="139" t="s">
        <v>113</v>
      </c>
      <c r="AF208" s="139">
        <v>0</v>
      </c>
      <c r="AG208" s="139"/>
      <c r="AH208" s="139"/>
      <c r="AI208" s="139"/>
      <c r="AJ208" s="139"/>
      <c r="AK208" s="139"/>
      <c r="AL208" s="139"/>
      <c r="AM208" s="139"/>
      <c r="AN208" s="139"/>
      <c r="AO208" s="139"/>
      <c r="AP208" s="139"/>
      <c r="AQ208" s="139"/>
      <c r="AR208" s="139"/>
      <c r="AS208" s="139"/>
      <c r="AT208" s="139"/>
      <c r="AU208" s="139"/>
      <c r="AV208" s="139"/>
      <c r="AW208" s="139"/>
      <c r="AX208" s="139"/>
      <c r="AY208" s="139"/>
      <c r="AZ208" s="139"/>
      <c r="BA208" s="139"/>
      <c r="BB208" s="139"/>
      <c r="BC208" s="139"/>
      <c r="BD208" s="139"/>
      <c r="BE208" s="139"/>
      <c r="BF208" s="139"/>
      <c r="BG208" s="139"/>
      <c r="BH208" s="139"/>
    </row>
    <row r="209" spans="1:60" x14ac:dyDescent="0.2">
      <c r="A209" s="141" t="s">
        <v>106</v>
      </c>
      <c r="B209" s="141" t="s">
        <v>77</v>
      </c>
      <c r="C209" s="177" t="s">
        <v>78</v>
      </c>
      <c r="D209" s="150"/>
      <c r="E209" s="155"/>
      <c r="F209" s="159"/>
      <c r="G209" s="159">
        <f>SUMIF(AE210:AE219,"&lt;&gt;NOR",G210:G219)</f>
        <v>0</v>
      </c>
      <c r="H209" s="159"/>
      <c r="I209" s="159">
        <f>SUM(I210:I219)</f>
        <v>0</v>
      </c>
      <c r="J209" s="159"/>
      <c r="K209" s="159">
        <f>SUM(K210:K219)</f>
        <v>0</v>
      </c>
      <c r="L209" s="159"/>
      <c r="M209" s="159">
        <f>SUM(M210:M219)</f>
        <v>0</v>
      </c>
      <c r="N209" s="150"/>
      <c r="O209" s="150">
        <f>SUM(O210:O219)</f>
        <v>1.9599999999999999E-2</v>
      </c>
      <c r="P209" s="150"/>
      <c r="Q209" s="150">
        <f>SUM(Q210:Q219)</f>
        <v>0</v>
      </c>
      <c r="R209" s="150"/>
      <c r="S209" s="150"/>
      <c r="T209" s="151"/>
      <c r="U209" s="150">
        <f>SUM(U210:U219)</f>
        <v>6.27</v>
      </c>
      <c r="AE209" t="s">
        <v>107</v>
      </c>
    </row>
    <row r="210" spans="1:60" outlineLevel="1" x14ac:dyDescent="0.2">
      <c r="A210" s="140">
        <v>55</v>
      </c>
      <c r="B210" s="140" t="s">
        <v>320</v>
      </c>
      <c r="C210" s="175" t="s">
        <v>321</v>
      </c>
      <c r="D210" s="147" t="s">
        <v>110</v>
      </c>
      <c r="E210" s="153">
        <v>46.655000000000001</v>
      </c>
      <c r="F210" s="157">
        <f>H210+J210</f>
        <v>0</v>
      </c>
      <c r="G210" s="158">
        <f>ROUND(E210*F210,2)</f>
        <v>0</v>
      </c>
      <c r="H210" s="158"/>
      <c r="I210" s="158">
        <f>ROUND(E210*H210,2)</f>
        <v>0</v>
      </c>
      <c r="J210" s="158"/>
      <c r="K210" s="158">
        <f>ROUND(E210*J210,2)</f>
        <v>0</v>
      </c>
      <c r="L210" s="158">
        <v>21</v>
      </c>
      <c r="M210" s="158">
        <f>G210*(1+L210/100)</f>
        <v>0</v>
      </c>
      <c r="N210" s="147">
        <v>4.2000000000000002E-4</v>
      </c>
      <c r="O210" s="147">
        <f>ROUND(E210*N210,5)</f>
        <v>1.9599999999999999E-2</v>
      </c>
      <c r="P210" s="147">
        <v>0</v>
      </c>
      <c r="Q210" s="147">
        <f>ROUND(E210*P210,5)</f>
        <v>0</v>
      </c>
      <c r="R210" s="147"/>
      <c r="S210" s="147"/>
      <c r="T210" s="148">
        <v>0.13439000000000001</v>
      </c>
      <c r="U210" s="147">
        <f>ROUND(E210*T210,2)</f>
        <v>6.27</v>
      </c>
      <c r="V210" s="139"/>
      <c r="W210" s="139"/>
      <c r="X210" s="139"/>
      <c r="Y210" s="139"/>
      <c r="Z210" s="139"/>
      <c r="AA210" s="139"/>
      <c r="AB210" s="139"/>
      <c r="AC210" s="139"/>
      <c r="AD210" s="139"/>
      <c r="AE210" s="139" t="s">
        <v>111</v>
      </c>
      <c r="AF210" s="139"/>
      <c r="AG210" s="139"/>
      <c r="AH210" s="139"/>
      <c r="AI210" s="139"/>
      <c r="AJ210" s="139"/>
      <c r="AK210" s="139"/>
      <c r="AL210" s="139"/>
      <c r="AM210" s="139"/>
      <c r="AN210" s="139"/>
      <c r="AO210" s="139"/>
      <c r="AP210" s="139"/>
      <c r="AQ210" s="139"/>
      <c r="AR210" s="139"/>
      <c r="AS210" s="139"/>
      <c r="AT210" s="139"/>
      <c r="AU210" s="139"/>
      <c r="AV210" s="139"/>
      <c r="AW210" s="139"/>
      <c r="AX210" s="139"/>
      <c r="AY210" s="139"/>
      <c r="AZ210" s="139"/>
      <c r="BA210" s="139"/>
      <c r="BB210" s="139"/>
      <c r="BC210" s="139"/>
      <c r="BD210" s="139"/>
      <c r="BE210" s="139"/>
      <c r="BF210" s="139"/>
      <c r="BG210" s="139"/>
      <c r="BH210" s="139"/>
    </row>
    <row r="211" spans="1:60" outlineLevel="1" x14ac:dyDescent="0.2">
      <c r="A211" s="140"/>
      <c r="B211" s="140"/>
      <c r="C211" s="176" t="s">
        <v>322</v>
      </c>
      <c r="D211" s="149"/>
      <c r="E211" s="154"/>
      <c r="F211" s="158"/>
      <c r="G211" s="158"/>
      <c r="H211" s="158"/>
      <c r="I211" s="158"/>
      <c r="J211" s="158"/>
      <c r="K211" s="158"/>
      <c r="L211" s="158"/>
      <c r="M211" s="158"/>
      <c r="N211" s="147"/>
      <c r="O211" s="147"/>
      <c r="P211" s="147"/>
      <c r="Q211" s="147"/>
      <c r="R211" s="147"/>
      <c r="S211" s="147"/>
      <c r="T211" s="148"/>
      <c r="U211" s="147"/>
      <c r="V211" s="139"/>
      <c r="W211" s="139"/>
      <c r="X211" s="139"/>
      <c r="Y211" s="139"/>
      <c r="Z211" s="139"/>
      <c r="AA211" s="139"/>
      <c r="AB211" s="139"/>
      <c r="AC211" s="139"/>
      <c r="AD211" s="139"/>
      <c r="AE211" s="139" t="s">
        <v>113</v>
      </c>
      <c r="AF211" s="139">
        <v>0</v>
      </c>
      <c r="AG211" s="139"/>
      <c r="AH211" s="139"/>
      <c r="AI211" s="139"/>
      <c r="AJ211" s="139"/>
      <c r="AK211" s="139"/>
      <c r="AL211" s="139"/>
      <c r="AM211" s="139"/>
      <c r="AN211" s="139"/>
      <c r="AO211" s="139"/>
      <c r="AP211" s="139"/>
      <c r="AQ211" s="139"/>
      <c r="AR211" s="139"/>
      <c r="AS211" s="139"/>
      <c r="AT211" s="139"/>
      <c r="AU211" s="139"/>
      <c r="AV211" s="139"/>
      <c r="AW211" s="139"/>
      <c r="AX211" s="139"/>
      <c r="AY211" s="139"/>
      <c r="AZ211" s="139"/>
      <c r="BA211" s="139"/>
      <c r="BB211" s="139"/>
      <c r="BC211" s="139"/>
      <c r="BD211" s="139"/>
      <c r="BE211" s="139"/>
      <c r="BF211" s="139"/>
      <c r="BG211" s="139"/>
      <c r="BH211" s="139"/>
    </row>
    <row r="212" spans="1:60" outlineLevel="1" x14ac:dyDescent="0.2">
      <c r="A212" s="140"/>
      <c r="B212" s="140"/>
      <c r="C212" s="176" t="s">
        <v>323</v>
      </c>
      <c r="D212" s="149"/>
      <c r="E212" s="154">
        <v>23.5</v>
      </c>
      <c r="F212" s="158"/>
      <c r="G212" s="158"/>
      <c r="H212" s="158"/>
      <c r="I212" s="158"/>
      <c r="J212" s="158"/>
      <c r="K212" s="158"/>
      <c r="L212" s="158"/>
      <c r="M212" s="158"/>
      <c r="N212" s="147"/>
      <c r="O212" s="147"/>
      <c r="P212" s="147"/>
      <c r="Q212" s="147"/>
      <c r="R212" s="147"/>
      <c r="S212" s="147"/>
      <c r="T212" s="148"/>
      <c r="U212" s="147"/>
      <c r="V212" s="139"/>
      <c r="W212" s="139"/>
      <c r="X212" s="139"/>
      <c r="Y212" s="139"/>
      <c r="Z212" s="139"/>
      <c r="AA212" s="139"/>
      <c r="AB212" s="139"/>
      <c r="AC212" s="139"/>
      <c r="AD212" s="139"/>
      <c r="AE212" s="139" t="s">
        <v>113</v>
      </c>
      <c r="AF212" s="139">
        <v>0</v>
      </c>
      <c r="AG212" s="139"/>
      <c r="AH212" s="139"/>
      <c r="AI212" s="139"/>
      <c r="AJ212" s="139"/>
      <c r="AK212" s="139"/>
      <c r="AL212" s="139"/>
      <c r="AM212" s="139"/>
      <c r="AN212" s="139"/>
      <c r="AO212" s="139"/>
      <c r="AP212" s="139"/>
      <c r="AQ212" s="139"/>
      <c r="AR212" s="139"/>
      <c r="AS212" s="139"/>
      <c r="AT212" s="139"/>
      <c r="AU212" s="139"/>
      <c r="AV212" s="139"/>
      <c r="AW212" s="139"/>
      <c r="AX212" s="139"/>
      <c r="AY212" s="139"/>
      <c r="AZ212" s="139"/>
      <c r="BA212" s="139"/>
      <c r="BB212" s="139"/>
      <c r="BC212" s="139"/>
      <c r="BD212" s="139"/>
      <c r="BE212" s="139"/>
      <c r="BF212" s="139"/>
      <c r="BG212" s="139"/>
      <c r="BH212" s="139"/>
    </row>
    <row r="213" spans="1:60" outlineLevel="1" x14ac:dyDescent="0.2">
      <c r="A213" s="140"/>
      <c r="B213" s="140"/>
      <c r="C213" s="176" t="s">
        <v>324</v>
      </c>
      <c r="D213" s="149"/>
      <c r="E213" s="154">
        <v>6.07</v>
      </c>
      <c r="F213" s="158"/>
      <c r="G213" s="158"/>
      <c r="H213" s="158"/>
      <c r="I213" s="158"/>
      <c r="J213" s="158"/>
      <c r="K213" s="158"/>
      <c r="L213" s="158"/>
      <c r="M213" s="158"/>
      <c r="N213" s="147"/>
      <c r="O213" s="147"/>
      <c r="P213" s="147"/>
      <c r="Q213" s="147"/>
      <c r="R213" s="147"/>
      <c r="S213" s="147"/>
      <c r="T213" s="148"/>
      <c r="U213" s="147"/>
      <c r="V213" s="139"/>
      <c r="W213" s="139"/>
      <c r="X213" s="139"/>
      <c r="Y213" s="139"/>
      <c r="Z213" s="139"/>
      <c r="AA213" s="139"/>
      <c r="AB213" s="139"/>
      <c r="AC213" s="139"/>
      <c r="AD213" s="139"/>
      <c r="AE213" s="139" t="s">
        <v>113</v>
      </c>
      <c r="AF213" s="139">
        <v>0</v>
      </c>
      <c r="AG213" s="139"/>
      <c r="AH213" s="139"/>
      <c r="AI213" s="139"/>
      <c r="AJ213" s="139"/>
      <c r="AK213" s="139"/>
      <c r="AL213" s="139"/>
      <c r="AM213" s="139"/>
      <c r="AN213" s="139"/>
      <c r="AO213" s="139"/>
      <c r="AP213" s="139"/>
      <c r="AQ213" s="139"/>
      <c r="AR213" s="139"/>
      <c r="AS213" s="139"/>
      <c r="AT213" s="139"/>
      <c r="AU213" s="139"/>
      <c r="AV213" s="139"/>
      <c r="AW213" s="139"/>
      <c r="AX213" s="139"/>
      <c r="AY213" s="139"/>
      <c r="AZ213" s="139"/>
      <c r="BA213" s="139"/>
      <c r="BB213" s="139"/>
      <c r="BC213" s="139"/>
      <c r="BD213" s="139"/>
      <c r="BE213" s="139"/>
      <c r="BF213" s="139"/>
      <c r="BG213" s="139"/>
      <c r="BH213" s="139"/>
    </row>
    <row r="214" spans="1:60" outlineLevel="1" x14ac:dyDescent="0.2">
      <c r="A214" s="140"/>
      <c r="B214" s="140"/>
      <c r="C214" s="176" t="s">
        <v>325</v>
      </c>
      <c r="D214" s="149"/>
      <c r="E214" s="154">
        <v>1.6</v>
      </c>
      <c r="F214" s="158"/>
      <c r="G214" s="158"/>
      <c r="H214" s="158"/>
      <c r="I214" s="158"/>
      <c r="J214" s="158"/>
      <c r="K214" s="158"/>
      <c r="L214" s="158"/>
      <c r="M214" s="158"/>
      <c r="N214" s="147"/>
      <c r="O214" s="147"/>
      <c r="P214" s="147"/>
      <c r="Q214" s="147"/>
      <c r="R214" s="147"/>
      <c r="S214" s="147"/>
      <c r="T214" s="148"/>
      <c r="U214" s="147"/>
      <c r="V214" s="139"/>
      <c r="W214" s="139"/>
      <c r="X214" s="139"/>
      <c r="Y214" s="139"/>
      <c r="Z214" s="139"/>
      <c r="AA214" s="139"/>
      <c r="AB214" s="139"/>
      <c r="AC214" s="139"/>
      <c r="AD214" s="139"/>
      <c r="AE214" s="139" t="s">
        <v>113</v>
      </c>
      <c r="AF214" s="139">
        <v>0</v>
      </c>
      <c r="AG214" s="139"/>
      <c r="AH214" s="139"/>
      <c r="AI214" s="139"/>
      <c r="AJ214" s="139"/>
      <c r="AK214" s="139"/>
      <c r="AL214" s="139"/>
      <c r="AM214" s="139"/>
      <c r="AN214" s="139"/>
      <c r="AO214" s="139"/>
      <c r="AP214" s="139"/>
      <c r="AQ214" s="139"/>
      <c r="AR214" s="139"/>
      <c r="AS214" s="139"/>
      <c r="AT214" s="139"/>
      <c r="AU214" s="139"/>
      <c r="AV214" s="139"/>
      <c r="AW214" s="139"/>
      <c r="AX214" s="139"/>
      <c r="AY214" s="139"/>
      <c r="AZ214" s="139"/>
      <c r="BA214" s="139"/>
      <c r="BB214" s="139"/>
      <c r="BC214" s="139"/>
      <c r="BD214" s="139"/>
      <c r="BE214" s="139"/>
      <c r="BF214" s="139"/>
      <c r="BG214" s="139"/>
      <c r="BH214" s="139"/>
    </row>
    <row r="215" spans="1:60" outlineLevel="1" x14ac:dyDescent="0.2">
      <c r="A215" s="140"/>
      <c r="B215" s="140"/>
      <c r="C215" s="176" t="s">
        <v>326</v>
      </c>
      <c r="D215" s="149"/>
      <c r="E215" s="154">
        <v>1.61</v>
      </c>
      <c r="F215" s="158"/>
      <c r="G215" s="158"/>
      <c r="H215" s="158"/>
      <c r="I215" s="158"/>
      <c r="J215" s="158"/>
      <c r="K215" s="158"/>
      <c r="L215" s="158"/>
      <c r="M215" s="158"/>
      <c r="N215" s="147"/>
      <c r="O215" s="147"/>
      <c r="P215" s="147"/>
      <c r="Q215" s="147"/>
      <c r="R215" s="147"/>
      <c r="S215" s="147"/>
      <c r="T215" s="148"/>
      <c r="U215" s="147"/>
      <c r="V215" s="139"/>
      <c r="W215" s="139"/>
      <c r="X215" s="139"/>
      <c r="Y215" s="139"/>
      <c r="Z215" s="139"/>
      <c r="AA215" s="139"/>
      <c r="AB215" s="139"/>
      <c r="AC215" s="139"/>
      <c r="AD215" s="139"/>
      <c r="AE215" s="139" t="s">
        <v>113</v>
      </c>
      <c r="AF215" s="139">
        <v>0</v>
      </c>
      <c r="AG215" s="139"/>
      <c r="AH215" s="139"/>
      <c r="AI215" s="139"/>
      <c r="AJ215" s="139"/>
      <c r="AK215" s="139"/>
      <c r="AL215" s="139"/>
      <c r="AM215" s="139"/>
      <c r="AN215" s="139"/>
      <c r="AO215" s="139"/>
      <c r="AP215" s="139"/>
      <c r="AQ215" s="139"/>
      <c r="AR215" s="139"/>
      <c r="AS215" s="139"/>
      <c r="AT215" s="139"/>
      <c r="AU215" s="139"/>
      <c r="AV215" s="139"/>
      <c r="AW215" s="139"/>
      <c r="AX215" s="139"/>
      <c r="AY215" s="139"/>
      <c r="AZ215" s="139"/>
      <c r="BA215" s="139"/>
      <c r="BB215" s="139"/>
      <c r="BC215" s="139"/>
      <c r="BD215" s="139"/>
      <c r="BE215" s="139"/>
      <c r="BF215" s="139"/>
      <c r="BG215" s="139"/>
      <c r="BH215" s="139"/>
    </row>
    <row r="216" spans="1:60" outlineLevel="1" x14ac:dyDescent="0.2">
      <c r="A216" s="140"/>
      <c r="B216" s="140"/>
      <c r="C216" s="176" t="s">
        <v>156</v>
      </c>
      <c r="D216" s="149"/>
      <c r="E216" s="154">
        <v>0.67500000000000004</v>
      </c>
      <c r="F216" s="158"/>
      <c r="G216" s="158"/>
      <c r="H216" s="158"/>
      <c r="I216" s="158"/>
      <c r="J216" s="158"/>
      <c r="K216" s="158"/>
      <c r="L216" s="158"/>
      <c r="M216" s="158"/>
      <c r="N216" s="147"/>
      <c r="O216" s="147"/>
      <c r="P216" s="147"/>
      <c r="Q216" s="147"/>
      <c r="R216" s="147"/>
      <c r="S216" s="147"/>
      <c r="T216" s="148"/>
      <c r="U216" s="147"/>
      <c r="V216" s="139"/>
      <c r="W216" s="139"/>
      <c r="X216" s="139"/>
      <c r="Y216" s="139"/>
      <c r="Z216" s="139"/>
      <c r="AA216" s="139"/>
      <c r="AB216" s="139"/>
      <c r="AC216" s="139"/>
      <c r="AD216" s="139"/>
      <c r="AE216" s="139" t="s">
        <v>113</v>
      </c>
      <c r="AF216" s="139">
        <v>0</v>
      </c>
      <c r="AG216" s="139"/>
      <c r="AH216" s="139"/>
      <c r="AI216" s="139"/>
      <c r="AJ216" s="139"/>
      <c r="AK216" s="139"/>
      <c r="AL216" s="139"/>
      <c r="AM216" s="139"/>
      <c r="AN216" s="139"/>
      <c r="AO216" s="139"/>
      <c r="AP216" s="139"/>
      <c r="AQ216" s="139"/>
      <c r="AR216" s="139"/>
      <c r="AS216" s="139"/>
      <c r="AT216" s="139"/>
      <c r="AU216" s="139"/>
      <c r="AV216" s="139"/>
      <c r="AW216" s="139"/>
      <c r="AX216" s="139"/>
      <c r="AY216" s="139"/>
      <c r="AZ216" s="139"/>
      <c r="BA216" s="139"/>
      <c r="BB216" s="139"/>
      <c r="BC216" s="139"/>
      <c r="BD216" s="139"/>
      <c r="BE216" s="139"/>
      <c r="BF216" s="139"/>
      <c r="BG216" s="139"/>
      <c r="BH216" s="139"/>
    </row>
    <row r="217" spans="1:60" outlineLevel="1" x14ac:dyDescent="0.2">
      <c r="A217" s="140"/>
      <c r="B217" s="140"/>
      <c r="C217" s="176" t="s">
        <v>144</v>
      </c>
      <c r="D217" s="149"/>
      <c r="E217" s="154"/>
      <c r="F217" s="158"/>
      <c r="G217" s="158"/>
      <c r="H217" s="158"/>
      <c r="I217" s="158"/>
      <c r="J217" s="158"/>
      <c r="K217" s="158"/>
      <c r="L217" s="158"/>
      <c r="M217" s="158"/>
      <c r="N217" s="147"/>
      <c r="O217" s="147"/>
      <c r="P217" s="147"/>
      <c r="Q217" s="147"/>
      <c r="R217" s="147"/>
      <c r="S217" s="147"/>
      <c r="T217" s="148"/>
      <c r="U217" s="147"/>
      <c r="V217" s="139"/>
      <c r="W217" s="139"/>
      <c r="X217" s="139"/>
      <c r="Y217" s="139"/>
      <c r="Z217" s="139"/>
      <c r="AA217" s="139"/>
      <c r="AB217" s="139"/>
      <c r="AC217" s="139"/>
      <c r="AD217" s="139"/>
      <c r="AE217" s="139" t="s">
        <v>113</v>
      </c>
      <c r="AF217" s="139">
        <v>0</v>
      </c>
      <c r="AG217" s="139"/>
      <c r="AH217" s="139"/>
      <c r="AI217" s="139"/>
      <c r="AJ217" s="139"/>
      <c r="AK217" s="139"/>
      <c r="AL217" s="139"/>
      <c r="AM217" s="139"/>
      <c r="AN217" s="139"/>
      <c r="AO217" s="139"/>
      <c r="AP217" s="139"/>
      <c r="AQ217" s="139"/>
      <c r="AR217" s="139"/>
      <c r="AS217" s="139"/>
      <c r="AT217" s="139"/>
      <c r="AU217" s="139"/>
      <c r="AV217" s="139"/>
      <c r="AW217" s="139"/>
      <c r="AX217" s="139"/>
      <c r="AY217" s="139"/>
      <c r="AZ217" s="139"/>
      <c r="BA217" s="139"/>
      <c r="BB217" s="139"/>
      <c r="BC217" s="139"/>
      <c r="BD217" s="139"/>
      <c r="BE217" s="139"/>
      <c r="BF217" s="139"/>
      <c r="BG217" s="139"/>
      <c r="BH217" s="139"/>
    </row>
    <row r="218" spans="1:60" outlineLevel="1" x14ac:dyDescent="0.2">
      <c r="A218" s="140"/>
      <c r="B218" s="140"/>
      <c r="C218" s="176" t="s">
        <v>327</v>
      </c>
      <c r="D218" s="149"/>
      <c r="E218" s="154">
        <v>11.4</v>
      </c>
      <c r="F218" s="158"/>
      <c r="G218" s="158"/>
      <c r="H218" s="158"/>
      <c r="I218" s="158"/>
      <c r="J218" s="158"/>
      <c r="K218" s="158"/>
      <c r="L218" s="158"/>
      <c r="M218" s="158"/>
      <c r="N218" s="147"/>
      <c r="O218" s="147"/>
      <c r="P218" s="147"/>
      <c r="Q218" s="147"/>
      <c r="R218" s="147"/>
      <c r="S218" s="147"/>
      <c r="T218" s="148"/>
      <c r="U218" s="147"/>
      <c r="V218" s="139"/>
      <c r="W218" s="139"/>
      <c r="X218" s="139"/>
      <c r="Y218" s="139"/>
      <c r="Z218" s="139"/>
      <c r="AA218" s="139"/>
      <c r="AB218" s="139"/>
      <c r="AC218" s="139"/>
      <c r="AD218" s="139"/>
      <c r="AE218" s="139" t="s">
        <v>113</v>
      </c>
      <c r="AF218" s="139">
        <v>0</v>
      </c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</row>
    <row r="219" spans="1:60" outlineLevel="1" x14ac:dyDescent="0.2">
      <c r="A219" s="140"/>
      <c r="B219" s="140"/>
      <c r="C219" s="176" t="s">
        <v>328</v>
      </c>
      <c r="D219" s="149"/>
      <c r="E219" s="154">
        <v>1.8</v>
      </c>
      <c r="F219" s="158"/>
      <c r="G219" s="158"/>
      <c r="H219" s="158"/>
      <c r="I219" s="158"/>
      <c r="J219" s="158"/>
      <c r="K219" s="158"/>
      <c r="L219" s="158"/>
      <c r="M219" s="158"/>
      <c r="N219" s="147"/>
      <c r="O219" s="147"/>
      <c r="P219" s="147"/>
      <c r="Q219" s="147"/>
      <c r="R219" s="147"/>
      <c r="S219" s="147"/>
      <c r="T219" s="148"/>
      <c r="U219" s="147"/>
      <c r="V219" s="139"/>
      <c r="W219" s="139"/>
      <c r="X219" s="139"/>
      <c r="Y219" s="139"/>
      <c r="Z219" s="139"/>
      <c r="AA219" s="139"/>
      <c r="AB219" s="139"/>
      <c r="AC219" s="139"/>
      <c r="AD219" s="139"/>
      <c r="AE219" s="139" t="s">
        <v>113</v>
      </c>
      <c r="AF219" s="139">
        <v>0</v>
      </c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</row>
    <row r="220" spans="1:60" x14ac:dyDescent="0.2">
      <c r="A220" s="141" t="s">
        <v>106</v>
      </c>
      <c r="B220" s="141" t="s">
        <v>79</v>
      </c>
      <c r="C220" s="177" t="s">
        <v>26</v>
      </c>
      <c r="D220" s="150"/>
      <c r="E220" s="155"/>
      <c r="F220" s="159"/>
      <c r="G220" s="159">
        <f>SUMIF(AE221:AE236,"&lt;&gt;NOR",G221:G236)</f>
        <v>0</v>
      </c>
      <c r="H220" s="159"/>
      <c r="I220" s="159">
        <f>SUM(I221:I236)</f>
        <v>0</v>
      </c>
      <c r="J220" s="159"/>
      <c r="K220" s="159">
        <f>SUM(K221:K236)</f>
        <v>0</v>
      </c>
      <c r="L220" s="159"/>
      <c r="M220" s="159">
        <f>SUM(M221:M236)</f>
        <v>0</v>
      </c>
      <c r="N220" s="150"/>
      <c r="O220" s="150">
        <f>SUM(O221:O236)</f>
        <v>0</v>
      </c>
      <c r="P220" s="150"/>
      <c r="Q220" s="150">
        <f>SUM(Q221:Q236)</f>
        <v>0</v>
      </c>
      <c r="R220" s="150"/>
      <c r="S220" s="150"/>
      <c r="T220" s="151"/>
      <c r="U220" s="150">
        <f>SUM(U221:U236)</f>
        <v>0</v>
      </c>
      <c r="AE220" t="s">
        <v>107</v>
      </c>
    </row>
    <row r="221" spans="1:60" outlineLevel="1" x14ac:dyDescent="0.2">
      <c r="A221" s="140">
        <v>56</v>
      </c>
      <c r="B221" s="140" t="s">
        <v>329</v>
      </c>
      <c r="C221" s="175" t="s">
        <v>330</v>
      </c>
      <c r="D221" s="147" t="s">
        <v>331</v>
      </c>
      <c r="E221" s="153">
        <v>1</v>
      </c>
      <c r="F221" s="157">
        <f>H221+J221</f>
        <v>0</v>
      </c>
      <c r="G221" s="158">
        <f>ROUND(E221*F221,2)</f>
        <v>0</v>
      </c>
      <c r="H221" s="158"/>
      <c r="I221" s="158">
        <f>ROUND(E221*H221,2)</f>
        <v>0</v>
      </c>
      <c r="J221" s="158"/>
      <c r="K221" s="158">
        <f>ROUND(E221*J221,2)</f>
        <v>0</v>
      </c>
      <c r="L221" s="158">
        <v>21</v>
      </c>
      <c r="M221" s="158">
        <f>G221*(1+L221/100)</f>
        <v>0</v>
      </c>
      <c r="N221" s="147">
        <v>0</v>
      </c>
      <c r="O221" s="147">
        <f>ROUND(E221*N221,5)</f>
        <v>0</v>
      </c>
      <c r="P221" s="147">
        <v>0</v>
      </c>
      <c r="Q221" s="147">
        <f>ROUND(E221*P221,5)</f>
        <v>0</v>
      </c>
      <c r="R221" s="147"/>
      <c r="S221" s="147"/>
      <c r="T221" s="148">
        <v>0</v>
      </c>
      <c r="U221" s="147">
        <f>ROUND(E221*T221,2)</f>
        <v>0</v>
      </c>
      <c r="V221" s="139"/>
      <c r="W221" s="139"/>
      <c r="X221" s="139"/>
      <c r="Y221" s="139"/>
      <c r="Z221" s="139"/>
      <c r="AA221" s="139"/>
      <c r="AB221" s="139"/>
      <c r="AC221" s="139"/>
      <c r="AD221" s="139"/>
      <c r="AE221" s="139" t="s">
        <v>111</v>
      </c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</row>
    <row r="222" spans="1:60" outlineLevel="1" x14ac:dyDescent="0.2">
      <c r="A222" s="140"/>
      <c r="B222" s="140"/>
      <c r="C222" s="254" t="s">
        <v>338</v>
      </c>
      <c r="D222" s="255"/>
      <c r="E222" s="256"/>
      <c r="F222" s="257"/>
      <c r="G222" s="258"/>
      <c r="H222" s="158"/>
      <c r="I222" s="158"/>
      <c r="J222" s="158"/>
      <c r="K222" s="158"/>
      <c r="L222" s="158"/>
      <c r="M222" s="158"/>
      <c r="N222" s="147"/>
      <c r="O222" s="147"/>
      <c r="P222" s="147"/>
      <c r="Q222" s="147"/>
      <c r="R222" s="147"/>
      <c r="S222" s="147"/>
      <c r="T222" s="148"/>
      <c r="U222" s="147"/>
      <c r="V222" s="139"/>
      <c r="W222" s="139"/>
      <c r="X222" s="139"/>
      <c r="Y222" s="139"/>
      <c r="Z222" s="139"/>
      <c r="AA222" s="139"/>
      <c r="AB222" s="139"/>
      <c r="AC222" s="139"/>
      <c r="AD222" s="139"/>
      <c r="AE222" s="139" t="s">
        <v>332</v>
      </c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42" t="str">
        <f t="shared" ref="BA222:BA236" si="0">C222</f>
        <v>- zřízení objektů ZS</v>
      </c>
      <c r="BB222" s="139"/>
      <c r="BC222" s="139"/>
      <c r="BD222" s="139"/>
      <c r="BE222" s="139"/>
      <c r="BF222" s="139"/>
      <c r="BG222" s="139"/>
      <c r="BH222" s="139"/>
    </row>
    <row r="223" spans="1:60" outlineLevel="1" x14ac:dyDescent="0.2">
      <c r="A223" s="140"/>
      <c r="B223" s="140"/>
      <c r="C223" s="254" t="s">
        <v>339</v>
      </c>
      <c r="D223" s="255"/>
      <c r="E223" s="256"/>
      <c r="F223" s="257"/>
      <c r="G223" s="258"/>
      <c r="H223" s="158"/>
      <c r="I223" s="158"/>
      <c r="J223" s="158"/>
      <c r="K223" s="158"/>
      <c r="L223" s="158"/>
      <c r="M223" s="158"/>
      <c r="N223" s="147"/>
      <c r="O223" s="147"/>
      <c r="P223" s="147"/>
      <c r="Q223" s="147"/>
      <c r="R223" s="147"/>
      <c r="S223" s="147"/>
      <c r="T223" s="148"/>
      <c r="U223" s="147"/>
      <c r="V223" s="139"/>
      <c r="W223" s="139"/>
      <c r="X223" s="139"/>
      <c r="Y223" s="139"/>
      <c r="Z223" s="139"/>
      <c r="AA223" s="139"/>
      <c r="AB223" s="139"/>
      <c r="AC223" s="139"/>
      <c r="AD223" s="139"/>
      <c r="AE223" s="139" t="s">
        <v>332</v>
      </c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42" t="str">
        <f t="shared" si="0"/>
        <v>- zřízení přípojek médií k objektům ZS</v>
      </c>
      <c r="BB223" s="139"/>
      <c r="BC223" s="139"/>
      <c r="BD223" s="139"/>
      <c r="BE223" s="139"/>
      <c r="BF223" s="139"/>
      <c r="BG223" s="139"/>
      <c r="BH223" s="139"/>
    </row>
    <row r="224" spans="1:60" outlineLevel="1" x14ac:dyDescent="0.2">
      <c r="A224" s="140"/>
      <c r="B224" s="140"/>
      <c r="C224" s="254" t="s">
        <v>340</v>
      </c>
      <c r="D224" s="255"/>
      <c r="E224" s="256"/>
      <c r="F224" s="257"/>
      <c r="G224" s="258"/>
      <c r="H224" s="158"/>
      <c r="I224" s="158"/>
      <c r="J224" s="158"/>
      <c r="K224" s="158"/>
      <c r="L224" s="158"/>
      <c r="M224" s="158"/>
      <c r="N224" s="147"/>
      <c r="O224" s="147"/>
      <c r="P224" s="147"/>
      <c r="Q224" s="147"/>
      <c r="R224" s="147"/>
      <c r="S224" s="147"/>
      <c r="T224" s="148"/>
      <c r="U224" s="147"/>
      <c r="V224" s="139"/>
      <c r="W224" s="139"/>
      <c r="X224" s="139"/>
      <c r="Y224" s="139"/>
      <c r="Z224" s="139"/>
      <c r="AA224" s="139"/>
      <c r="AB224" s="139"/>
      <c r="AC224" s="139"/>
      <c r="AD224" s="139"/>
      <c r="AE224" s="139" t="s">
        <v>332</v>
      </c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42" t="str">
        <f t="shared" si="0"/>
        <v>- zřízení odběrných míst NN a vody s měřením</v>
      </c>
      <c r="BB224" s="139"/>
      <c r="BC224" s="139"/>
      <c r="BD224" s="139"/>
      <c r="BE224" s="139"/>
      <c r="BF224" s="139"/>
      <c r="BG224" s="139"/>
      <c r="BH224" s="139"/>
    </row>
    <row r="225" spans="1:60" outlineLevel="1" x14ac:dyDescent="0.2">
      <c r="A225" s="140"/>
      <c r="B225" s="140"/>
      <c r="C225" s="254" t="s">
        <v>341</v>
      </c>
      <c r="D225" s="255"/>
      <c r="E225" s="256"/>
      <c r="F225" s="257"/>
      <c r="G225" s="258"/>
      <c r="H225" s="158"/>
      <c r="I225" s="158"/>
      <c r="J225" s="158"/>
      <c r="K225" s="158"/>
      <c r="L225" s="158"/>
      <c r="M225" s="158"/>
      <c r="N225" s="147"/>
      <c r="O225" s="147"/>
      <c r="P225" s="147"/>
      <c r="Q225" s="147"/>
      <c r="R225" s="147"/>
      <c r="S225" s="147"/>
      <c r="T225" s="148"/>
      <c r="U225" s="147"/>
      <c r="V225" s="139"/>
      <c r="W225" s="139"/>
      <c r="X225" s="139"/>
      <c r="Y225" s="139"/>
      <c r="Z225" s="139"/>
      <c r="AA225" s="139"/>
      <c r="AB225" s="139"/>
      <c r="AC225" s="139"/>
      <c r="AD225" s="139"/>
      <c r="AE225" s="139" t="s">
        <v>332</v>
      </c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42" t="str">
        <f t="shared" si="0"/>
        <v>- provozní náklady na energie</v>
      </c>
      <c r="BB225" s="139"/>
      <c r="BC225" s="139"/>
      <c r="BD225" s="139"/>
      <c r="BE225" s="139"/>
      <c r="BF225" s="139"/>
      <c r="BG225" s="139"/>
      <c r="BH225" s="139"/>
    </row>
    <row r="226" spans="1:60" outlineLevel="1" x14ac:dyDescent="0.2">
      <c r="A226" s="140"/>
      <c r="B226" s="140"/>
      <c r="C226" s="254" t="s">
        <v>342</v>
      </c>
      <c r="D226" s="255"/>
      <c r="E226" s="256"/>
      <c r="F226" s="257"/>
      <c r="G226" s="258"/>
      <c r="H226" s="158"/>
      <c r="I226" s="158"/>
      <c r="J226" s="158"/>
      <c r="K226" s="158"/>
      <c r="L226" s="158"/>
      <c r="M226" s="158"/>
      <c r="N226" s="147"/>
      <c r="O226" s="147"/>
      <c r="P226" s="147"/>
      <c r="Q226" s="147"/>
      <c r="R226" s="147"/>
      <c r="S226" s="147"/>
      <c r="T226" s="148"/>
      <c r="U226" s="147"/>
      <c r="V226" s="139"/>
      <c r="W226" s="139"/>
      <c r="X226" s="139"/>
      <c r="Y226" s="139"/>
      <c r="Z226" s="139"/>
      <c r="AA226" s="139"/>
      <c r="AB226" s="139"/>
      <c r="AC226" s="139"/>
      <c r="AD226" s="139"/>
      <c r="AE226" s="139" t="s">
        <v>332</v>
      </c>
      <c r="AF226" s="139"/>
      <c r="AG226" s="139"/>
      <c r="AH226" s="139"/>
      <c r="AI226" s="139"/>
      <c r="AJ226" s="139"/>
      <c r="AK226" s="139"/>
      <c r="AL226" s="139"/>
      <c r="AM226" s="139"/>
      <c r="AN226" s="139"/>
      <c r="AO226" s="139"/>
      <c r="AP226" s="139"/>
      <c r="AQ226" s="139"/>
      <c r="AR226" s="139"/>
      <c r="AS226" s="139"/>
      <c r="AT226" s="139"/>
      <c r="AU226" s="139"/>
      <c r="AV226" s="139"/>
      <c r="AW226" s="139"/>
      <c r="AX226" s="139"/>
      <c r="AY226" s="139"/>
      <c r="AZ226" s="139"/>
      <c r="BA226" s="142" t="str">
        <f t="shared" si="0"/>
        <v>- náklady na vybavení objektů ZS</v>
      </c>
      <c r="BB226" s="139"/>
      <c r="BC226" s="139"/>
      <c r="BD226" s="139"/>
      <c r="BE226" s="139"/>
      <c r="BF226" s="139"/>
      <c r="BG226" s="139"/>
      <c r="BH226" s="139"/>
    </row>
    <row r="227" spans="1:60" outlineLevel="1" x14ac:dyDescent="0.2">
      <c r="A227" s="140"/>
      <c r="B227" s="140"/>
      <c r="C227" s="254" t="s">
        <v>343</v>
      </c>
      <c r="D227" s="255"/>
      <c r="E227" s="256"/>
      <c r="F227" s="257"/>
      <c r="G227" s="258"/>
      <c r="H227" s="158"/>
      <c r="I227" s="158"/>
      <c r="J227" s="158"/>
      <c r="K227" s="158"/>
      <c r="L227" s="158"/>
      <c r="M227" s="158"/>
      <c r="N227" s="147"/>
      <c r="O227" s="147"/>
      <c r="P227" s="147"/>
      <c r="Q227" s="147"/>
      <c r="R227" s="147"/>
      <c r="S227" s="147"/>
      <c r="T227" s="148"/>
      <c r="U227" s="147"/>
      <c r="V227" s="139"/>
      <c r="W227" s="139"/>
      <c r="X227" s="139"/>
      <c r="Y227" s="139"/>
      <c r="Z227" s="139"/>
      <c r="AA227" s="139"/>
      <c r="AB227" s="139"/>
      <c r="AC227" s="139"/>
      <c r="AD227" s="139"/>
      <c r="AE227" s="139" t="s">
        <v>332</v>
      </c>
      <c r="AF227" s="139"/>
      <c r="AG227" s="139"/>
      <c r="AH227" s="139"/>
      <c r="AI227" s="139"/>
      <c r="AJ227" s="139"/>
      <c r="AK227" s="139"/>
      <c r="AL227" s="139"/>
      <c r="AM227" s="139"/>
      <c r="AN227" s="139"/>
      <c r="AO227" s="139"/>
      <c r="AP227" s="139"/>
      <c r="AQ227" s="139"/>
      <c r="AR227" s="139"/>
      <c r="AS227" s="139"/>
      <c r="AT227" s="139"/>
      <c r="AU227" s="139"/>
      <c r="AV227" s="139"/>
      <c r="AW227" s="139"/>
      <c r="AX227" s="139"/>
      <c r="AY227" s="139"/>
      <c r="AZ227" s="139"/>
      <c r="BA227" s="142" t="str">
        <f t="shared" si="0"/>
        <v>- náklady na údržbu objektů ZS</v>
      </c>
      <c r="BB227" s="139"/>
      <c r="BC227" s="139"/>
      <c r="BD227" s="139"/>
      <c r="BE227" s="139"/>
      <c r="BF227" s="139"/>
      <c r="BG227" s="139"/>
      <c r="BH227" s="139"/>
    </row>
    <row r="228" spans="1:60" outlineLevel="1" x14ac:dyDescent="0.2">
      <c r="A228" s="140"/>
      <c r="B228" s="140"/>
      <c r="C228" s="254" t="s">
        <v>344</v>
      </c>
      <c r="D228" s="255"/>
      <c r="E228" s="256"/>
      <c r="F228" s="257"/>
      <c r="G228" s="258"/>
      <c r="H228" s="158"/>
      <c r="I228" s="158"/>
      <c r="J228" s="158"/>
      <c r="K228" s="158"/>
      <c r="L228" s="158"/>
      <c r="M228" s="158"/>
      <c r="N228" s="147"/>
      <c r="O228" s="147"/>
      <c r="P228" s="147"/>
      <c r="Q228" s="147"/>
      <c r="R228" s="147"/>
      <c r="S228" s="147"/>
      <c r="T228" s="148"/>
      <c r="U228" s="147"/>
      <c r="V228" s="139"/>
      <c r="W228" s="139"/>
      <c r="X228" s="139"/>
      <c r="Y228" s="139"/>
      <c r="Z228" s="139"/>
      <c r="AA228" s="139"/>
      <c r="AB228" s="139"/>
      <c r="AC228" s="139"/>
      <c r="AD228" s="139"/>
      <c r="AE228" s="139" t="s">
        <v>332</v>
      </c>
      <c r="AF228" s="139"/>
      <c r="AG228" s="139"/>
      <c r="AH228" s="139"/>
      <c r="AI228" s="139"/>
      <c r="AJ228" s="139"/>
      <c r="AK228" s="139"/>
      <c r="AL228" s="139"/>
      <c r="AM228" s="139"/>
      <c r="AN228" s="139"/>
      <c r="AO228" s="139"/>
      <c r="AP228" s="139"/>
      <c r="AQ228" s="139"/>
      <c r="AR228" s="139"/>
      <c r="AS228" s="139"/>
      <c r="AT228" s="139"/>
      <c r="AU228" s="139"/>
      <c r="AV228" s="139"/>
      <c r="AW228" s="139"/>
      <c r="AX228" s="139"/>
      <c r="AY228" s="139"/>
      <c r="AZ228" s="139"/>
      <c r="BA228" s="142" t="str">
        <f t="shared" si="0"/>
        <v>- náklady na úklid ploch využívaných pro ZS</v>
      </c>
      <c r="BB228" s="139"/>
      <c r="BC228" s="139"/>
      <c r="BD228" s="139"/>
      <c r="BE228" s="139"/>
      <c r="BF228" s="139"/>
      <c r="BG228" s="139"/>
      <c r="BH228" s="139"/>
    </row>
    <row r="229" spans="1:60" outlineLevel="1" x14ac:dyDescent="0.2">
      <c r="A229" s="140"/>
      <c r="B229" s="140"/>
      <c r="C229" s="254" t="s">
        <v>345</v>
      </c>
      <c r="D229" s="255"/>
      <c r="E229" s="256"/>
      <c r="F229" s="257"/>
      <c r="G229" s="258"/>
      <c r="H229" s="158"/>
      <c r="I229" s="158"/>
      <c r="J229" s="158"/>
      <c r="K229" s="158"/>
      <c r="L229" s="158"/>
      <c r="M229" s="158"/>
      <c r="N229" s="147"/>
      <c r="O229" s="147"/>
      <c r="P229" s="147"/>
      <c r="Q229" s="147"/>
      <c r="R229" s="147"/>
      <c r="S229" s="147"/>
      <c r="T229" s="148"/>
      <c r="U229" s="147"/>
      <c r="V229" s="139"/>
      <c r="W229" s="139"/>
      <c r="X229" s="139"/>
      <c r="Y229" s="139"/>
      <c r="Z229" s="139"/>
      <c r="AA229" s="139"/>
      <c r="AB229" s="139"/>
      <c r="AC229" s="139"/>
      <c r="AD229" s="139"/>
      <c r="AE229" s="139" t="s">
        <v>332</v>
      </c>
      <c r="AF229" s="139"/>
      <c r="AG229" s="139"/>
      <c r="AH229" s="139"/>
      <c r="AI229" s="139"/>
      <c r="AJ229" s="139"/>
      <c r="AK229" s="139"/>
      <c r="AL229" s="139"/>
      <c r="AM229" s="139"/>
      <c r="AN229" s="139"/>
      <c r="AO229" s="139"/>
      <c r="AP229" s="139"/>
      <c r="AQ229" s="139"/>
      <c r="AR229" s="139"/>
      <c r="AS229" s="139"/>
      <c r="AT229" s="139"/>
      <c r="AU229" s="139"/>
      <c r="AV229" s="139"/>
      <c r="AW229" s="139"/>
      <c r="AX229" s="139"/>
      <c r="AY229" s="139"/>
      <c r="AZ229" s="139"/>
      <c r="BA229" s="142" t="str">
        <f t="shared" si="0"/>
        <v>- náklady spojené s likvidací objektů ZS</v>
      </c>
      <c r="BB229" s="139"/>
      <c r="BC229" s="139"/>
      <c r="BD229" s="139"/>
      <c r="BE229" s="139"/>
      <c r="BF229" s="139"/>
      <c r="BG229" s="139"/>
      <c r="BH229" s="139"/>
    </row>
    <row r="230" spans="1:60" outlineLevel="1" x14ac:dyDescent="0.2">
      <c r="A230" s="140"/>
      <c r="B230" s="140"/>
      <c r="C230" s="254" t="s">
        <v>346</v>
      </c>
      <c r="D230" s="255"/>
      <c r="E230" s="256"/>
      <c r="F230" s="257"/>
      <c r="G230" s="258"/>
      <c r="H230" s="158"/>
      <c r="I230" s="158"/>
      <c r="J230" s="158"/>
      <c r="K230" s="158"/>
      <c r="L230" s="158"/>
      <c r="M230" s="158"/>
      <c r="N230" s="147"/>
      <c r="O230" s="147"/>
      <c r="P230" s="147"/>
      <c r="Q230" s="147"/>
      <c r="R230" s="147"/>
      <c r="S230" s="147"/>
      <c r="T230" s="148"/>
      <c r="U230" s="147"/>
      <c r="V230" s="139"/>
      <c r="W230" s="139"/>
      <c r="X230" s="139"/>
      <c r="Y230" s="139"/>
      <c r="Z230" s="139"/>
      <c r="AA230" s="139"/>
      <c r="AB230" s="139"/>
      <c r="AC230" s="139"/>
      <c r="AD230" s="139"/>
      <c r="AE230" s="139" t="s">
        <v>332</v>
      </c>
      <c r="AF230" s="139"/>
      <c r="AG230" s="139"/>
      <c r="AH230" s="139"/>
      <c r="AI230" s="139"/>
      <c r="AJ230" s="139"/>
      <c r="AK230" s="139"/>
      <c r="AL230" s="139"/>
      <c r="AM230" s="139"/>
      <c r="AN230" s="139"/>
      <c r="AO230" s="139"/>
      <c r="AP230" s="139"/>
      <c r="AQ230" s="139"/>
      <c r="AR230" s="139"/>
      <c r="AS230" s="139"/>
      <c r="AT230" s="139"/>
      <c r="AU230" s="139"/>
      <c r="AV230" s="139"/>
      <c r="AW230" s="139"/>
      <c r="AX230" s="139"/>
      <c r="AY230" s="139"/>
      <c r="AZ230" s="139"/>
      <c r="BA230" s="142" t="str">
        <f t="shared" si="0"/>
        <v>- náklady na uvedení ploch a zařízení využívaných pro ZS do původního stavu</v>
      </c>
      <c r="BB230" s="139"/>
      <c r="BC230" s="139"/>
      <c r="BD230" s="139"/>
      <c r="BE230" s="139"/>
      <c r="BF230" s="139"/>
      <c r="BG230" s="139"/>
      <c r="BH230" s="139"/>
    </row>
    <row r="231" spans="1:60" ht="33.75" outlineLevel="1" x14ac:dyDescent="0.2">
      <c r="A231" s="140"/>
      <c r="B231" s="140"/>
      <c r="C231" s="254" t="s">
        <v>347</v>
      </c>
      <c r="D231" s="255"/>
      <c r="E231" s="256"/>
      <c r="F231" s="257"/>
      <c r="G231" s="258"/>
      <c r="H231" s="158"/>
      <c r="I231" s="158"/>
      <c r="J231" s="158"/>
      <c r="K231" s="158"/>
      <c r="L231" s="158"/>
      <c r="M231" s="158"/>
      <c r="N231" s="147"/>
      <c r="O231" s="147"/>
      <c r="P231" s="147"/>
      <c r="Q231" s="147"/>
      <c r="R231" s="147"/>
      <c r="S231" s="147"/>
      <c r="T231" s="148"/>
      <c r="U231" s="147"/>
      <c r="V231" s="139"/>
      <c r="W231" s="139"/>
      <c r="X231" s="139"/>
      <c r="Y231" s="139"/>
      <c r="Z231" s="139"/>
      <c r="AA231" s="139"/>
      <c r="AB231" s="139"/>
      <c r="AC231" s="139"/>
      <c r="AD231" s="139"/>
      <c r="AE231" s="139" t="s">
        <v>332</v>
      </c>
      <c r="AF231" s="139"/>
      <c r="AG231" s="139"/>
      <c r="AH231" s="139"/>
      <c r="AI231" s="139"/>
      <c r="AJ231" s="139"/>
      <c r="AK231" s="139"/>
      <c r="AL231" s="139"/>
      <c r="AM231" s="139"/>
      <c r="AN231" s="139"/>
      <c r="AO231" s="139"/>
      <c r="AP231" s="139"/>
      <c r="AQ231" s="139"/>
      <c r="AR231" s="139"/>
      <c r="AS231" s="139"/>
      <c r="AT231" s="139"/>
      <c r="AU231" s="139"/>
      <c r="AV231" s="139"/>
      <c r="AW231" s="139"/>
      <c r="AX231" s="139"/>
      <c r="AY231" s="139"/>
      <c r="AZ231" s="139"/>
      <c r="BA231" s="142" t="str">
        <f t="shared" si="0"/>
        <v>- náklady na ztížené provádění stavebních prací v důsledku nepřerušeného dopravního provozu provozu v bezprosřední blízkosti staveniště (zásobování obchodů, zajištění příjezdů pro pohotovostní vozidla)</v>
      </c>
      <c r="BB231" s="139"/>
      <c r="BC231" s="139"/>
      <c r="BD231" s="139"/>
      <c r="BE231" s="139"/>
      <c r="BF231" s="139"/>
      <c r="BG231" s="139"/>
      <c r="BH231" s="139"/>
    </row>
    <row r="232" spans="1:60" outlineLevel="1" x14ac:dyDescent="0.2">
      <c r="A232" s="140"/>
      <c r="B232" s="140"/>
      <c r="C232" s="254" t="s">
        <v>333</v>
      </c>
      <c r="D232" s="255"/>
      <c r="E232" s="256"/>
      <c r="F232" s="257"/>
      <c r="G232" s="258"/>
      <c r="H232" s="158"/>
      <c r="I232" s="158"/>
      <c r="J232" s="158"/>
      <c r="K232" s="158"/>
      <c r="L232" s="158"/>
      <c r="M232" s="158"/>
      <c r="N232" s="147"/>
      <c r="O232" s="147"/>
      <c r="P232" s="147"/>
      <c r="Q232" s="147"/>
      <c r="R232" s="147"/>
      <c r="S232" s="147"/>
      <c r="T232" s="148"/>
      <c r="U232" s="147"/>
      <c r="V232" s="139"/>
      <c r="W232" s="139"/>
      <c r="X232" s="139"/>
      <c r="Y232" s="139"/>
      <c r="Z232" s="139"/>
      <c r="AA232" s="139"/>
      <c r="AB232" s="139"/>
      <c r="AC232" s="139"/>
      <c r="AD232" s="139"/>
      <c r="AE232" s="139" t="s">
        <v>332</v>
      </c>
      <c r="AF232" s="139"/>
      <c r="AG232" s="139"/>
      <c r="AH232" s="139"/>
      <c r="AI232" s="139"/>
      <c r="AJ232" s="139"/>
      <c r="AK232" s="139"/>
      <c r="AL232" s="139"/>
      <c r="AM232" s="139"/>
      <c r="AN232" s="139"/>
      <c r="AO232" s="139"/>
      <c r="AP232" s="139"/>
      <c r="AQ232" s="139"/>
      <c r="AR232" s="139"/>
      <c r="AS232" s="139"/>
      <c r="AT232" s="139"/>
      <c r="AU232" s="139"/>
      <c r="AV232" s="139"/>
      <c r="AW232" s="139"/>
      <c r="AX232" s="139"/>
      <c r="AY232" s="139"/>
      <c r="AZ232" s="139"/>
      <c r="BA232" s="142" t="str">
        <f t="shared" si="0"/>
        <v>- poplatky za užívání veřejných ploch a to vč. užívání ploch k uložení materiálů a odpadu</v>
      </c>
      <c r="BB232" s="139"/>
      <c r="BC232" s="139"/>
      <c r="BD232" s="139"/>
      <c r="BE232" s="139"/>
      <c r="BF232" s="139"/>
      <c r="BG232" s="139"/>
      <c r="BH232" s="139"/>
    </row>
    <row r="233" spans="1:60" outlineLevel="1" x14ac:dyDescent="0.2">
      <c r="A233" s="140"/>
      <c r="B233" s="140"/>
      <c r="C233" s="254" t="s">
        <v>334</v>
      </c>
      <c r="D233" s="255"/>
      <c r="E233" s="256"/>
      <c r="F233" s="257"/>
      <c r="G233" s="258"/>
      <c r="H233" s="158"/>
      <c r="I233" s="158"/>
      <c r="J233" s="158"/>
      <c r="K233" s="158"/>
      <c r="L233" s="158"/>
      <c r="M233" s="158"/>
      <c r="N233" s="147"/>
      <c r="O233" s="147"/>
      <c r="P233" s="147"/>
      <c r="Q233" s="147"/>
      <c r="R233" s="147"/>
      <c r="S233" s="147"/>
      <c r="T233" s="148"/>
      <c r="U233" s="147"/>
      <c r="V233" s="139"/>
      <c r="W233" s="139"/>
      <c r="X233" s="139"/>
      <c r="Y233" s="139"/>
      <c r="Z233" s="139"/>
      <c r="AA233" s="139"/>
      <c r="AB233" s="139"/>
      <c r="AC233" s="139"/>
      <c r="AD233" s="139"/>
      <c r="AE233" s="139" t="s">
        <v>332</v>
      </c>
      <c r="AF233" s="139"/>
      <c r="AG233" s="139"/>
      <c r="AH233" s="139"/>
      <c r="AI233" s="139"/>
      <c r="AJ233" s="139"/>
      <c r="AK233" s="139"/>
      <c r="AL233" s="139"/>
      <c r="AM233" s="139"/>
      <c r="AN233" s="139"/>
      <c r="AO233" s="139"/>
      <c r="AP233" s="139"/>
      <c r="AQ233" s="139"/>
      <c r="AR233" s="139"/>
      <c r="AS233" s="139"/>
      <c r="AT233" s="139"/>
      <c r="AU233" s="139"/>
      <c r="AV233" s="139"/>
      <c r="AW233" s="139"/>
      <c r="AX233" s="139"/>
      <c r="AY233" s="139"/>
      <c r="AZ233" s="139"/>
      <c r="BA233" s="142" t="str">
        <f t="shared" si="0"/>
        <v>- náklady na dočasné bezbariérové trasy pro pěší</v>
      </c>
      <c r="BB233" s="139"/>
      <c r="BC233" s="139"/>
      <c r="BD233" s="139"/>
      <c r="BE233" s="139"/>
      <c r="BF233" s="139"/>
      <c r="BG233" s="139"/>
      <c r="BH233" s="139"/>
    </row>
    <row r="234" spans="1:60" outlineLevel="1" x14ac:dyDescent="0.2">
      <c r="A234" s="140"/>
      <c r="B234" s="140"/>
      <c r="C234" s="254" t="s">
        <v>335</v>
      </c>
      <c r="D234" s="255"/>
      <c r="E234" s="256"/>
      <c r="F234" s="257"/>
      <c r="G234" s="258"/>
      <c r="H234" s="158"/>
      <c r="I234" s="158"/>
      <c r="J234" s="158"/>
      <c r="K234" s="158"/>
      <c r="L234" s="158"/>
      <c r="M234" s="158"/>
      <c r="N234" s="147"/>
      <c r="O234" s="147"/>
      <c r="P234" s="147"/>
      <c r="Q234" s="147"/>
      <c r="R234" s="147"/>
      <c r="S234" s="147"/>
      <c r="T234" s="148"/>
      <c r="U234" s="147"/>
      <c r="V234" s="139"/>
      <c r="W234" s="139"/>
      <c r="X234" s="139"/>
      <c r="Y234" s="139"/>
      <c r="Z234" s="139"/>
      <c r="AA234" s="139"/>
      <c r="AB234" s="139"/>
      <c r="AC234" s="139"/>
      <c r="AD234" s="139"/>
      <c r="AE234" s="139" t="s">
        <v>332</v>
      </c>
      <c r="AF234" s="139"/>
      <c r="AG234" s="139"/>
      <c r="AH234" s="139"/>
      <c r="AI234" s="139"/>
      <c r="AJ234" s="139"/>
      <c r="AK234" s="139"/>
      <c r="AL234" s="139"/>
      <c r="AM234" s="139"/>
      <c r="AN234" s="139"/>
      <c r="AO234" s="139"/>
      <c r="AP234" s="139"/>
      <c r="AQ234" s="139"/>
      <c r="AR234" s="139"/>
      <c r="AS234" s="139"/>
      <c r="AT234" s="139"/>
      <c r="AU234" s="139"/>
      <c r="AV234" s="139"/>
      <c r="AW234" s="139"/>
      <c r="AX234" s="139"/>
      <c r="AY234" s="139"/>
      <c r="AZ234" s="139"/>
      <c r="BA234" s="142" t="str">
        <f t="shared" si="0"/>
        <v>- náklady na mobilní oplocení a hrazení</v>
      </c>
      <c r="BB234" s="139"/>
      <c r="BC234" s="139"/>
      <c r="BD234" s="139"/>
      <c r="BE234" s="139"/>
      <c r="BF234" s="139"/>
      <c r="BG234" s="139"/>
      <c r="BH234" s="139"/>
    </row>
    <row r="235" spans="1:60" outlineLevel="1" x14ac:dyDescent="0.2">
      <c r="A235" s="140"/>
      <c r="B235" s="140"/>
      <c r="C235" s="254" t="s">
        <v>336</v>
      </c>
      <c r="D235" s="255"/>
      <c r="E235" s="256"/>
      <c r="F235" s="257"/>
      <c r="G235" s="258"/>
      <c r="H235" s="158"/>
      <c r="I235" s="158"/>
      <c r="J235" s="158"/>
      <c r="K235" s="158"/>
      <c r="L235" s="158"/>
      <c r="M235" s="158"/>
      <c r="N235" s="147"/>
      <c r="O235" s="147"/>
      <c r="P235" s="147"/>
      <c r="Q235" s="147"/>
      <c r="R235" s="147"/>
      <c r="S235" s="147"/>
      <c r="T235" s="148"/>
      <c r="U235" s="147"/>
      <c r="V235" s="139"/>
      <c r="W235" s="139"/>
      <c r="X235" s="139"/>
      <c r="Y235" s="139"/>
      <c r="Z235" s="139"/>
      <c r="AA235" s="139"/>
      <c r="AB235" s="139"/>
      <c r="AC235" s="139"/>
      <c r="AD235" s="139"/>
      <c r="AE235" s="139" t="s">
        <v>332</v>
      </c>
      <c r="AF235" s="139"/>
      <c r="AG235" s="139"/>
      <c r="AH235" s="139"/>
      <c r="AI235" s="139"/>
      <c r="AJ235" s="139"/>
      <c r="AK235" s="139"/>
      <c r="AL235" s="139"/>
      <c r="AM235" s="139"/>
      <c r="AN235" s="139"/>
      <c r="AO235" s="139"/>
      <c r="AP235" s="139"/>
      <c r="AQ235" s="139"/>
      <c r="AR235" s="139"/>
      <c r="AS235" s="139"/>
      <c r="AT235" s="139"/>
      <c r="AU235" s="139"/>
      <c r="AV235" s="139"/>
      <c r="AW235" s="139"/>
      <c r="AX235" s="139"/>
      <c r="AY235" s="139"/>
      <c r="AZ235" s="139"/>
      <c r="BA235" s="142" t="str">
        <f t="shared" si="0"/>
        <v>- náklady na umístění tabule "stavba povolena"</v>
      </c>
      <c r="BB235" s="139"/>
      <c r="BC235" s="139"/>
      <c r="BD235" s="139"/>
      <c r="BE235" s="139"/>
      <c r="BF235" s="139"/>
      <c r="BG235" s="139"/>
      <c r="BH235" s="139"/>
    </row>
    <row r="236" spans="1:60" outlineLevel="1" x14ac:dyDescent="0.2">
      <c r="A236" s="167"/>
      <c r="B236" s="167"/>
      <c r="C236" s="235" t="s">
        <v>337</v>
      </c>
      <c r="D236" s="236"/>
      <c r="E236" s="237"/>
      <c r="F236" s="238"/>
      <c r="G236" s="239"/>
      <c r="H236" s="168"/>
      <c r="I236" s="168"/>
      <c r="J236" s="168"/>
      <c r="K236" s="168"/>
      <c r="L236" s="168"/>
      <c r="M236" s="168"/>
      <c r="N236" s="169"/>
      <c r="O236" s="169"/>
      <c r="P236" s="169"/>
      <c r="Q236" s="169"/>
      <c r="R236" s="169"/>
      <c r="S236" s="169"/>
      <c r="T236" s="170"/>
      <c r="U236" s="169"/>
      <c r="V236" s="139"/>
      <c r="W236" s="139"/>
      <c r="X236" s="139"/>
      <c r="Y236" s="139"/>
      <c r="Z236" s="139"/>
      <c r="AA236" s="139"/>
      <c r="AB236" s="139"/>
      <c r="AC236" s="139"/>
      <c r="AD236" s="139"/>
      <c r="AE236" s="139" t="s">
        <v>332</v>
      </c>
      <c r="AF236" s="139"/>
      <c r="AG236" s="139"/>
      <c r="AH236" s="139"/>
      <c r="AI236" s="139"/>
      <c r="AJ236" s="139"/>
      <c r="AK236" s="139"/>
      <c r="AL236" s="139"/>
      <c r="AM236" s="139"/>
      <c r="AN236" s="139"/>
      <c r="AO236" s="139"/>
      <c r="AP236" s="139"/>
      <c r="AQ236" s="139"/>
      <c r="AR236" s="139"/>
      <c r="AS236" s="139"/>
      <c r="AT236" s="139"/>
      <c r="AU236" s="139"/>
      <c r="AV236" s="139"/>
      <c r="AW236" s="139"/>
      <c r="AX236" s="139"/>
      <c r="AY236" s="139"/>
      <c r="AZ236" s="139"/>
      <c r="BA236" s="142" t="str">
        <f t="shared" si="0"/>
        <v>- náklady na umístění výstražných značek a cedulí (např. zákaz vstupu na staveniště)</v>
      </c>
      <c r="BB236" s="139"/>
      <c r="BC236" s="139"/>
      <c r="BD236" s="139"/>
      <c r="BE236" s="139"/>
      <c r="BF236" s="139"/>
      <c r="BG236" s="139"/>
      <c r="BH236" s="139"/>
    </row>
    <row r="237" spans="1:60" x14ac:dyDescent="0.2">
      <c r="A237" s="4"/>
      <c r="B237" s="5" t="s">
        <v>348</v>
      </c>
      <c r="C237" s="179" t="s">
        <v>348</v>
      </c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AC237">
        <v>12</v>
      </c>
      <c r="AD237">
        <v>21</v>
      </c>
    </row>
    <row r="238" spans="1:60" x14ac:dyDescent="0.2">
      <c r="A238" s="171"/>
      <c r="B238" s="172" t="s">
        <v>28</v>
      </c>
      <c r="C238" s="180" t="s">
        <v>348</v>
      </c>
      <c r="D238" s="173"/>
      <c r="E238" s="173"/>
      <c r="F238" s="173"/>
      <c r="G238" s="174">
        <f>G8+G29+G62+G72+G76+G83+G105+G135+G142+G151+G159+G181+G205+G209+G220</f>
        <v>0</v>
      </c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AC238">
        <f>SUMIF(L7:L236,AC237,G7:G236)</f>
        <v>0</v>
      </c>
      <c r="AD238">
        <f>SUMIF(L7:L236,AD237,G7:G236)</f>
        <v>0</v>
      </c>
      <c r="AE238" t="s">
        <v>349</v>
      </c>
    </row>
    <row r="239" spans="1:60" x14ac:dyDescent="0.2">
      <c r="A239" s="4"/>
      <c r="B239" s="5" t="s">
        <v>348</v>
      </c>
      <c r="C239" s="179" t="s">
        <v>348</v>
      </c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60" x14ac:dyDescent="0.2">
      <c r="A240" s="4"/>
      <c r="B240" s="5" t="s">
        <v>348</v>
      </c>
      <c r="C240" s="179" t="s">
        <v>348</v>
      </c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31" x14ac:dyDescent="0.2">
      <c r="A241" s="240" t="s">
        <v>350</v>
      </c>
      <c r="B241" s="240"/>
      <c r="C241" s="241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31" x14ac:dyDescent="0.2">
      <c r="A242" s="242"/>
      <c r="B242" s="243"/>
      <c r="C242" s="244"/>
      <c r="D242" s="243"/>
      <c r="E242" s="243"/>
      <c r="F242" s="243"/>
      <c r="G242" s="245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AE242" t="s">
        <v>351</v>
      </c>
    </row>
    <row r="243" spans="1:31" x14ac:dyDescent="0.2">
      <c r="A243" s="246"/>
      <c r="B243" s="247"/>
      <c r="C243" s="248"/>
      <c r="D243" s="247"/>
      <c r="E243" s="247"/>
      <c r="F243" s="247"/>
      <c r="G243" s="249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31" x14ac:dyDescent="0.2">
      <c r="A244" s="246"/>
      <c r="B244" s="247"/>
      <c r="C244" s="248"/>
      <c r="D244" s="247"/>
      <c r="E244" s="247"/>
      <c r="F244" s="247"/>
      <c r="G244" s="249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31" x14ac:dyDescent="0.2">
      <c r="A245" s="246"/>
      <c r="B245" s="247"/>
      <c r="C245" s="248"/>
      <c r="D245" s="247"/>
      <c r="E245" s="247"/>
      <c r="F245" s="247"/>
      <c r="G245" s="249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31" x14ac:dyDescent="0.2">
      <c r="A246" s="250"/>
      <c r="B246" s="251"/>
      <c r="C246" s="252"/>
      <c r="D246" s="251"/>
      <c r="E246" s="251"/>
      <c r="F246" s="251"/>
      <c r="G246" s="253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31" x14ac:dyDescent="0.2">
      <c r="A247" s="4"/>
      <c r="B247" s="5" t="s">
        <v>348</v>
      </c>
      <c r="C247" s="179" t="s">
        <v>348</v>
      </c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31" x14ac:dyDescent="0.2">
      <c r="C248" s="181"/>
      <c r="AE248" t="s">
        <v>352</v>
      </c>
    </row>
  </sheetData>
  <mergeCells count="21">
    <mergeCell ref="C229:G229"/>
    <mergeCell ref="A1:G1"/>
    <mergeCell ref="C2:G2"/>
    <mergeCell ref="C3:G3"/>
    <mergeCell ref="C4:G4"/>
    <mergeCell ref="C222:G222"/>
    <mergeCell ref="C223:G223"/>
    <mergeCell ref="C224:G224"/>
    <mergeCell ref="C225:G225"/>
    <mergeCell ref="C226:G226"/>
    <mergeCell ref="C227:G227"/>
    <mergeCell ref="C228:G228"/>
    <mergeCell ref="C236:G236"/>
    <mergeCell ref="A241:C241"/>
    <mergeCell ref="A242:G246"/>
    <mergeCell ref="C230:G230"/>
    <mergeCell ref="C231:G231"/>
    <mergeCell ref="C232:G232"/>
    <mergeCell ref="C233:G233"/>
    <mergeCell ref="C234:G234"/>
    <mergeCell ref="C235:G235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</dc:creator>
  <cp:lastModifiedBy>Bohumil Krhovský</cp:lastModifiedBy>
  <cp:lastPrinted>2014-02-28T09:52:57Z</cp:lastPrinted>
  <dcterms:created xsi:type="dcterms:W3CDTF">2009-04-08T07:15:50Z</dcterms:created>
  <dcterms:modified xsi:type="dcterms:W3CDTF">2026-04-01T12:45:13Z</dcterms:modified>
</cp:coreProperties>
</file>