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fopex\Desktop\Rozpočty plot\"/>
    </mc:Choice>
  </mc:AlternateContent>
  <bookViews>
    <workbookView xWindow="0" yWindow="0" windowWidth="0" windowHeight="0" firstSheet="1" activeTab="1"/>
  </bookViews>
  <sheets>
    <sheet name="Rekapitulace stavby" sheetId="1" state="veryHidden" r:id="rId1"/>
    <sheet name="2026-MS-04 - Oprava oploc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'2026-MS-04 - Oprava oploc...'!$C$118:$K$236</definedName>
    <definedName name="_xlnm.Print_Area" localSheetId="1">'2026-MS-04 - Oprava oploc...'!$C$4:$J$76,'2026-MS-04 - Oprava oploc...'!$C$82:$J$102,'2026-MS-04 - Oprava oploc...'!$C$108:$K$236</definedName>
    <definedName name="_xlnm.Print_Titles" localSheetId="1">'2026-MS-04 - Oprava oploc...'!$118:$118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235"/>
  <c r="BH235"/>
  <c r="BG235"/>
  <c r="BF235"/>
  <c r="T235"/>
  <c r="T234"/>
  <c r="R235"/>
  <c r="R234"/>
  <c r="P235"/>
  <c r="P234"/>
  <c r="BI232"/>
  <c r="BH232"/>
  <c r="BG232"/>
  <c r="BF232"/>
  <c r="T232"/>
  <c r="R232"/>
  <c r="P232"/>
  <c r="BI230"/>
  <c r="BH230"/>
  <c r="BG230"/>
  <c r="BF230"/>
  <c r="T230"/>
  <c r="R230"/>
  <c r="P230"/>
  <c r="BI227"/>
  <c r="BH227"/>
  <c r="BG227"/>
  <c r="BF227"/>
  <c r="T227"/>
  <c r="T226"/>
  <c r="R227"/>
  <c r="R226"/>
  <c r="P227"/>
  <c r="P226"/>
  <c r="BI224"/>
  <c r="BH224"/>
  <c r="BG224"/>
  <c r="BF224"/>
  <c r="T224"/>
  <c r="R224"/>
  <c r="P224"/>
  <c r="BI220"/>
  <c r="BH220"/>
  <c r="BG220"/>
  <c r="BF220"/>
  <c r="T220"/>
  <c r="R220"/>
  <c r="P220"/>
  <c r="BI218"/>
  <c r="BH218"/>
  <c r="BG218"/>
  <c r="BF218"/>
  <c r="T218"/>
  <c r="R218"/>
  <c r="P218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1"/>
  <c r="BH191"/>
  <c r="BG191"/>
  <c r="BF191"/>
  <c r="T191"/>
  <c r="R191"/>
  <c r="P191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59"/>
  <c r="BH159"/>
  <c r="BG159"/>
  <c r="BF159"/>
  <c r="T159"/>
  <c r="R159"/>
  <c r="P159"/>
  <c r="BI153"/>
  <c r="BH153"/>
  <c r="BG153"/>
  <c r="BF153"/>
  <c r="T153"/>
  <c r="R153"/>
  <c r="P153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7"/>
  <c r="BH127"/>
  <c r="BG127"/>
  <c r="BF127"/>
  <c r="T127"/>
  <c r="R127"/>
  <c r="P127"/>
  <c r="BI124"/>
  <c r="BH124"/>
  <c r="BG124"/>
  <c r="BF124"/>
  <c r="T124"/>
  <c r="R124"/>
  <c r="P124"/>
  <c r="BI121"/>
  <c r="BH121"/>
  <c r="BG121"/>
  <c r="BF121"/>
  <c r="T121"/>
  <c r="R121"/>
  <c r="P121"/>
  <c r="J116"/>
  <c r="F115"/>
  <c r="F113"/>
  <c r="E111"/>
  <c r="J90"/>
  <c r="F89"/>
  <c r="F87"/>
  <c r="E85"/>
  <c r="J19"/>
  <c r="E19"/>
  <c r="J89"/>
  <c r="J18"/>
  <c r="J16"/>
  <c r="E16"/>
  <c r="F116"/>
  <c r="J15"/>
  <c r="J10"/>
  <c r="J113"/>
  <c i="1" r="L90"/>
  <c r="AM90"/>
  <c r="AM89"/>
  <c r="L89"/>
  <c r="AM87"/>
  <c r="L87"/>
  <c r="L85"/>
  <c r="L84"/>
  <c i="2" r="J235"/>
  <c r="J232"/>
  <c r="J230"/>
  <c r="BK227"/>
  <c r="BK224"/>
  <c r="J220"/>
  <c r="J218"/>
  <c r="BK215"/>
  <c r="BK213"/>
  <c r="BK211"/>
  <c r="BK209"/>
  <c r="BK200"/>
  <c r="BK198"/>
  <c r="J196"/>
  <c r="BK194"/>
  <c r="BK191"/>
  <c r="J190"/>
  <c r="BK188"/>
  <c r="BK186"/>
  <c r="J178"/>
  <c r="J176"/>
  <c r="J174"/>
  <c r="J153"/>
  <c r="BK139"/>
  <c r="J131"/>
  <c r="J128"/>
  <c r="J124"/>
  <c r="J121"/>
  <c r="BK235"/>
  <c r="BK232"/>
  <c r="BK230"/>
  <c r="J227"/>
  <c r="J224"/>
  <c r="BK220"/>
  <c r="BK218"/>
  <c r="J215"/>
  <c r="J213"/>
  <c r="J211"/>
  <c r="J209"/>
  <c r="J200"/>
  <c r="J198"/>
  <c r="BK196"/>
  <c r="J194"/>
  <c r="J191"/>
  <c r="BK190"/>
  <c r="J188"/>
  <c r="J186"/>
  <c r="BK176"/>
  <c r="BK172"/>
  <c r="J170"/>
  <c r="BK153"/>
  <c r="BK144"/>
  <c r="J142"/>
  <c r="J139"/>
  <c r="BK136"/>
  <c r="BK134"/>
  <c r="BK178"/>
  <c r="BK174"/>
  <c r="J172"/>
  <c r="BK170"/>
  <c r="BK159"/>
  <c r="BK142"/>
  <c r="J136"/>
  <c r="BK131"/>
  <c r="BK128"/>
  <c r="J127"/>
  <c r="BK121"/>
  <c r="J159"/>
  <c r="J144"/>
  <c r="J134"/>
  <c r="BK127"/>
  <c r="BK124"/>
  <c i="1" r="AS94"/>
  <c i="2" l="1" r="BK120"/>
  <c r="BK119"/>
  <c r="J119"/>
  <c r="J94"/>
  <c r="R120"/>
  <c r="T120"/>
  <c r="P141"/>
  <c r="R141"/>
  <c r="T141"/>
  <c r="BK199"/>
  <c r="J199"/>
  <c r="J97"/>
  <c r="P199"/>
  <c r="R199"/>
  <c r="T199"/>
  <c r="BK217"/>
  <c r="J217"/>
  <c r="J98"/>
  <c r="P217"/>
  <c r="R217"/>
  <c r="T217"/>
  <c r="BK229"/>
  <c r="J229"/>
  <c r="J100"/>
  <c r="P229"/>
  <c r="R229"/>
  <c r="T229"/>
  <c r="P120"/>
  <c r="P119"/>
  <c i="1" r="AU95"/>
  <c i="2" r="BK141"/>
  <c r="J141"/>
  <c r="J96"/>
  <c r="J87"/>
  <c r="F90"/>
  <c r="BE124"/>
  <c r="BE128"/>
  <c r="BE224"/>
  <c r="J115"/>
  <c r="BE131"/>
  <c r="BE136"/>
  <c r="BE144"/>
  <c r="BE172"/>
  <c r="BE121"/>
  <c r="BE139"/>
  <c r="BE153"/>
  <c r="BE159"/>
  <c r="BE170"/>
  <c r="BE174"/>
  <c r="BE186"/>
  <c r="BE194"/>
  <c r="BE198"/>
  <c r="BE211"/>
  <c r="BE215"/>
  <c r="BE218"/>
  <c r="BE227"/>
  <c r="BE230"/>
  <c r="BK226"/>
  <c r="J226"/>
  <c r="J99"/>
  <c r="BK234"/>
  <c r="J234"/>
  <c r="J101"/>
  <c r="BE127"/>
  <c r="BE134"/>
  <c r="BE142"/>
  <c r="BE176"/>
  <c r="BE178"/>
  <c r="BE188"/>
  <c r="BE190"/>
  <c r="BE191"/>
  <c r="BE196"/>
  <c r="BE200"/>
  <c r="BE209"/>
  <c r="BE213"/>
  <c r="BE220"/>
  <c r="BE232"/>
  <c r="BE235"/>
  <c r="F32"/>
  <c i="1" r="BA95"/>
  <c r="BA94"/>
  <c r="W30"/>
  <c i="2" r="F33"/>
  <c i="1" r="BB95"/>
  <c r="BB94"/>
  <c r="W31"/>
  <c i="2" r="F35"/>
  <c i="1" r="BD95"/>
  <c r="BD94"/>
  <c r="W33"/>
  <c i="2" r="J32"/>
  <c i="1" r="AW95"/>
  <c i="2" r="F34"/>
  <c i="1" r="BC95"/>
  <c r="BC94"/>
  <c r="AY94"/>
  <c r="AU94"/>
  <c i="2" l="1" r="T119"/>
  <c r="R119"/>
  <c r="J120"/>
  <c r="J95"/>
  <c i="1" r="AX94"/>
  <c r="AW94"/>
  <c r="AK30"/>
  <c i="2" r="J28"/>
  <c i="1" r="AG95"/>
  <c r="AG94"/>
  <c i="2" r="J31"/>
  <c i="1" r="AV95"/>
  <c r="AT95"/>
  <c r="W32"/>
  <c i="2" r="F31"/>
  <c i="1" r="AZ95"/>
  <c r="AZ94"/>
  <c r="W29"/>
  <c i="2" l="1" r="J37"/>
  <c i="1" r="AN95"/>
  <c r="AK26"/>
  <c r="AV94"/>
  <c r="AK29"/>
  <c l="1"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<sst xmlns="http://schemas.openxmlformats.org/spreadsheetml/2006/main">
  <si>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</si>
  <si>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</si>
  <si>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</si>
  <si>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</si>
  <si>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</si>
  <si>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{b6ab9499-3743-48cc-a8fd-80fe95da0417}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</si>
  <si>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</si>
  <si>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</si>
  <si>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</si>
  <si>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</si>
  <si>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</si>
  <si>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</si>
  <si>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</si>
  <si>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</si>
  <si>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2026-MS-04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</si>
  <si>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</si>
  <si>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</si>
  <si>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 xml:space="preserve">Oprava oplocení části areálu zahrádek  II. etapa , Za sadem a U vodojemu</t>
  </si>
  <si>
    <t>KSO:</t>
  </si>
  <si>
    <t>CC-CZ:</t>
  </si>
  <si>
    <t>Místo:</t>
  </si>
  <si>
    <t xml:space="preserve"> </t>
  </si>
  <si>
    <t>Datum:</t>
  </si>
  <si>
    <t>30. 3. 2026</t>
  </si>
  <si>
    <t>Zadavatel:</t>
  </si>
  <si>
    <t>IČ:</t>
  </si>
  <si>
    <t>Město Studénka</t>
  </si>
  <si>
    <t>DIČ:</t>
  </si>
  <si>
    <t>Uchazeč:</t>
  </si>
  <si>
    <t>Vyplň údaj</t>
  </si>
  <si>
    <t>Projektant:</t>
  </si>
  <si>
    <t>True</t>
  </si>
  <si>
    <t>Zpracovatel:</t>
  </si>
  <si>
    <t>190 07 680</t>
  </si>
  <si>
    <t>Ladislav Pekárek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</si>
  <si>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</si>
  <si>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</si>
  <si>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</si>
  <si>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</si>
  <si>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</si>
  <si>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</si>
  <si>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</si>
  <si>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</si>
  <si>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</si>
  <si>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</si>
  <si>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</si>
  <si>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</si>
  <si>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</si>
  <si>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</si>
  <si>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</si>
  <si>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</si>
  <si>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</si>
  <si>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</si>
  <si>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</si>
  <si>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</si>
  <si>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</si>
  <si>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</si>
  <si>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</si>
  <si>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</si>
  <si>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</si>
  <si>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</si>
  <si>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</si>
  <si>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</si>
  <si>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</si>
  <si>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</si>
  <si>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</si>
  <si>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</si>
  <si>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</si>
  <si>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</si>
  <si>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</si>
  <si>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</si>
  <si>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</si>
  <si>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</si>
  <si>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</si>
  <si>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</si>
  <si>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</si>
  <si>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</si>
  <si>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</si>
  <si>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</si>
  <si>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</si>
  <si>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</si>
  <si>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</si>
  <si>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</si>
  <si>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</si>
  <si>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</si>
  <si>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</si>
  <si>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</si>
  <si>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</si>
  <si>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</si>
  <si>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</si>
  <si>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1 - Zemní práce</t>
  </si>
  <si>
    <t>3 - Svislé a kompletní konstrukce</t>
  </si>
  <si>
    <t>9 - Ostatní konstrukce a práce, bourání</t>
  </si>
  <si>
    <t>997 - Doprava suti a vybouraných hmot</t>
  </si>
  <si>
    <t>998 - Přesun hmot</t>
  </si>
  <si>
    <t>VRN1 - Průzkumné, zeměměřičské a projektové práce</t>
  </si>
  <si>
    <t>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</si>
  <si>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</si>
  <si>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</si>
  <si>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</si>
  <si>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</si>
  <si>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</si>
  <si>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</si>
  <si>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</si>
  <si>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</si>
  <si>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</si>
  <si>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</si>
  <si>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</si>
  <si>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</si>
  <si>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</si>
  <si>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Zemní práce</t>
  </si>
  <si>
    <t>ROZPOCET</t>
  </si>
  <si>
    <t>K</t>
  </si>
  <si>
    <t>111211101</t>
  </si>
  <si>
    <t>Odstranění křovin a stromů s odstraněním kořenů ručně průměru kmene do 100 mm jakékoliv plochy v rovině nebo ve svahu o sklonu do 1:5</t>
  </si>
  <si>
    <t>m2</t>
  </si>
  <si>
    <t>CS ÚRS 2026 01</t>
  </si>
  <si>
    <t>4</t>
  </si>
  <si>
    <t>-404730489</t>
  </si>
  <si>
    <t>Online PSC</t>
  </si>
  <si>
    <t>https://podminky.urs.cz/item/CS_URS_2026_01/111211101</t>
  </si>
  <si>
    <t>VV</t>
  </si>
  <si>
    <t>10,00*1,50</t>
  </si>
  <si>
    <t>131151343</t>
  </si>
  <si>
    <t>Vrtání jamek strojně průměru přes 200 do 300 mm</t>
  </si>
  <si>
    <t>m</t>
  </si>
  <si>
    <t>-1020222726</t>
  </si>
  <si>
    <t>https://podminky.urs.cz/item/CS_URS_2026_01/131151343</t>
  </si>
  <si>
    <t>0,80*472</t>
  </si>
  <si>
    <t>3</t>
  </si>
  <si>
    <t>131511359</t>
  </si>
  <si>
    <t>Vrtání jamek Příplatek k cenám -1331 až -1343 za vrtání v kamenité nebo kořeny prorostlé půdě</t>
  </si>
  <si>
    <t>-1765794009</t>
  </si>
  <si>
    <t>162301501</t>
  </si>
  <si>
    <t>Vodorovné přemístění smýcených křovin do průměru kmene 100 mm na vzdálenost do 5 000 m</t>
  </si>
  <si>
    <t>1795770955</t>
  </si>
  <si>
    <t>https://podminky.urs.cz/item/CS_URS_2026_01/162301501</t>
  </si>
  <si>
    <t>P</t>
  </si>
  <si>
    <t xml:space="preserve">Poznámka k položce:_x000d_
Kompostárna Polská  ve  Studénce</t>
  </si>
  <si>
    <t>5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</si>
  <si>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</si>
  <si>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</si>
  <si>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m3</t>
  </si>
  <si>
    <t>-1503475277</t>
  </si>
  <si>
    <t>https://podminky.urs.cz/item/CS_URS_2026_01/162751117</t>
  </si>
  <si>
    <t>(PI*0,15*0,15*377,600)</t>
  </si>
  <si>
    <t>6</t>
  </si>
  <si>
    <t>167111101</t>
  </si>
  <si>
    <t>Nakládání, skládání a překládání neulehlého výkopku nebo sypaniny ručně nakládání, z hornin třídy těžitelnosti I, skupiny 1 až 3</t>
  </si>
  <si>
    <t>-1274182932</t>
  </si>
  <si>
    <t>https://podminky.urs.cz/item/CS_URS_2026_01/167111101</t>
  </si>
  <si>
    <t>7</t>
  </si>
  <si>
    <t>171201231</t>
  </si>
  <si>
    <t>Poplatek za předání zeminy a kamení recyklačnímu zařízení zatříděné do Katalogu odpadů pod kódem 17 05 04</t>
  </si>
  <si>
    <t>t</t>
  </si>
  <si>
    <t>-2073689133</t>
  </si>
  <si>
    <t>https://podminky.urs.cz/item/CS_URS_2026_01/171201231</t>
  </si>
  <si>
    <t>26,691*1,8 'Přepočtené koeficientem množství</t>
  </si>
  <si>
    <t>8</t>
  </si>
  <si>
    <t>171251201</t>
  </si>
  <si>
    <t>Uložení sypaniny na skládky nebo meziskládky bez hutnění s upravením uložené sypaniny do předepsaného tvaru</t>
  </si>
  <si>
    <t>-751508958</t>
  </si>
  <si>
    <t>https://podminky.urs.cz/item/CS_URS_2026_01/171251201</t>
  </si>
  <si>
    <t>Svislé a kompletní konstrukce</t>
  </si>
  <si>
    <t>9</t>
  </si>
  <si>
    <t>338171123</t>
  </si>
  <si>
    <t>Montáž sloupků a vzpěr plotových ocelových trubkových nebo profilovaných výšky přes 2 do 2,6 m se zabetonováním do 0,08 m3 do připravených jamek</t>
  </si>
  <si>
    <t>kus</t>
  </si>
  <si>
    <t>-1536019899</t>
  </si>
  <si>
    <t>https://podminky.urs.cz/item/CS_URS_2026_01/338171123</t>
  </si>
  <si>
    <t>10</t>
  </si>
  <si>
    <t>M</t>
  </si>
  <si>
    <t>55342263</t>
  </si>
  <si>
    <t>sloupek plotový koncový Pz a komaxitový 2500/48x1,5mm</t>
  </si>
  <si>
    <t>-397703641</t>
  </si>
  <si>
    <t>rohové</t>
  </si>
  <si>
    <t>průběžné</t>
  </si>
  <si>
    <t>973,00/3</t>
  </si>
  <si>
    <t>minus brány a branky</t>
  </si>
  <si>
    <t>-94</t>
  </si>
  <si>
    <t>Součet</t>
  </si>
  <si>
    <t>241</t>
  </si>
  <si>
    <t>11</t>
  </si>
  <si>
    <t>330260</t>
  </si>
  <si>
    <t>Sloupek 60x60 mm PVC 260 cm</t>
  </si>
  <si>
    <t>379316336</t>
  </si>
  <si>
    <t>pro branky</t>
  </si>
  <si>
    <t>43*2</t>
  </si>
  <si>
    <t>pro brány</t>
  </si>
  <si>
    <t>4*2</t>
  </si>
  <si>
    <t>55342276</t>
  </si>
  <si>
    <t>vzpěra plotová Pz 2500/38x1,5mm</t>
  </si>
  <si>
    <t>-832379279</t>
  </si>
  <si>
    <t>po 30 m</t>
  </si>
  <si>
    <t>973,00/30</t>
  </si>
  <si>
    <t>rohy</t>
  </si>
  <si>
    <t>10*2</t>
  </si>
  <si>
    <t>brány</t>
  </si>
  <si>
    <t>branky</t>
  </si>
  <si>
    <t>147</t>
  </si>
  <si>
    <t>13</t>
  </si>
  <si>
    <t>348101210</t>
  </si>
  <si>
    <t>Osazení vrat nebo vrátek k oplocení na sloupky ocelové, plochy jednotlivě do 2 m2</t>
  </si>
  <si>
    <t>-4974671</t>
  </si>
  <si>
    <t>https://podminky.urs.cz/item/CS_URS_2026_01/348101210</t>
  </si>
  <si>
    <t>14</t>
  </si>
  <si>
    <t>55342333</t>
  </si>
  <si>
    <t>branka plotová jednokřídlá Pz s PVC vrstvou 1000x1530mm</t>
  </si>
  <si>
    <t>-526036041</t>
  </si>
  <si>
    <t>Poznámka k položce:_x000d_
Příslušenství: stavitelné panty, klika, zámek, 3 klíče, zajišťovací kolík</t>
  </si>
  <si>
    <t>15</t>
  </si>
  <si>
    <t>348101230</t>
  </si>
  <si>
    <t>Osazení vrat nebo vrátek k oplocení na sloupky ocelové, plochy jednotlivě přes 4 do 6 m2</t>
  </si>
  <si>
    <t>-1745911118</t>
  </si>
  <si>
    <t>https://podminky.urs.cz/item/CS_URS_2026_01/348101230</t>
  </si>
  <si>
    <t>16</t>
  </si>
  <si>
    <t>55342360</t>
  </si>
  <si>
    <t>brána plotová dvoukřídlá Pz s PVC vrstvou 3500x1530mm</t>
  </si>
  <si>
    <t>925038925</t>
  </si>
  <si>
    <t>17</t>
  </si>
  <si>
    <t>348401120</t>
  </si>
  <si>
    <t>Montáž oplocení z pletiva strojového s napínacími dráty do 1,6 m</t>
  </si>
  <si>
    <t>-165896234</t>
  </si>
  <si>
    <t>https://podminky.urs.cz/item/CS_URS_2026_01/348401120</t>
  </si>
  <si>
    <t>973,00</t>
  </si>
  <si>
    <t>odpočet branek</t>
  </si>
  <si>
    <t>-1,00*43</t>
  </si>
  <si>
    <t>odpočet bran</t>
  </si>
  <si>
    <t>-3,50*4</t>
  </si>
  <si>
    <t>18</t>
  </si>
  <si>
    <t>31327505</t>
  </si>
  <si>
    <t>pletivo drátěné plastifikované se čtvercovými oky 50/2,7 mm v 1600mm</t>
  </si>
  <si>
    <t>-2143427678</t>
  </si>
  <si>
    <t>916*1,05 'Přepočtené koeficientem množství</t>
  </si>
  <si>
    <t>19</t>
  </si>
  <si>
    <t>348401320</t>
  </si>
  <si>
    <t>Montáž oplocení z pletiva doplňujících konstrukcí rozvinutí, uchycení a napnutí drátu ostnatého</t>
  </si>
  <si>
    <t>-2126311626</t>
  </si>
  <si>
    <t>https://podminky.urs.cz/item/CS_URS_2026_01/348401320</t>
  </si>
  <si>
    <t>20</t>
  </si>
  <si>
    <t>DRX.0021589.URS</t>
  </si>
  <si>
    <t>Drát FIL ostnatý zel./100 m</t>
  </si>
  <si>
    <t>761501235</t>
  </si>
  <si>
    <t>348401350</t>
  </si>
  <si>
    <t>Montáž oplocení z pletiva doplňujících konstrukcí rozvinutí, uchycení a napnutí drátu napínacího</t>
  </si>
  <si>
    <t>-1016544871</t>
  </si>
  <si>
    <t>https://podminky.urs.cz/item/CS_URS_2026_01/348401350</t>
  </si>
  <si>
    <t>916,00*3</t>
  </si>
  <si>
    <t>22</t>
  </si>
  <si>
    <t>15619100</t>
  </si>
  <si>
    <t>drát kruhový poplastovaný napínací 2,5/3,5mm</t>
  </si>
  <si>
    <t>1501869415</t>
  </si>
  <si>
    <t>2748*1,05 'Přepočtené koeficientem množství</t>
  </si>
  <si>
    <t>23</t>
  </si>
  <si>
    <t>15619200</t>
  </si>
  <si>
    <t>drát poplastovaný kruhový vázací 1,1/1,5mm</t>
  </si>
  <si>
    <t>-1389115436</t>
  </si>
  <si>
    <t>916,00*1,20</t>
  </si>
  <si>
    <t>24</t>
  </si>
  <si>
    <t>31324826</t>
  </si>
  <si>
    <t>napínák na drát bavoletu povrchová úprava žár. zinek</t>
  </si>
  <si>
    <t>1340430438</t>
  </si>
  <si>
    <t>Ostatní konstrukce a práce, bourání</t>
  </si>
  <si>
    <t>25</t>
  </si>
  <si>
    <t>966071711</t>
  </si>
  <si>
    <t>Bourání plotových sloupků a vzpěr ocelových trubkových nebo profilovaných výšky do 2,50 m zabetonovaných</t>
  </si>
  <si>
    <t>1634777493</t>
  </si>
  <si>
    <t>https://podminky.urs.cz/item/CS_URS_2026_01/966071711</t>
  </si>
  <si>
    <t>sloupky</t>
  </si>
  <si>
    <t>973/3</t>
  </si>
  <si>
    <t>vzpěry - odhad</t>
  </si>
  <si>
    <t>40</t>
  </si>
  <si>
    <t>zaokr-</t>
  </si>
  <si>
    <t>365</t>
  </si>
  <si>
    <t>26</t>
  </si>
  <si>
    <t>966071821</t>
  </si>
  <si>
    <t>Rozebrání oplocení z pletiva drátěného se čtvercovými oky, výšky do 1,6 m</t>
  </si>
  <si>
    <t>387818083</t>
  </si>
  <si>
    <t>https://podminky.urs.cz/item/CS_URS_2026_01/966071821</t>
  </si>
  <si>
    <t>27</t>
  </si>
  <si>
    <t>966071831</t>
  </si>
  <si>
    <t>Rozebrání oplocení z pletiva ostnatého drátu, výšky do 2,0 m</t>
  </si>
  <si>
    <t>-147176237</t>
  </si>
  <si>
    <t>https://podminky.urs.cz/item/CS_URS_2026_01/966071831</t>
  </si>
  <si>
    <t>28</t>
  </si>
  <si>
    <t>966073810</t>
  </si>
  <si>
    <t>Rozebrání vrat a vrátek k oplocení plochy jednotlivě do 2 m2</t>
  </si>
  <si>
    <t>1263014343</t>
  </si>
  <si>
    <t>https://podminky.urs.cz/item/CS_URS_2026_01/966073810</t>
  </si>
  <si>
    <t>29</t>
  </si>
  <si>
    <t>966073812</t>
  </si>
  <si>
    <t>Rozebrání vrat a vrátek k oplocení plochy jednotlivě přes 6 do 10 m2</t>
  </si>
  <si>
    <t>-593907125</t>
  </si>
  <si>
    <t>https://podminky.urs.cz/item/CS_URS_2026_01/966073812</t>
  </si>
  <si>
    <t>997</t>
  </si>
  <si>
    <t>Doprava suti a vybouraných hmot</t>
  </si>
  <si>
    <t>30</t>
  </si>
  <si>
    <t>997013501</t>
  </si>
  <si>
    <t>Odvoz suti a vybouraných hmot na skládku nebo meziskládku se složením, na vzdálenost do 1 km</t>
  </si>
  <si>
    <t>789184196</t>
  </si>
  <si>
    <t>https://podminky.urs.cz/item/CS_URS_2026_01/997013501</t>
  </si>
  <si>
    <t>31</t>
  </si>
  <si>
    <t>997013509</t>
  </si>
  <si>
    <t>Odvoz suti a vybouraných hmot na skládku nebo meziskládku se složením, na vzdálenost Příplatek k ceně za každý další započatý 1 km přes 1 km</t>
  </si>
  <si>
    <t>1846271934</t>
  </si>
  <si>
    <t>https://podminky.urs.cz/item/CS_URS_2026_01/997013509</t>
  </si>
  <si>
    <t>Poznámka k položce:_x000d_
Předpoklad do 10 km.</t>
  </si>
  <si>
    <t>71,837*9 'Přepočtené koeficientem množství</t>
  </si>
  <si>
    <t>32</t>
  </si>
  <si>
    <t>997013871</t>
  </si>
  <si>
    <t>Poplatek za předání stavebního odpadu recyklačnímu zařízení směsného stavebního a demoličního zatříděného do Katalogu odpadů pod kódem 17 09 04</t>
  </si>
  <si>
    <t>-1048183265</t>
  </si>
  <si>
    <t>https://podminky.urs.cz/item/CS_URS_2026_01/997013871</t>
  </si>
  <si>
    <t>998</t>
  </si>
  <si>
    <t>Přesun hmot</t>
  </si>
  <si>
    <t>33</t>
  </si>
  <si>
    <t>998232110</t>
  </si>
  <si>
    <t>Přesun hmot pro oplocení se svislou nosnou konstrukcí zděnou z cihel, tvárnic, bloků, popř. kovovou nebo dřevěnou vodorovná dopravní vzdálenost do 50 m, pro oplocení výšky do 3 m</t>
  </si>
  <si>
    <t>-1104929093</t>
  </si>
  <si>
    <t>https://podminky.urs.cz/item/CS_URS_2026_01/998232110</t>
  </si>
  <si>
    <t>VRN1</t>
  </si>
  <si>
    <t>Průzkumné, zeměměřičské a projektové práce</t>
  </si>
  <si>
    <t>34</t>
  </si>
  <si>
    <t>012164000</t>
  </si>
  <si>
    <t>Vytyčení a zaměření inženýrských sítí</t>
  </si>
  <si>
    <t>suma</t>
  </si>
  <si>
    <t>1024</t>
  </si>
  <si>
    <t>-2040779265</t>
  </si>
  <si>
    <t>https://podminky.urs.cz/item/CS_URS_2026_01/012164000</t>
  </si>
  <si>
    <t>35</t>
  </si>
  <si>
    <t>012344000</t>
  </si>
  <si>
    <t>Vytyčovací práce</t>
  </si>
  <si>
    <t>-2007394751</t>
  </si>
  <si>
    <t>https://podminky.urs.cz/item/CS_URS_2026_01/012344000</t>
  </si>
  <si>
    <t>VRN3</t>
  </si>
  <si>
    <t>Zařízení staveniště</t>
  </si>
  <si>
    <t>36</t>
  </si>
  <si>
    <t>030001000</t>
  </si>
  <si>
    <t>550816004</t>
  </si>
  <si>
    <t>https://podminky.urs.cz/item/CS_URS_2026_01/030001000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</si>
</sst>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6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8" fillId="0" borderId="3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3" xfId="0" applyFont="1" applyBorder="1" applyAlignment="1">
      <alignment vertical="center"/>
    </xf>
    <xf numFmtId="0" fontId="8" fillId="0" borderId="14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11211101" TargetMode="External" /><Relationship Id="rId2" Type="http://schemas.openxmlformats.org/officeDocument/2006/relationships/hyperlink" Target="https://podminky.urs.cz/item/CS_URS_2026_01/131151343" TargetMode="External" /><Relationship Id="rId3" Type="http://schemas.openxmlformats.org/officeDocument/2006/relationships/hyperlink" Target="https://podminky.urs.cz/item/CS_URS_2026_01/162301501" TargetMode="External" /><Relationship Id="rId4" Type="http://schemas.openxmlformats.org/officeDocument/2006/relationships/hyperlink" Target="https://podminky.urs.cz/item/CS_URS_2026_01/162751117" TargetMode="External" /><Relationship Id="rId5" Type="http://schemas.openxmlformats.org/officeDocument/2006/relationships/hyperlink" Target="https://podminky.urs.cz/item/CS_URS_2026_01/167111101" TargetMode="External" /><Relationship Id="rId6" Type="http://schemas.openxmlformats.org/officeDocument/2006/relationships/hyperlink" Target="https://podminky.urs.cz/item/CS_URS_2026_01/171201231" TargetMode="External" /><Relationship Id="rId7" Type="http://schemas.openxmlformats.org/officeDocument/2006/relationships/hyperlink" Target="https://podminky.urs.cz/item/CS_URS_2026_01/171251201" TargetMode="External" /><Relationship Id="rId8" Type="http://schemas.openxmlformats.org/officeDocument/2006/relationships/hyperlink" Target="https://podminky.urs.cz/item/CS_URS_2026_01/338171123" TargetMode="External" /><Relationship Id="rId9" Type="http://schemas.openxmlformats.org/officeDocument/2006/relationships/hyperlink" Target="https://podminky.urs.cz/item/CS_URS_2026_01/348101210" TargetMode="External" /><Relationship Id="rId10" Type="http://schemas.openxmlformats.org/officeDocument/2006/relationships/hyperlink" Target="https://podminky.urs.cz/item/CS_URS_2026_01/348101230" TargetMode="External" /><Relationship Id="rId11" Type="http://schemas.openxmlformats.org/officeDocument/2006/relationships/hyperlink" Target="https://podminky.urs.cz/item/CS_URS_2026_01/348401120" TargetMode="External" /><Relationship Id="rId12" Type="http://schemas.openxmlformats.org/officeDocument/2006/relationships/hyperlink" Target="https://podminky.urs.cz/item/CS_URS_2026_01/348401320" TargetMode="External" /><Relationship Id="rId13" Type="http://schemas.openxmlformats.org/officeDocument/2006/relationships/hyperlink" Target="https://podminky.urs.cz/item/CS_URS_2026_01/348401350" TargetMode="External" /><Relationship Id="rId14" Type="http://schemas.openxmlformats.org/officeDocument/2006/relationships/hyperlink" Target="https://podminky.urs.cz/item/CS_URS_2026_01/966071711" TargetMode="External" /><Relationship Id="rId15" Type="http://schemas.openxmlformats.org/officeDocument/2006/relationships/hyperlink" Target="https://podminky.urs.cz/item/CS_URS_2026_01/966071821" TargetMode="External" /><Relationship Id="rId16" Type="http://schemas.openxmlformats.org/officeDocument/2006/relationships/hyperlink" Target="https://podminky.urs.cz/item/CS_URS_2026_01/966071831" TargetMode="External" /><Relationship Id="rId17" Type="http://schemas.openxmlformats.org/officeDocument/2006/relationships/hyperlink" Target="https://podminky.urs.cz/item/CS_URS_2026_01/966073810" TargetMode="External" /><Relationship Id="rId18" Type="http://schemas.openxmlformats.org/officeDocument/2006/relationships/hyperlink" Target="https://podminky.urs.cz/item/CS_URS_2026_01/966073812" TargetMode="External" /><Relationship Id="rId19" Type="http://schemas.openxmlformats.org/officeDocument/2006/relationships/hyperlink" Target="https://podminky.urs.cz/item/CS_URS_2026_01/997013501" TargetMode="External" /><Relationship Id="rId20" Type="http://schemas.openxmlformats.org/officeDocument/2006/relationships/hyperlink" Target="https://podminky.urs.cz/item/CS_URS_2026_01/997013509" TargetMode="External" /><Relationship Id="rId21" Type="http://schemas.openxmlformats.org/officeDocument/2006/relationships/hyperlink" Target="https://podminky.urs.cz/item/CS_URS_2026_01/997013871" TargetMode="External" /><Relationship Id="rId22" Type="http://schemas.openxmlformats.org/officeDocument/2006/relationships/hyperlink" Target="https://podminky.urs.cz/item/CS_URS_2026_01/998232110" TargetMode="External" /><Relationship Id="rId23" Type="http://schemas.openxmlformats.org/officeDocument/2006/relationships/hyperlink" Target="https://podminky.urs.cz/item/CS_URS_2026_01/012164000" TargetMode="External" /><Relationship Id="rId24" Type="http://schemas.openxmlformats.org/officeDocument/2006/relationships/hyperlink" Target="https://podminky.urs.cz/item/CS_URS_2026_01/012344000" TargetMode="External" /><Relationship Id="rId25" Type="http://schemas.openxmlformats.org/officeDocument/2006/relationships/hyperlink" Target="https://podminky.urs.cz/item/CS_URS_2026_01/030001000" TargetMode="External" /><Relationship Id="rId26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31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32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33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34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35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36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37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38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39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40</v>
      </c>
      <c r="E29" s="46"/>
      <c r="F29" s="31" t="s">
        <v>41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42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43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44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45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46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47</v>
      </c>
      <c r="U35" s="53"/>
      <c r="V35" s="53"/>
      <c r="W35" s="53"/>
      <c r="X35" s="55" t="s">
        <v>48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49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50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51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52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51</v>
      </c>
      <c r="AI60" s="41"/>
      <c r="AJ60" s="41"/>
      <c r="AK60" s="41"/>
      <c r="AL60" s="41"/>
      <c r="AM60" s="63" t="s">
        <v>52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53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54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51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52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51</v>
      </c>
      <c r="AI75" s="41"/>
      <c r="AJ75" s="41"/>
      <c r="AK75" s="41"/>
      <c r="AL75" s="41"/>
      <c r="AM75" s="63" t="s">
        <v>52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55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2026-MS-04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 xml:space="preserve">Oprava oplocení části areálu zahrádek  II. etapa , Za sadem a U vodojemu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 xml:space="preserve"> 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30. 3. 2026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Město Studénka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56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32</v>
      </c>
      <c r="AJ90" s="39"/>
      <c r="AK90" s="39"/>
      <c r="AL90" s="39"/>
      <c r="AM90" s="79" t="str">
        <f>IF(E20="","",E20)</f>
        <v>Ladislav Pekárek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57</v>
      </c>
      <c r="D92" s="93"/>
      <c r="E92" s="93"/>
      <c r="F92" s="93"/>
      <c r="G92" s="93"/>
      <c r="H92" s="94"/>
      <c r="I92" s="95" t="s">
        <v>58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59</v>
      </c>
      <c r="AH92" s="93"/>
      <c r="AI92" s="93"/>
      <c r="AJ92" s="93"/>
      <c r="AK92" s="93"/>
      <c r="AL92" s="93"/>
      <c r="AM92" s="93"/>
      <c r="AN92" s="95" t="s">
        <v>60</v>
      </c>
      <c r="AO92" s="93"/>
      <c r="AP92" s="97"/>
      <c r="AQ92" s="98" t="s">
        <v>61</v>
      </c>
      <c r="AR92" s="43"/>
      <c r="AS92" s="99" t="s">
        <v>62</v>
      </c>
      <c r="AT92" s="100" t="s">
        <v>63</v>
      </c>
      <c r="AU92" s="100" t="s">
        <v>64</v>
      </c>
      <c r="AV92" s="100" t="s">
        <v>65</v>
      </c>
      <c r="AW92" s="100" t="s">
        <v>66</v>
      </c>
      <c r="AX92" s="100" t="s">
        <v>67</v>
      </c>
      <c r="AY92" s="100" t="s">
        <v>68</v>
      </c>
      <c r="AZ92" s="100" t="s">
        <v>69</v>
      </c>
      <c r="BA92" s="100" t="s">
        <v>70</v>
      </c>
      <c r="BB92" s="100" t="s">
        <v>71</v>
      </c>
      <c r="BC92" s="100" t="s">
        <v>72</v>
      </c>
      <c r="BD92" s="101" t="s">
        <v>73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74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75</v>
      </c>
      <c r="BT94" s="116" t="s">
        <v>76</v>
      </c>
      <c r="BV94" s="116" t="s">
        <v>77</v>
      </c>
      <c r="BW94" s="116" t="s">
        <v>5</v>
      </c>
      <c r="BX94" s="116" t="s">
        <v>78</v>
      </c>
      <c r="CL94" s="116" t="s">
        <v>1</v>
      </c>
    </row>
    <row r="95" s="7" customFormat="1" ht="24.75" customHeight="1">
      <c r="A95" s="117" t="s">
        <v>79</v>
      </c>
      <c r="B95" s="118"/>
      <c r="C95" s="119"/>
      <c r="D95" s="120" t="s">
        <v>14</v>
      </c>
      <c r="E95" s="120"/>
      <c r="F95" s="120"/>
      <c r="G95" s="120"/>
      <c r="H95" s="120"/>
      <c r="I95" s="121"/>
      <c r="J95" s="120" t="s">
        <v>17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'2026-MS-04 - Oprava oploc...'!J28</f>
        <v>0</v>
      </c>
      <c r="AH95" s="121"/>
      <c r="AI95" s="121"/>
      <c r="AJ95" s="121"/>
      <c r="AK95" s="121"/>
      <c r="AL95" s="121"/>
      <c r="AM95" s="121"/>
      <c r="AN95" s="122">
        <f>SUM(AG95,AT95)</f>
        <v>0</v>
      </c>
      <c r="AO95" s="121"/>
      <c r="AP95" s="121"/>
      <c r="AQ95" s="123" t="s">
        <v>80</v>
      </c>
      <c r="AR95" s="124"/>
      <c r="AS95" s="125">
        <v>0</v>
      </c>
      <c r="AT95" s="126">
        <f>ROUND(SUM(AV95:AW95),2)</f>
        <v>0</v>
      </c>
      <c r="AU95" s="127">
        <f>'2026-MS-04 - Oprava oploc...'!P119</f>
        <v>0</v>
      </c>
      <c r="AV95" s="126">
        <f>'2026-MS-04 - Oprava oploc...'!J31</f>
        <v>0</v>
      </c>
      <c r="AW95" s="126">
        <f>'2026-MS-04 - Oprava oploc...'!J32</f>
        <v>0</v>
      </c>
      <c r="AX95" s="126">
        <f>'2026-MS-04 - Oprava oploc...'!J33</f>
        <v>0</v>
      </c>
      <c r="AY95" s="126">
        <f>'2026-MS-04 - Oprava oploc...'!J34</f>
        <v>0</v>
      </c>
      <c r="AZ95" s="126">
        <f>'2026-MS-04 - Oprava oploc...'!F31</f>
        <v>0</v>
      </c>
      <c r="BA95" s="126">
        <f>'2026-MS-04 - Oprava oploc...'!F32</f>
        <v>0</v>
      </c>
      <c r="BB95" s="126">
        <f>'2026-MS-04 - Oprava oploc...'!F33</f>
        <v>0</v>
      </c>
      <c r="BC95" s="126">
        <f>'2026-MS-04 - Oprava oploc...'!F34</f>
        <v>0</v>
      </c>
      <c r="BD95" s="128">
        <f>'2026-MS-04 - Oprava oploc...'!F35</f>
        <v>0</v>
      </c>
      <c r="BE95" s="7"/>
      <c r="BT95" s="129" t="s">
        <v>81</v>
      </c>
      <c r="BU95" s="129" t="s">
        <v>82</v>
      </c>
      <c r="BV95" s="129" t="s">
        <v>77</v>
      </c>
      <c r="BW95" s="129" t="s">
        <v>5</v>
      </c>
      <c r="BX95" s="129" t="s">
        <v>78</v>
      </c>
      <c r="CL95" s="129" t="s">
        <v>1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fEmk2kgia9560gNRuOVKT0SSEuLI+xbRM6pq87LmI6bwTg4jHernbVohEoTXQURRbG7FuVKBS7jts/cL/1xrtQ==" hashValue="hShbl+CIWEuV6wGTA2GO9y3V/xZsB1e3rMJvZyRazBmk2yQGRlZJwgxNZ/PGTdd8eN80l7ZgmdkKYq8ZU1kQAw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026-MS-04 - Oprava oploc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19"/>
      <c r="AT3" s="16" t="s">
        <v>83</v>
      </c>
    </row>
    <row r="4" s="1" customFormat="1" ht="24.96" customHeight="1">
      <c r="B4" s="19"/>
      <c r="D4" s="132" t="s">
        <v>84</v>
      </c>
      <c r="L4" s="19"/>
      <c r="M4" s="133" t="s">
        <v>10</v>
      </c>
      <c r="AT4" s="16" t="s">
        <v>4</v>
      </c>
    </row>
    <row r="5" s="1" customFormat="1" ht="6.96" customHeight="1">
      <c r="B5" s="19"/>
      <c r="L5" s="19"/>
    </row>
    <row r="6" s="2" customFormat="1" ht="12" customHeight="1">
      <c r="A6" s="37"/>
      <c r="B6" s="43"/>
      <c r="C6" s="37"/>
      <c r="D6" s="134" t="s">
        <v>16</v>
      </c>
      <c r="E6" s="37"/>
      <c r="F6" s="37"/>
      <c r="G6" s="37"/>
      <c r="H6" s="37"/>
      <c r="I6" s="37"/>
      <c r="J6" s="37"/>
      <c r="K6" s="37"/>
      <c r="L6" s="62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="2" customFormat="1" ht="30" customHeight="1">
      <c r="A7" s="37"/>
      <c r="B7" s="43"/>
      <c r="C7" s="37"/>
      <c r="D7" s="37"/>
      <c r="E7" s="135" t="s">
        <v>17</v>
      </c>
      <c r="F7" s="37"/>
      <c r="G7" s="37"/>
      <c r="H7" s="37"/>
      <c r="I7" s="37"/>
      <c r="J7" s="37"/>
      <c r="K7" s="37"/>
      <c r="L7" s="62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="2" customFormat="1">
      <c r="A8" s="37"/>
      <c r="B8" s="43"/>
      <c r="C8" s="37"/>
      <c r="D8" s="37"/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2" customHeight="1">
      <c r="A9" s="37"/>
      <c r="B9" s="43"/>
      <c r="C9" s="37"/>
      <c r="D9" s="134" t="s">
        <v>18</v>
      </c>
      <c r="E9" s="37"/>
      <c r="F9" s="136" t="s">
        <v>1</v>
      </c>
      <c r="G9" s="37"/>
      <c r="H9" s="37"/>
      <c r="I9" s="134" t="s">
        <v>19</v>
      </c>
      <c r="J9" s="136" t="s">
        <v>1</v>
      </c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34" t="s">
        <v>20</v>
      </c>
      <c r="E10" s="37"/>
      <c r="F10" s="136" t="s">
        <v>21</v>
      </c>
      <c r="G10" s="37"/>
      <c r="H10" s="37"/>
      <c r="I10" s="134" t="s">
        <v>22</v>
      </c>
      <c r="J10" s="137" t="str">
        <f>'Rekapitulace stavby'!AN8</f>
        <v>30. 3. 2026</v>
      </c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0.8" customHeight="1">
      <c r="A11" s="37"/>
      <c r="B11" s="43"/>
      <c r="C11" s="37"/>
      <c r="D11" s="37"/>
      <c r="E11" s="37"/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4" t="s">
        <v>24</v>
      </c>
      <c r="E12" s="37"/>
      <c r="F12" s="37"/>
      <c r="G12" s="37"/>
      <c r="H12" s="37"/>
      <c r="I12" s="134" t="s">
        <v>25</v>
      </c>
      <c r="J12" s="136" t="s">
        <v>1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8" customHeight="1">
      <c r="A13" s="37"/>
      <c r="B13" s="43"/>
      <c r="C13" s="37"/>
      <c r="D13" s="37"/>
      <c r="E13" s="136" t="s">
        <v>26</v>
      </c>
      <c r="F13" s="37"/>
      <c r="G13" s="37"/>
      <c r="H13" s="37"/>
      <c r="I13" s="134" t="s">
        <v>27</v>
      </c>
      <c r="J13" s="136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6.96" customHeight="1">
      <c r="A14" s="37"/>
      <c r="B14" s="43"/>
      <c r="C14" s="37"/>
      <c r="D14" s="37"/>
      <c r="E14" s="37"/>
      <c r="F14" s="37"/>
      <c r="G14" s="37"/>
      <c r="H14" s="37"/>
      <c r="I14" s="37"/>
      <c r="J14" s="37"/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2" customHeight="1">
      <c r="A15" s="37"/>
      <c r="B15" s="43"/>
      <c r="C15" s="37"/>
      <c r="D15" s="134" t="s">
        <v>28</v>
      </c>
      <c r="E15" s="37"/>
      <c r="F15" s="37"/>
      <c r="G15" s="37"/>
      <c r="H15" s="37"/>
      <c r="I15" s="134" t="s">
        <v>25</v>
      </c>
      <c r="J15" s="32" t="str">
        <f>'Rekapitulace stavby'!AN13</f>
        <v>Vyplň údaj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8" customHeight="1">
      <c r="A16" s="37"/>
      <c r="B16" s="43"/>
      <c r="C16" s="37"/>
      <c r="D16" s="37"/>
      <c r="E16" s="32" t="str">
        <f>'Rekapitulace stavby'!E14</f>
        <v>Vyplň údaj</v>
      </c>
      <c r="F16" s="136"/>
      <c r="G16" s="136"/>
      <c r="H16" s="136"/>
      <c r="I16" s="134" t="s">
        <v>27</v>
      </c>
      <c r="J16" s="32" t="str">
        <f>'Rekapitulace stavby'!AN14</f>
        <v>Vyplň údaj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6.96" customHeight="1">
      <c r="A17" s="37"/>
      <c r="B17" s="43"/>
      <c r="C17" s="37"/>
      <c r="D17" s="37"/>
      <c r="E17" s="37"/>
      <c r="F17" s="37"/>
      <c r="G17" s="37"/>
      <c r="H17" s="37"/>
      <c r="I17" s="37"/>
      <c r="J17" s="37"/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2" customHeight="1">
      <c r="A18" s="37"/>
      <c r="B18" s="43"/>
      <c r="C18" s="37"/>
      <c r="D18" s="134" t="s">
        <v>30</v>
      </c>
      <c r="E18" s="37"/>
      <c r="F18" s="37"/>
      <c r="G18" s="37"/>
      <c r="H18" s="37"/>
      <c r="I18" s="134" t="s">
        <v>25</v>
      </c>
      <c r="J18" s="136" t="str">
        <f>IF('Rekapitulace stavby'!AN16="","",'Rekapitulace stavby'!AN16)</f>
        <v/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8" customHeight="1">
      <c r="A19" s="37"/>
      <c r="B19" s="43"/>
      <c r="C19" s="37"/>
      <c r="D19" s="37"/>
      <c r="E19" s="136" t="str">
        <f>IF('Rekapitulace stavby'!E17="","",'Rekapitulace stavby'!E17)</f>
        <v xml:space="preserve"> </v>
      </c>
      <c r="F19" s="37"/>
      <c r="G19" s="37"/>
      <c r="H19" s="37"/>
      <c r="I19" s="134" t="s">
        <v>27</v>
      </c>
      <c r="J19" s="136" t="str">
        <f>IF('Rekapitulace stavby'!AN17="","",'Rekapitulace stavby'!AN17)</f>
        <v/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6.96" customHeight="1">
      <c r="A20" s="37"/>
      <c r="B20" s="43"/>
      <c r="C20" s="37"/>
      <c r="D20" s="37"/>
      <c r="E20" s="37"/>
      <c r="F20" s="37"/>
      <c r="G20" s="37"/>
      <c r="H20" s="37"/>
      <c r="I20" s="37"/>
      <c r="J20" s="37"/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2" customHeight="1">
      <c r="A21" s="37"/>
      <c r="B21" s="43"/>
      <c r="C21" s="37"/>
      <c r="D21" s="134" t="s">
        <v>32</v>
      </c>
      <c r="E21" s="37"/>
      <c r="F21" s="37"/>
      <c r="G21" s="37"/>
      <c r="H21" s="37"/>
      <c r="I21" s="134" t="s">
        <v>25</v>
      </c>
      <c r="J21" s="136" t="s">
        <v>33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8" customHeight="1">
      <c r="A22" s="37"/>
      <c r="B22" s="43"/>
      <c r="C22" s="37"/>
      <c r="D22" s="37"/>
      <c r="E22" s="136" t="s">
        <v>34</v>
      </c>
      <c r="F22" s="37"/>
      <c r="G22" s="37"/>
      <c r="H22" s="37"/>
      <c r="I22" s="134" t="s">
        <v>27</v>
      </c>
      <c r="J22" s="136" t="s">
        <v>1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6.96" customHeight="1">
      <c r="A23" s="37"/>
      <c r="B23" s="43"/>
      <c r="C23" s="37"/>
      <c r="D23" s="37"/>
      <c r="E23" s="37"/>
      <c r="F23" s="37"/>
      <c r="G23" s="37"/>
      <c r="H23" s="37"/>
      <c r="I23" s="37"/>
      <c r="J23" s="37"/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2" customHeight="1">
      <c r="A24" s="37"/>
      <c r="B24" s="43"/>
      <c r="C24" s="37"/>
      <c r="D24" s="134" t="s">
        <v>35</v>
      </c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8" customFormat="1" ht="16.5" customHeight="1">
      <c r="A25" s="138"/>
      <c r="B25" s="139"/>
      <c r="C25" s="138"/>
      <c r="D25" s="138"/>
      <c r="E25" s="140" t="s">
        <v>1</v>
      </c>
      <c r="F25" s="140"/>
      <c r="G25" s="140"/>
      <c r="H25" s="140"/>
      <c r="I25" s="138"/>
      <c r="J25" s="138"/>
      <c r="K25" s="138"/>
      <c r="L25" s="141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</row>
    <row r="26" s="2" customFormat="1" ht="6.96" customHeight="1">
      <c r="A26" s="37"/>
      <c r="B26" s="43"/>
      <c r="C26" s="37"/>
      <c r="D26" s="37"/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142"/>
      <c r="E27" s="142"/>
      <c r="F27" s="142"/>
      <c r="G27" s="142"/>
      <c r="H27" s="142"/>
      <c r="I27" s="142"/>
      <c r="J27" s="142"/>
      <c r="K27" s="142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25.44" customHeight="1">
      <c r="A28" s="37"/>
      <c r="B28" s="43"/>
      <c r="C28" s="37"/>
      <c r="D28" s="143" t="s">
        <v>36</v>
      </c>
      <c r="E28" s="37"/>
      <c r="F28" s="37"/>
      <c r="G28" s="37"/>
      <c r="H28" s="37"/>
      <c r="I28" s="37"/>
      <c r="J28" s="144">
        <f>ROUND(J119, 2)</f>
        <v>0</v>
      </c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2"/>
      <c r="E29" s="142"/>
      <c r="F29" s="142"/>
      <c r="G29" s="142"/>
      <c r="H29" s="142"/>
      <c r="I29" s="142"/>
      <c r="J29" s="142"/>
      <c r="K29" s="142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43"/>
      <c r="C30" s="37"/>
      <c r="D30" s="37"/>
      <c r="E30" s="37"/>
      <c r="F30" s="145" t="s">
        <v>38</v>
      </c>
      <c r="G30" s="37"/>
      <c r="H30" s="37"/>
      <c r="I30" s="145" t="s">
        <v>37</v>
      </c>
      <c r="J30" s="145" t="s">
        <v>39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43"/>
      <c r="C31" s="37"/>
      <c r="D31" s="146" t="s">
        <v>40</v>
      </c>
      <c r="E31" s="134" t="s">
        <v>41</v>
      </c>
      <c r="F31" s="147">
        <f>ROUND((SUM(BE119:BE236)),  2)</f>
        <v>0</v>
      </c>
      <c r="G31" s="37"/>
      <c r="H31" s="37"/>
      <c r="I31" s="148">
        <v>0.20999999999999999</v>
      </c>
      <c r="J31" s="147">
        <f>ROUND(((SUM(BE119:BE236))*I31),  2)</f>
        <v>0</v>
      </c>
      <c r="K31" s="3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134" t="s">
        <v>42</v>
      </c>
      <c r="F32" s="147">
        <f>ROUND((SUM(BF119:BF236)),  2)</f>
        <v>0</v>
      </c>
      <c r="G32" s="37"/>
      <c r="H32" s="37"/>
      <c r="I32" s="148">
        <v>0.12</v>
      </c>
      <c r="J32" s="147">
        <f>ROUND(((SUM(BF119:BF236))*I32), 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37"/>
      <c r="E33" s="134" t="s">
        <v>43</v>
      </c>
      <c r="F33" s="147">
        <f>ROUND((SUM(BG119:BG236)),  2)</f>
        <v>0</v>
      </c>
      <c r="G33" s="37"/>
      <c r="H33" s="37"/>
      <c r="I33" s="148">
        <v>0.20999999999999999</v>
      </c>
      <c r="J33" s="147">
        <f>0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34" t="s">
        <v>44</v>
      </c>
      <c r="F34" s="147">
        <f>ROUND((SUM(BH119:BH236)),  2)</f>
        <v>0</v>
      </c>
      <c r="G34" s="37"/>
      <c r="H34" s="37"/>
      <c r="I34" s="148">
        <v>0.12</v>
      </c>
      <c r="J34" s="147">
        <f>0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4" t="s">
        <v>45</v>
      </c>
      <c r="F35" s="147">
        <f>ROUND((SUM(BI119:BI236)),  2)</f>
        <v>0</v>
      </c>
      <c r="G35" s="37"/>
      <c r="H35" s="37"/>
      <c r="I35" s="148">
        <v>0</v>
      </c>
      <c r="J35" s="147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6.96" customHeight="1">
      <c r="A36" s="37"/>
      <c r="B36" s="43"/>
      <c r="C36" s="37"/>
      <c r="D36" s="37"/>
      <c r="E36" s="37"/>
      <c r="F36" s="37"/>
      <c r="G36" s="37"/>
      <c r="H36" s="37"/>
      <c r="I36" s="37"/>
      <c r="J36" s="37"/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25.44" customHeight="1">
      <c r="A37" s="37"/>
      <c r="B37" s="43"/>
      <c r="C37" s="149"/>
      <c r="D37" s="150" t="s">
        <v>46</v>
      </c>
      <c r="E37" s="151"/>
      <c r="F37" s="151"/>
      <c r="G37" s="152" t="s">
        <v>47</v>
      </c>
      <c r="H37" s="153" t="s">
        <v>48</v>
      </c>
      <c r="I37" s="151"/>
      <c r="J37" s="154">
        <f>SUM(J28:J35)</f>
        <v>0</v>
      </c>
      <c r="K37" s="155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1" customFormat="1" ht="14.4" customHeight="1">
      <c r="B39" s="19"/>
      <c r="L39" s="19"/>
    </row>
    <row r="40" s="1" customFormat="1" ht="14.4" customHeight="1">
      <c r="B40" s="19"/>
      <c r="L40" s="19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56" t="s">
        <v>49</v>
      </c>
      <c r="E50" s="157"/>
      <c r="F50" s="157"/>
      <c r="G50" s="156" t="s">
        <v>50</v>
      </c>
      <c r="H50" s="157"/>
      <c r="I50" s="157"/>
      <c r="J50" s="157"/>
      <c r="K50" s="157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58" t="s">
        <v>51</v>
      </c>
      <c r="E61" s="159"/>
      <c r="F61" s="160" t="s">
        <v>52</v>
      </c>
      <c r="G61" s="158" t="s">
        <v>51</v>
      </c>
      <c r="H61" s="159"/>
      <c r="I61" s="159"/>
      <c r="J61" s="161" t="s">
        <v>52</v>
      </c>
      <c r="K61" s="159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56" t="s">
        <v>53</v>
      </c>
      <c r="E65" s="162"/>
      <c r="F65" s="162"/>
      <c r="G65" s="156" t="s">
        <v>54</v>
      </c>
      <c r="H65" s="162"/>
      <c r="I65" s="162"/>
      <c r="J65" s="162"/>
      <c r="K65" s="162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58" t="s">
        <v>51</v>
      </c>
      <c r="E76" s="159"/>
      <c r="F76" s="160" t="s">
        <v>52</v>
      </c>
      <c r="G76" s="158" t="s">
        <v>51</v>
      </c>
      <c r="H76" s="159"/>
      <c r="I76" s="159"/>
      <c r="J76" s="161" t="s">
        <v>52</v>
      </c>
      <c r="K76" s="159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3"/>
      <c r="C77" s="164"/>
      <c r="D77" s="164"/>
      <c r="E77" s="164"/>
      <c r="F77" s="164"/>
      <c r="G77" s="164"/>
      <c r="H77" s="164"/>
      <c r="I77" s="164"/>
      <c r="J77" s="164"/>
      <c r="K77" s="164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65"/>
      <c r="C81" s="166"/>
      <c r="D81" s="166"/>
      <c r="E81" s="166"/>
      <c r="F81" s="166"/>
      <c r="G81" s="166"/>
      <c r="H81" s="166"/>
      <c r="I81" s="166"/>
      <c r="J81" s="166"/>
      <c r="K81" s="166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85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30" customHeight="1">
      <c r="A85" s="37"/>
      <c r="B85" s="38"/>
      <c r="C85" s="39"/>
      <c r="D85" s="39"/>
      <c r="E85" s="75" t="str">
        <f>E7</f>
        <v xml:space="preserve">Oprava oplocení části areálu zahrádek  II. etapa , Za sadem a U vodojemu</v>
      </c>
      <c r="F85" s="39"/>
      <c r="G85" s="39"/>
      <c r="H85" s="3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2" customHeight="1">
      <c r="A87" s="37"/>
      <c r="B87" s="38"/>
      <c r="C87" s="31" t="s">
        <v>20</v>
      </c>
      <c r="D87" s="39"/>
      <c r="E87" s="39"/>
      <c r="F87" s="26" t="str">
        <f>F10</f>
        <v xml:space="preserve"> </v>
      </c>
      <c r="G87" s="39"/>
      <c r="H87" s="39"/>
      <c r="I87" s="31" t="s">
        <v>22</v>
      </c>
      <c r="J87" s="78" t="str">
        <f>IF(J10="","",J10)</f>
        <v>30. 3. 2026</v>
      </c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5.15" customHeight="1">
      <c r="A89" s="37"/>
      <c r="B89" s="38"/>
      <c r="C89" s="31" t="s">
        <v>24</v>
      </c>
      <c r="D89" s="39"/>
      <c r="E89" s="39"/>
      <c r="F89" s="26" t="str">
        <f>E13</f>
        <v>Město Studénka</v>
      </c>
      <c r="G89" s="39"/>
      <c r="H89" s="39"/>
      <c r="I89" s="31" t="s">
        <v>30</v>
      </c>
      <c r="J89" s="35" t="str">
        <f>E19</f>
        <v xml:space="preserve"> 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15.15" customHeight="1">
      <c r="A90" s="37"/>
      <c r="B90" s="38"/>
      <c r="C90" s="31" t="s">
        <v>28</v>
      </c>
      <c r="D90" s="39"/>
      <c r="E90" s="39"/>
      <c r="F90" s="26" t="str">
        <f>IF(E16="","",E16)</f>
        <v>Vyplň údaj</v>
      </c>
      <c r="G90" s="39"/>
      <c r="H90" s="39"/>
      <c r="I90" s="31" t="s">
        <v>32</v>
      </c>
      <c r="J90" s="35" t="str">
        <f>E22</f>
        <v>Ladislav Pekárek</v>
      </c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0.32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9.28" customHeight="1">
      <c r="A92" s="37"/>
      <c r="B92" s="38"/>
      <c r="C92" s="167" t="s">
        <v>86</v>
      </c>
      <c r="D92" s="168"/>
      <c r="E92" s="168"/>
      <c r="F92" s="168"/>
      <c r="G92" s="168"/>
      <c r="H92" s="168"/>
      <c r="I92" s="168"/>
      <c r="J92" s="169" t="s">
        <v>87</v>
      </c>
      <c r="K92" s="168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2.8" customHeight="1">
      <c r="A94" s="37"/>
      <c r="B94" s="38"/>
      <c r="C94" s="170" t="s">
        <v>88</v>
      </c>
      <c r="D94" s="39"/>
      <c r="E94" s="39"/>
      <c r="F94" s="39"/>
      <c r="G94" s="39"/>
      <c r="H94" s="39"/>
      <c r="I94" s="39"/>
      <c r="J94" s="109">
        <f>J119</f>
        <v>0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U94" s="16" t="s">
        <v>89</v>
      </c>
    </row>
    <row r="95" s="9" customFormat="1" ht="24.96" customHeight="1">
      <c r="A95" s="9"/>
      <c r="B95" s="171"/>
      <c r="C95" s="172"/>
      <c r="D95" s="173" t="s">
        <v>90</v>
      </c>
      <c r="E95" s="174"/>
      <c r="F95" s="174"/>
      <c r="G95" s="174"/>
      <c r="H95" s="174"/>
      <c r="I95" s="174"/>
      <c r="J95" s="175">
        <f>J120</f>
        <v>0</v>
      </c>
      <c r="K95" s="172"/>
      <c r="L95" s="176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9" customFormat="1" ht="24.96" customHeight="1">
      <c r="A96" s="9"/>
      <c r="B96" s="171"/>
      <c r="C96" s="172"/>
      <c r="D96" s="173" t="s">
        <v>91</v>
      </c>
      <c r="E96" s="174"/>
      <c r="F96" s="174"/>
      <c r="G96" s="174"/>
      <c r="H96" s="174"/>
      <c r="I96" s="174"/>
      <c r="J96" s="175">
        <f>J141</f>
        <v>0</v>
      </c>
      <c r="K96" s="172"/>
      <c r="L96" s="176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="9" customFormat="1" ht="24.96" customHeight="1">
      <c r="A97" s="9"/>
      <c r="B97" s="171"/>
      <c r="C97" s="172"/>
      <c r="D97" s="173" t="s">
        <v>92</v>
      </c>
      <c r="E97" s="174"/>
      <c r="F97" s="174"/>
      <c r="G97" s="174"/>
      <c r="H97" s="174"/>
      <c r="I97" s="174"/>
      <c r="J97" s="175">
        <f>J199</f>
        <v>0</v>
      </c>
      <c r="K97" s="172"/>
      <c r="L97" s="17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1"/>
      <c r="C98" s="172"/>
      <c r="D98" s="173" t="s">
        <v>93</v>
      </c>
      <c r="E98" s="174"/>
      <c r="F98" s="174"/>
      <c r="G98" s="174"/>
      <c r="H98" s="174"/>
      <c r="I98" s="174"/>
      <c r="J98" s="175">
        <f>J217</f>
        <v>0</v>
      </c>
      <c r="K98" s="172"/>
      <c r="L98" s="176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1"/>
      <c r="C99" s="172"/>
      <c r="D99" s="173" t="s">
        <v>94</v>
      </c>
      <c r="E99" s="174"/>
      <c r="F99" s="174"/>
      <c r="G99" s="174"/>
      <c r="H99" s="174"/>
      <c r="I99" s="174"/>
      <c r="J99" s="175">
        <f>J226</f>
        <v>0</v>
      </c>
      <c r="K99" s="172"/>
      <c r="L99" s="17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1"/>
      <c r="C100" s="172"/>
      <c r="D100" s="173" t="s">
        <v>95</v>
      </c>
      <c r="E100" s="174"/>
      <c r="F100" s="174"/>
      <c r="G100" s="174"/>
      <c r="H100" s="174"/>
      <c r="I100" s="174"/>
      <c r="J100" s="175">
        <f>J229</f>
        <v>0</v>
      </c>
      <c r="K100" s="172"/>
      <c r="L100" s="17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1"/>
      <c r="C101" s="172"/>
      <c r="D101" s="173" t="s">
        <v>96</v>
      </c>
      <c r="E101" s="174"/>
      <c r="F101" s="174"/>
      <c r="G101" s="174"/>
      <c r="H101" s="174"/>
      <c r="I101" s="174"/>
      <c r="J101" s="175">
        <f>J234</f>
        <v>0</v>
      </c>
      <c r="K101" s="172"/>
      <c r="L101" s="17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97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30" customHeight="1">
      <c r="A111" s="37"/>
      <c r="B111" s="38"/>
      <c r="C111" s="39"/>
      <c r="D111" s="39"/>
      <c r="E111" s="75" t="str">
        <f>E7</f>
        <v xml:space="preserve">Oprava oplocení části areálu zahrádek  II. etapa , Za sadem a U vodojemu</v>
      </c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20</v>
      </c>
      <c r="D113" s="39"/>
      <c r="E113" s="39"/>
      <c r="F113" s="26" t="str">
        <f>F10</f>
        <v xml:space="preserve"> </v>
      </c>
      <c r="G113" s="39"/>
      <c r="H113" s="39"/>
      <c r="I113" s="31" t="s">
        <v>22</v>
      </c>
      <c r="J113" s="78" t="str">
        <f>IF(J10="","",J10)</f>
        <v>30. 3. 2026</v>
      </c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15" customHeight="1">
      <c r="A115" s="37"/>
      <c r="B115" s="38"/>
      <c r="C115" s="31" t="s">
        <v>24</v>
      </c>
      <c r="D115" s="39"/>
      <c r="E115" s="39"/>
      <c r="F115" s="26" t="str">
        <f>E13</f>
        <v>Město Studénka</v>
      </c>
      <c r="G115" s="39"/>
      <c r="H115" s="39"/>
      <c r="I115" s="31" t="s">
        <v>30</v>
      </c>
      <c r="J115" s="35" t="str">
        <f>E19</f>
        <v xml:space="preserve"> 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15" customHeight="1">
      <c r="A116" s="37"/>
      <c r="B116" s="38"/>
      <c r="C116" s="31" t="s">
        <v>28</v>
      </c>
      <c r="D116" s="39"/>
      <c r="E116" s="39"/>
      <c r="F116" s="26" t="str">
        <f>IF(E16="","",E16)</f>
        <v>Vyplň údaj</v>
      </c>
      <c r="G116" s="39"/>
      <c r="H116" s="39"/>
      <c r="I116" s="31" t="s">
        <v>32</v>
      </c>
      <c r="J116" s="35" t="str">
        <f>E22</f>
        <v>Ladislav Pekárek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0.32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10" customFormat="1" ht="29.28" customHeight="1">
      <c r="A118" s="177"/>
      <c r="B118" s="178"/>
      <c r="C118" s="179" t="s">
        <v>98</v>
      </c>
      <c r="D118" s="180" t="s">
        <v>61</v>
      </c>
      <c r="E118" s="180" t="s">
        <v>57</v>
      </c>
      <c r="F118" s="180" t="s">
        <v>58</v>
      </c>
      <c r="G118" s="180" t="s">
        <v>99</v>
      </c>
      <c r="H118" s="180" t="s">
        <v>100</v>
      </c>
      <c r="I118" s="180" t="s">
        <v>101</v>
      </c>
      <c r="J118" s="180" t="s">
        <v>87</v>
      </c>
      <c r="K118" s="181" t="s">
        <v>102</v>
      </c>
      <c r="L118" s="182"/>
      <c r="M118" s="99" t="s">
        <v>1</v>
      </c>
      <c r="N118" s="100" t="s">
        <v>40</v>
      </c>
      <c r="O118" s="100" t="s">
        <v>103</v>
      </c>
      <c r="P118" s="100" t="s">
        <v>104</v>
      </c>
      <c r="Q118" s="100" t="s">
        <v>105</v>
      </c>
      <c r="R118" s="100" t="s">
        <v>106</v>
      </c>
      <c r="S118" s="100" t="s">
        <v>107</v>
      </c>
      <c r="T118" s="101" t="s">
        <v>108</v>
      </c>
      <c r="U118" s="177"/>
      <c r="V118" s="177"/>
      <c r="W118" s="177"/>
      <c r="X118" s="177"/>
      <c r="Y118" s="177"/>
      <c r="Z118" s="177"/>
      <c r="AA118" s="177"/>
      <c r="AB118" s="177"/>
      <c r="AC118" s="177"/>
      <c r="AD118" s="177"/>
      <c r="AE118" s="177"/>
    </row>
    <row r="119" s="2" customFormat="1" ht="22.8" customHeight="1">
      <c r="A119" s="37"/>
      <c r="B119" s="38"/>
      <c r="C119" s="106" t="s">
        <v>109</v>
      </c>
      <c r="D119" s="39"/>
      <c r="E119" s="39"/>
      <c r="F119" s="39"/>
      <c r="G119" s="39"/>
      <c r="H119" s="39"/>
      <c r="I119" s="39"/>
      <c r="J119" s="183">
        <f>BK119</f>
        <v>0</v>
      </c>
      <c r="K119" s="39"/>
      <c r="L119" s="43"/>
      <c r="M119" s="102"/>
      <c r="N119" s="184"/>
      <c r="O119" s="103"/>
      <c r="P119" s="185">
        <f>P120+P141+P199+P217+P226+P229+P234</f>
        <v>0</v>
      </c>
      <c r="Q119" s="103"/>
      <c r="R119" s="185">
        <f>R120+R141+R199+R217+R226+R229+R234</f>
        <v>89.533869999999993</v>
      </c>
      <c r="S119" s="103"/>
      <c r="T119" s="186">
        <f>T120+T141+T199+T217+T226+T229+T234</f>
        <v>71.836839999999995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6" t="s">
        <v>75</v>
      </c>
      <c r="AU119" s="16" t="s">
        <v>89</v>
      </c>
      <c r="BK119" s="187">
        <f>BK120+BK141+BK199+BK217+BK226+BK229+BK234</f>
        <v>0</v>
      </c>
    </row>
    <row r="120" s="11" customFormat="1" ht="25.92" customHeight="1">
      <c r="A120" s="11"/>
      <c r="B120" s="188"/>
      <c r="C120" s="189"/>
      <c r="D120" s="190" t="s">
        <v>75</v>
      </c>
      <c r="E120" s="191" t="s">
        <v>81</v>
      </c>
      <c r="F120" s="191" t="s">
        <v>110</v>
      </c>
      <c r="G120" s="189"/>
      <c r="H120" s="189"/>
      <c r="I120" s="192"/>
      <c r="J120" s="193">
        <f>BK120</f>
        <v>0</v>
      </c>
      <c r="K120" s="189"/>
      <c r="L120" s="194"/>
      <c r="M120" s="195"/>
      <c r="N120" s="196"/>
      <c r="O120" s="196"/>
      <c r="P120" s="197">
        <f>SUM(P121:P140)</f>
        <v>0</v>
      </c>
      <c r="Q120" s="196"/>
      <c r="R120" s="197">
        <f>SUM(R121:R140)</f>
        <v>0</v>
      </c>
      <c r="S120" s="196"/>
      <c r="T120" s="198">
        <f>SUM(T121:T140)</f>
        <v>0</v>
      </c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R120" s="199" t="s">
        <v>81</v>
      </c>
      <c r="AT120" s="200" t="s">
        <v>75</v>
      </c>
      <c r="AU120" s="200" t="s">
        <v>76</v>
      </c>
      <c r="AY120" s="199" t="s">
        <v>111</v>
      </c>
      <c r="BK120" s="201">
        <f>SUM(BK121:BK140)</f>
        <v>0</v>
      </c>
    </row>
    <row r="121" s="2" customFormat="1" ht="44.25" customHeight="1">
      <c r="A121" s="37"/>
      <c r="B121" s="38"/>
      <c r="C121" s="202" t="s">
        <v>81</v>
      </c>
      <c r="D121" s="202" t="s">
        <v>112</v>
      </c>
      <c r="E121" s="203" t="s">
        <v>113</v>
      </c>
      <c r="F121" s="204" t="s">
        <v>114</v>
      </c>
      <c r="G121" s="205" t="s">
        <v>115</v>
      </c>
      <c r="H121" s="206">
        <v>15</v>
      </c>
      <c r="I121" s="207"/>
      <c r="J121" s="208">
        <f>ROUND(I121*H121,2)</f>
        <v>0</v>
      </c>
      <c r="K121" s="204" t="s">
        <v>116</v>
      </c>
      <c r="L121" s="43"/>
      <c r="M121" s="209" t="s">
        <v>1</v>
      </c>
      <c r="N121" s="210" t="s">
        <v>41</v>
      </c>
      <c r="O121" s="90"/>
      <c r="P121" s="211">
        <f>O121*H121</f>
        <v>0</v>
      </c>
      <c r="Q121" s="211">
        <v>0</v>
      </c>
      <c r="R121" s="211">
        <f>Q121*H121</f>
        <v>0</v>
      </c>
      <c r="S121" s="211">
        <v>0</v>
      </c>
      <c r="T121" s="212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13" t="s">
        <v>117</v>
      </c>
      <c r="AT121" s="213" t="s">
        <v>112</v>
      </c>
      <c r="AU121" s="213" t="s">
        <v>81</v>
      </c>
      <c r="AY121" s="16" t="s">
        <v>111</v>
      </c>
      <c r="BE121" s="214">
        <f>IF(N121="základní",J121,0)</f>
        <v>0</v>
      </c>
      <c r="BF121" s="214">
        <f>IF(N121="snížená",J121,0)</f>
        <v>0</v>
      </c>
      <c r="BG121" s="214">
        <f>IF(N121="zákl. přenesená",J121,0)</f>
        <v>0</v>
      </c>
      <c r="BH121" s="214">
        <f>IF(N121="sníž. přenesená",J121,0)</f>
        <v>0</v>
      </c>
      <c r="BI121" s="214">
        <f>IF(N121="nulová",J121,0)</f>
        <v>0</v>
      </c>
      <c r="BJ121" s="16" t="s">
        <v>81</v>
      </c>
      <c r="BK121" s="214">
        <f>ROUND(I121*H121,2)</f>
        <v>0</v>
      </c>
      <c r="BL121" s="16" t="s">
        <v>117</v>
      </c>
      <c r="BM121" s="213" t="s">
        <v>118</v>
      </c>
    </row>
    <row r="122" s="2" customFormat="1">
      <c r="A122" s="37"/>
      <c r="B122" s="38"/>
      <c r="C122" s="39"/>
      <c r="D122" s="215" t="s">
        <v>119</v>
      </c>
      <c r="E122" s="39"/>
      <c r="F122" s="216" t="s">
        <v>120</v>
      </c>
      <c r="G122" s="39"/>
      <c r="H122" s="39"/>
      <c r="I122" s="217"/>
      <c r="J122" s="39"/>
      <c r="K122" s="39"/>
      <c r="L122" s="43"/>
      <c r="M122" s="218"/>
      <c r="N122" s="219"/>
      <c r="O122" s="90"/>
      <c r="P122" s="90"/>
      <c r="Q122" s="90"/>
      <c r="R122" s="90"/>
      <c r="S122" s="90"/>
      <c r="T122" s="91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119</v>
      </c>
      <c r="AU122" s="16" t="s">
        <v>81</v>
      </c>
    </row>
    <row r="123" s="12" customFormat="1">
      <c r="A123" s="12"/>
      <c r="B123" s="220"/>
      <c r="C123" s="221"/>
      <c r="D123" s="222" t="s">
        <v>121</v>
      </c>
      <c r="E123" s="223" t="s">
        <v>1</v>
      </c>
      <c r="F123" s="224" t="s">
        <v>122</v>
      </c>
      <c r="G123" s="221"/>
      <c r="H123" s="225">
        <v>15</v>
      </c>
      <c r="I123" s="226"/>
      <c r="J123" s="221"/>
      <c r="K123" s="221"/>
      <c r="L123" s="227"/>
      <c r="M123" s="228"/>
      <c r="N123" s="229"/>
      <c r="O123" s="229"/>
      <c r="P123" s="229"/>
      <c r="Q123" s="229"/>
      <c r="R123" s="229"/>
      <c r="S123" s="229"/>
      <c r="T123" s="230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T123" s="231" t="s">
        <v>121</v>
      </c>
      <c r="AU123" s="231" t="s">
        <v>81</v>
      </c>
      <c r="AV123" s="12" t="s">
        <v>83</v>
      </c>
      <c r="AW123" s="12" t="s">
        <v>31</v>
      </c>
      <c r="AX123" s="12" t="s">
        <v>81</v>
      </c>
      <c r="AY123" s="231" t="s">
        <v>111</v>
      </c>
    </row>
    <row r="124" s="2" customFormat="1" ht="21.75" customHeight="1">
      <c r="A124" s="37"/>
      <c r="B124" s="38"/>
      <c r="C124" s="202" t="s">
        <v>83</v>
      </c>
      <c r="D124" s="202" t="s">
        <v>112</v>
      </c>
      <c r="E124" s="203" t="s">
        <v>123</v>
      </c>
      <c r="F124" s="204" t="s">
        <v>124</v>
      </c>
      <c r="G124" s="205" t="s">
        <v>125</v>
      </c>
      <c r="H124" s="206">
        <v>377.60000000000002</v>
      </c>
      <c r="I124" s="207"/>
      <c r="J124" s="208">
        <f>ROUND(I124*H124,2)</f>
        <v>0</v>
      </c>
      <c r="K124" s="204" t="s">
        <v>116</v>
      </c>
      <c r="L124" s="43"/>
      <c r="M124" s="209" t="s">
        <v>1</v>
      </c>
      <c r="N124" s="210" t="s">
        <v>41</v>
      </c>
      <c r="O124" s="90"/>
      <c r="P124" s="211">
        <f>O124*H124</f>
        <v>0</v>
      </c>
      <c r="Q124" s="211">
        <v>0</v>
      </c>
      <c r="R124" s="211">
        <f>Q124*H124</f>
        <v>0</v>
      </c>
      <c r="S124" s="211">
        <v>0</v>
      </c>
      <c r="T124" s="212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13" t="s">
        <v>117</v>
      </c>
      <c r="AT124" s="213" t="s">
        <v>112</v>
      </c>
      <c r="AU124" s="213" t="s">
        <v>81</v>
      </c>
      <c r="AY124" s="16" t="s">
        <v>111</v>
      </c>
      <c r="BE124" s="214">
        <f>IF(N124="základní",J124,0)</f>
        <v>0</v>
      </c>
      <c r="BF124" s="214">
        <f>IF(N124="snížená",J124,0)</f>
        <v>0</v>
      </c>
      <c r="BG124" s="214">
        <f>IF(N124="zákl. přenesená",J124,0)</f>
        <v>0</v>
      </c>
      <c r="BH124" s="214">
        <f>IF(N124="sníž. přenesená",J124,0)</f>
        <v>0</v>
      </c>
      <c r="BI124" s="214">
        <f>IF(N124="nulová",J124,0)</f>
        <v>0</v>
      </c>
      <c r="BJ124" s="16" t="s">
        <v>81</v>
      </c>
      <c r="BK124" s="214">
        <f>ROUND(I124*H124,2)</f>
        <v>0</v>
      </c>
      <c r="BL124" s="16" t="s">
        <v>117</v>
      </c>
      <c r="BM124" s="213" t="s">
        <v>126</v>
      </c>
    </row>
    <row r="125" s="2" customFormat="1">
      <c r="A125" s="37"/>
      <c r="B125" s="38"/>
      <c r="C125" s="39"/>
      <c r="D125" s="215" t="s">
        <v>119</v>
      </c>
      <c r="E125" s="39"/>
      <c r="F125" s="216" t="s">
        <v>127</v>
      </c>
      <c r="G125" s="39"/>
      <c r="H125" s="39"/>
      <c r="I125" s="217"/>
      <c r="J125" s="39"/>
      <c r="K125" s="39"/>
      <c r="L125" s="43"/>
      <c r="M125" s="218"/>
      <c r="N125" s="219"/>
      <c r="O125" s="90"/>
      <c r="P125" s="90"/>
      <c r="Q125" s="90"/>
      <c r="R125" s="90"/>
      <c r="S125" s="90"/>
      <c r="T125" s="91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119</v>
      </c>
      <c r="AU125" s="16" t="s">
        <v>81</v>
      </c>
    </row>
    <row r="126" s="12" customFormat="1">
      <c r="A126" s="12"/>
      <c r="B126" s="220"/>
      <c r="C126" s="221"/>
      <c r="D126" s="222" t="s">
        <v>121</v>
      </c>
      <c r="E126" s="223" t="s">
        <v>1</v>
      </c>
      <c r="F126" s="224" t="s">
        <v>128</v>
      </c>
      <c r="G126" s="221"/>
      <c r="H126" s="225">
        <v>377.60000000000002</v>
      </c>
      <c r="I126" s="226"/>
      <c r="J126" s="221"/>
      <c r="K126" s="221"/>
      <c r="L126" s="227"/>
      <c r="M126" s="228"/>
      <c r="N126" s="229"/>
      <c r="O126" s="229"/>
      <c r="P126" s="229"/>
      <c r="Q126" s="229"/>
      <c r="R126" s="229"/>
      <c r="S126" s="229"/>
      <c r="T126" s="230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T126" s="231" t="s">
        <v>121</v>
      </c>
      <c r="AU126" s="231" t="s">
        <v>81</v>
      </c>
      <c r="AV126" s="12" t="s">
        <v>83</v>
      </c>
      <c r="AW126" s="12" t="s">
        <v>31</v>
      </c>
      <c r="AX126" s="12" t="s">
        <v>81</v>
      </c>
      <c r="AY126" s="231" t="s">
        <v>111</v>
      </c>
    </row>
    <row r="127" s="2" customFormat="1" ht="33" customHeight="1">
      <c r="A127" s="37"/>
      <c r="B127" s="38"/>
      <c r="C127" s="202" t="s">
        <v>129</v>
      </c>
      <c r="D127" s="202" t="s">
        <v>112</v>
      </c>
      <c r="E127" s="203" t="s">
        <v>130</v>
      </c>
      <c r="F127" s="204" t="s">
        <v>131</v>
      </c>
      <c r="G127" s="205" t="s">
        <v>125</v>
      </c>
      <c r="H127" s="206">
        <v>377.60000000000002</v>
      </c>
      <c r="I127" s="207"/>
      <c r="J127" s="208">
        <f>ROUND(I127*H127,2)</f>
        <v>0</v>
      </c>
      <c r="K127" s="204" t="s">
        <v>1</v>
      </c>
      <c r="L127" s="43"/>
      <c r="M127" s="209" t="s">
        <v>1</v>
      </c>
      <c r="N127" s="210" t="s">
        <v>41</v>
      </c>
      <c r="O127" s="90"/>
      <c r="P127" s="211">
        <f>O127*H127</f>
        <v>0</v>
      </c>
      <c r="Q127" s="211">
        <v>0</v>
      </c>
      <c r="R127" s="211">
        <f>Q127*H127</f>
        <v>0</v>
      </c>
      <c r="S127" s="211">
        <v>0</v>
      </c>
      <c r="T127" s="212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13" t="s">
        <v>117</v>
      </c>
      <c r="AT127" s="213" t="s">
        <v>112</v>
      </c>
      <c r="AU127" s="213" t="s">
        <v>81</v>
      </c>
      <c r="AY127" s="16" t="s">
        <v>111</v>
      </c>
      <c r="BE127" s="214">
        <f>IF(N127="základní",J127,0)</f>
        <v>0</v>
      </c>
      <c r="BF127" s="214">
        <f>IF(N127="snížená",J127,0)</f>
        <v>0</v>
      </c>
      <c r="BG127" s="214">
        <f>IF(N127="zákl. přenesená",J127,0)</f>
        <v>0</v>
      </c>
      <c r="BH127" s="214">
        <f>IF(N127="sníž. přenesená",J127,0)</f>
        <v>0</v>
      </c>
      <c r="BI127" s="214">
        <f>IF(N127="nulová",J127,0)</f>
        <v>0</v>
      </c>
      <c r="BJ127" s="16" t="s">
        <v>81</v>
      </c>
      <c r="BK127" s="214">
        <f>ROUND(I127*H127,2)</f>
        <v>0</v>
      </c>
      <c r="BL127" s="16" t="s">
        <v>117</v>
      </c>
      <c r="BM127" s="213" t="s">
        <v>132</v>
      </c>
    </row>
    <row r="128" s="2" customFormat="1" ht="33" customHeight="1">
      <c r="A128" s="37"/>
      <c r="B128" s="38"/>
      <c r="C128" s="202" t="s">
        <v>117</v>
      </c>
      <c r="D128" s="202" t="s">
        <v>112</v>
      </c>
      <c r="E128" s="203" t="s">
        <v>133</v>
      </c>
      <c r="F128" s="204" t="s">
        <v>134</v>
      </c>
      <c r="G128" s="205" t="s">
        <v>115</v>
      </c>
      <c r="H128" s="206">
        <v>15</v>
      </c>
      <c r="I128" s="207"/>
      <c r="J128" s="208">
        <f>ROUND(I128*H128,2)</f>
        <v>0</v>
      </c>
      <c r="K128" s="204" t="s">
        <v>116</v>
      </c>
      <c r="L128" s="43"/>
      <c r="M128" s="209" t="s">
        <v>1</v>
      </c>
      <c r="N128" s="210" t="s">
        <v>41</v>
      </c>
      <c r="O128" s="90"/>
      <c r="P128" s="211">
        <f>O128*H128</f>
        <v>0</v>
      </c>
      <c r="Q128" s="211">
        <v>0</v>
      </c>
      <c r="R128" s="211">
        <f>Q128*H128</f>
        <v>0</v>
      </c>
      <c r="S128" s="211">
        <v>0</v>
      </c>
      <c r="T128" s="212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13" t="s">
        <v>117</v>
      </c>
      <c r="AT128" s="213" t="s">
        <v>112</v>
      </c>
      <c r="AU128" s="213" t="s">
        <v>81</v>
      </c>
      <c r="AY128" s="16" t="s">
        <v>111</v>
      </c>
      <c r="BE128" s="214">
        <f>IF(N128="základní",J128,0)</f>
        <v>0</v>
      </c>
      <c r="BF128" s="214">
        <f>IF(N128="snížená",J128,0)</f>
        <v>0</v>
      </c>
      <c r="BG128" s="214">
        <f>IF(N128="zákl. přenesená",J128,0)</f>
        <v>0</v>
      </c>
      <c r="BH128" s="214">
        <f>IF(N128="sníž. přenesená",J128,0)</f>
        <v>0</v>
      </c>
      <c r="BI128" s="214">
        <f>IF(N128="nulová",J128,0)</f>
        <v>0</v>
      </c>
      <c r="BJ128" s="16" t="s">
        <v>81</v>
      </c>
      <c r="BK128" s="214">
        <f>ROUND(I128*H128,2)</f>
        <v>0</v>
      </c>
      <c r="BL128" s="16" t="s">
        <v>117</v>
      </c>
      <c r="BM128" s="213" t="s">
        <v>135</v>
      </c>
    </row>
    <row r="129" s="2" customFormat="1">
      <c r="A129" s="37"/>
      <c r="B129" s="38"/>
      <c r="C129" s="39"/>
      <c r="D129" s="215" t="s">
        <v>119</v>
      </c>
      <c r="E129" s="39"/>
      <c r="F129" s="216" t="s">
        <v>136</v>
      </c>
      <c r="G129" s="39"/>
      <c r="H129" s="39"/>
      <c r="I129" s="217"/>
      <c r="J129" s="39"/>
      <c r="K129" s="39"/>
      <c r="L129" s="43"/>
      <c r="M129" s="218"/>
      <c r="N129" s="219"/>
      <c r="O129" s="90"/>
      <c r="P129" s="90"/>
      <c r="Q129" s="90"/>
      <c r="R129" s="90"/>
      <c r="S129" s="90"/>
      <c r="T129" s="91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119</v>
      </c>
      <c r="AU129" s="16" t="s">
        <v>81</v>
      </c>
    </row>
    <row r="130" s="2" customFormat="1">
      <c r="A130" s="37"/>
      <c r="B130" s="38"/>
      <c r="C130" s="39"/>
      <c r="D130" s="222" t="s">
        <v>137</v>
      </c>
      <c r="E130" s="39"/>
      <c r="F130" s="232" t="s">
        <v>138</v>
      </c>
      <c r="G130" s="39"/>
      <c r="H130" s="39"/>
      <c r="I130" s="217"/>
      <c r="J130" s="39"/>
      <c r="K130" s="39"/>
      <c r="L130" s="43"/>
      <c r="M130" s="218"/>
      <c r="N130" s="219"/>
      <c r="O130" s="90"/>
      <c r="P130" s="90"/>
      <c r="Q130" s="90"/>
      <c r="R130" s="90"/>
      <c r="S130" s="90"/>
      <c r="T130" s="91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137</v>
      </c>
      <c r="AU130" s="16" t="s">
        <v>81</v>
      </c>
    </row>
    <row r="131" s="2" customFormat="1" ht="62.7" customHeight="1">
      <c r="A131" s="37"/>
      <c r="B131" s="38"/>
      <c r="C131" s="202" t="s">
        <v>139</v>
      </c>
      <c r="D131" s="202" t="s">
        <v>112</v>
      </c>
      <c r="E131" s="203" t="s">
        <v>140</v>
      </c>
      <c r="F131" s="204" t="s">
        <v>141</v>
      </c>
      <c r="G131" s="205" t="s">
        <v>142</v>
      </c>
      <c r="H131" s="206">
        <v>26.690999999999999</v>
      </c>
      <c r="I131" s="207"/>
      <c r="J131" s="208">
        <f>ROUND(I131*H131,2)</f>
        <v>0</v>
      </c>
      <c r="K131" s="204" t="s">
        <v>116</v>
      </c>
      <c r="L131" s="43"/>
      <c r="M131" s="209" t="s">
        <v>1</v>
      </c>
      <c r="N131" s="210" t="s">
        <v>41</v>
      </c>
      <c r="O131" s="90"/>
      <c r="P131" s="211">
        <f>O131*H131</f>
        <v>0</v>
      </c>
      <c r="Q131" s="211">
        <v>0</v>
      </c>
      <c r="R131" s="211">
        <f>Q131*H131</f>
        <v>0</v>
      </c>
      <c r="S131" s="211">
        <v>0</v>
      </c>
      <c r="T131" s="212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13" t="s">
        <v>117</v>
      </c>
      <c r="AT131" s="213" t="s">
        <v>112</v>
      </c>
      <c r="AU131" s="213" t="s">
        <v>81</v>
      </c>
      <c r="AY131" s="16" t="s">
        <v>111</v>
      </c>
      <c r="BE131" s="214">
        <f>IF(N131="základní",J131,0)</f>
        <v>0</v>
      </c>
      <c r="BF131" s="214">
        <f>IF(N131="snížená",J131,0)</f>
        <v>0</v>
      </c>
      <c r="BG131" s="214">
        <f>IF(N131="zákl. přenesená",J131,0)</f>
        <v>0</v>
      </c>
      <c r="BH131" s="214">
        <f>IF(N131="sníž. přenesená",J131,0)</f>
        <v>0</v>
      </c>
      <c r="BI131" s="214">
        <f>IF(N131="nulová",J131,0)</f>
        <v>0</v>
      </c>
      <c r="BJ131" s="16" t="s">
        <v>81</v>
      </c>
      <c r="BK131" s="214">
        <f>ROUND(I131*H131,2)</f>
        <v>0</v>
      </c>
      <c r="BL131" s="16" t="s">
        <v>117</v>
      </c>
      <c r="BM131" s="213" t="s">
        <v>143</v>
      </c>
    </row>
    <row r="132" s="2" customFormat="1">
      <c r="A132" s="37"/>
      <c r="B132" s="38"/>
      <c r="C132" s="39"/>
      <c r="D132" s="215" t="s">
        <v>119</v>
      </c>
      <c r="E132" s="39"/>
      <c r="F132" s="216" t="s">
        <v>144</v>
      </c>
      <c r="G132" s="39"/>
      <c r="H132" s="39"/>
      <c r="I132" s="217"/>
      <c r="J132" s="39"/>
      <c r="K132" s="39"/>
      <c r="L132" s="43"/>
      <c r="M132" s="218"/>
      <c r="N132" s="219"/>
      <c r="O132" s="90"/>
      <c r="P132" s="90"/>
      <c r="Q132" s="90"/>
      <c r="R132" s="90"/>
      <c r="S132" s="90"/>
      <c r="T132" s="91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119</v>
      </c>
      <c r="AU132" s="16" t="s">
        <v>81</v>
      </c>
    </row>
    <row r="133" s="12" customFormat="1">
      <c r="A133" s="12"/>
      <c r="B133" s="220"/>
      <c r="C133" s="221"/>
      <c r="D133" s="222" t="s">
        <v>121</v>
      </c>
      <c r="E133" s="223" t="s">
        <v>1</v>
      </c>
      <c r="F133" s="224" t="s">
        <v>145</v>
      </c>
      <c r="G133" s="221"/>
      <c r="H133" s="225">
        <v>26.690999999999999</v>
      </c>
      <c r="I133" s="226"/>
      <c r="J133" s="221"/>
      <c r="K133" s="221"/>
      <c r="L133" s="227"/>
      <c r="M133" s="228"/>
      <c r="N133" s="229"/>
      <c r="O133" s="229"/>
      <c r="P133" s="229"/>
      <c r="Q133" s="229"/>
      <c r="R133" s="229"/>
      <c r="S133" s="229"/>
      <c r="T133" s="230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T133" s="231" t="s">
        <v>121</v>
      </c>
      <c r="AU133" s="231" t="s">
        <v>81</v>
      </c>
      <c r="AV133" s="12" t="s">
        <v>83</v>
      </c>
      <c r="AW133" s="12" t="s">
        <v>31</v>
      </c>
      <c r="AX133" s="12" t="s">
        <v>81</v>
      </c>
      <c r="AY133" s="231" t="s">
        <v>111</v>
      </c>
    </row>
    <row r="134" s="2" customFormat="1" ht="37.8" customHeight="1">
      <c r="A134" s="37"/>
      <c r="B134" s="38"/>
      <c r="C134" s="202" t="s">
        <v>146</v>
      </c>
      <c r="D134" s="202" t="s">
        <v>112</v>
      </c>
      <c r="E134" s="203" t="s">
        <v>147</v>
      </c>
      <c r="F134" s="204" t="s">
        <v>148</v>
      </c>
      <c r="G134" s="205" t="s">
        <v>142</v>
      </c>
      <c r="H134" s="206">
        <v>26.690999999999999</v>
      </c>
      <c r="I134" s="207"/>
      <c r="J134" s="208">
        <f>ROUND(I134*H134,2)</f>
        <v>0</v>
      </c>
      <c r="K134" s="204" t="s">
        <v>116</v>
      </c>
      <c r="L134" s="43"/>
      <c r="M134" s="209" t="s">
        <v>1</v>
      </c>
      <c r="N134" s="210" t="s">
        <v>41</v>
      </c>
      <c r="O134" s="90"/>
      <c r="P134" s="211">
        <f>O134*H134</f>
        <v>0</v>
      </c>
      <c r="Q134" s="211">
        <v>0</v>
      </c>
      <c r="R134" s="211">
        <f>Q134*H134</f>
        <v>0</v>
      </c>
      <c r="S134" s="211">
        <v>0</v>
      </c>
      <c r="T134" s="212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13" t="s">
        <v>117</v>
      </c>
      <c r="AT134" s="213" t="s">
        <v>112</v>
      </c>
      <c r="AU134" s="213" t="s">
        <v>81</v>
      </c>
      <c r="AY134" s="16" t="s">
        <v>111</v>
      </c>
      <c r="BE134" s="214">
        <f>IF(N134="základní",J134,0)</f>
        <v>0</v>
      </c>
      <c r="BF134" s="214">
        <f>IF(N134="snížená",J134,0)</f>
        <v>0</v>
      </c>
      <c r="BG134" s="214">
        <f>IF(N134="zákl. přenesená",J134,0)</f>
        <v>0</v>
      </c>
      <c r="BH134" s="214">
        <f>IF(N134="sníž. přenesená",J134,0)</f>
        <v>0</v>
      </c>
      <c r="BI134" s="214">
        <f>IF(N134="nulová",J134,0)</f>
        <v>0</v>
      </c>
      <c r="BJ134" s="16" t="s">
        <v>81</v>
      </c>
      <c r="BK134" s="214">
        <f>ROUND(I134*H134,2)</f>
        <v>0</v>
      </c>
      <c r="BL134" s="16" t="s">
        <v>117</v>
      </c>
      <c r="BM134" s="213" t="s">
        <v>149</v>
      </c>
    </row>
    <row r="135" s="2" customFormat="1">
      <c r="A135" s="37"/>
      <c r="B135" s="38"/>
      <c r="C135" s="39"/>
      <c r="D135" s="215" t="s">
        <v>119</v>
      </c>
      <c r="E135" s="39"/>
      <c r="F135" s="216" t="s">
        <v>150</v>
      </c>
      <c r="G135" s="39"/>
      <c r="H135" s="39"/>
      <c r="I135" s="217"/>
      <c r="J135" s="39"/>
      <c r="K135" s="39"/>
      <c r="L135" s="43"/>
      <c r="M135" s="218"/>
      <c r="N135" s="219"/>
      <c r="O135" s="90"/>
      <c r="P135" s="90"/>
      <c r="Q135" s="90"/>
      <c r="R135" s="90"/>
      <c r="S135" s="90"/>
      <c r="T135" s="91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119</v>
      </c>
      <c r="AU135" s="16" t="s">
        <v>81</v>
      </c>
    </row>
    <row r="136" s="2" customFormat="1" ht="37.8" customHeight="1">
      <c r="A136" s="37"/>
      <c r="B136" s="38"/>
      <c r="C136" s="202" t="s">
        <v>151</v>
      </c>
      <c r="D136" s="202" t="s">
        <v>112</v>
      </c>
      <c r="E136" s="203" t="s">
        <v>152</v>
      </c>
      <c r="F136" s="204" t="s">
        <v>153</v>
      </c>
      <c r="G136" s="205" t="s">
        <v>154</v>
      </c>
      <c r="H136" s="206">
        <v>48.043999999999997</v>
      </c>
      <c r="I136" s="207"/>
      <c r="J136" s="208">
        <f>ROUND(I136*H136,2)</f>
        <v>0</v>
      </c>
      <c r="K136" s="204" t="s">
        <v>116</v>
      </c>
      <c r="L136" s="43"/>
      <c r="M136" s="209" t="s">
        <v>1</v>
      </c>
      <c r="N136" s="210" t="s">
        <v>41</v>
      </c>
      <c r="O136" s="90"/>
      <c r="P136" s="211">
        <f>O136*H136</f>
        <v>0</v>
      </c>
      <c r="Q136" s="211">
        <v>0</v>
      </c>
      <c r="R136" s="211">
        <f>Q136*H136</f>
        <v>0</v>
      </c>
      <c r="S136" s="211">
        <v>0</v>
      </c>
      <c r="T136" s="212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13" t="s">
        <v>117</v>
      </c>
      <c r="AT136" s="213" t="s">
        <v>112</v>
      </c>
      <c r="AU136" s="213" t="s">
        <v>81</v>
      </c>
      <c r="AY136" s="16" t="s">
        <v>111</v>
      </c>
      <c r="BE136" s="214">
        <f>IF(N136="základní",J136,0)</f>
        <v>0</v>
      </c>
      <c r="BF136" s="214">
        <f>IF(N136="snížená",J136,0)</f>
        <v>0</v>
      </c>
      <c r="BG136" s="214">
        <f>IF(N136="zákl. přenesená",J136,0)</f>
        <v>0</v>
      </c>
      <c r="BH136" s="214">
        <f>IF(N136="sníž. přenesená",J136,0)</f>
        <v>0</v>
      </c>
      <c r="BI136" s="214">
        <f>IF(N136="nulová",J136,0)</f>
        <v>0</v>
      </c>
      <c r="BJ136" s="16" t="s">
        <v>81</v>
      </c>
      <c r="BK136" s="214">
        <f>ROUND(I136*H136,2)</f>
        <v>0</v>
      </c>
      <c r="BL136" s="16" t="s">
        <v>117</v>
      </c>
      <c r="BM136" s="213" t="s">
        <v>155</v>
      </c>
    </row>
    <row r="137" s="2" customFormat="1">
      <c r="A137" s="37"/>
      <c r="B137" s="38"/>
      <c r="C137" s="39"/>
      <c r="D137" s="215" t="s">
        <v>119</v>
      </c>
      <c r="E137" s="39"/>
      <c r="F137" s="216" t="s">
        <v>156</v>
      </c>
      <c r="G137" s="39"/>
      <c r="H137" s="39"/>
      <c r="I137" s="217"/>
      <c r="J137" s="39"/>
      <c r="K137" s="39"/>
      <c r="L137" s="43"/>
      <c r="M137" s="218"/>
      <c r="N137" s="219"/>
      <c r="O137" s="90"/>
      <c r="P137" s="90"/>
      <c r="Q137" s="90"/>
      <c r="R137" s="90"/>
      <c r="S137" s="90"/>
      <c r="T137" s="91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119</v>
      </c>
      <c r="AU137" s="16" t="s">
        <v>81</v>
      </c>
    </row>
    <row r="138" s="12" customFormat="1">
      <c r="A138" s="12"/>
      <c r="B138" s="220"/>
      <c r="C138" s="221"/>
      <c r="D138" s="222" t="s">
        <v>121</v>
      </c>
      <c r="E138" s="221"/>
      <c r="F138" s="224" t="s">
        <v>157</v>
      </c>
      <c r="G138" s="221"/>
      <c r="H138" s="225">
        <v>48.043999999999997</v>
      </c>
      <c r="I138" s="226"/>
      <c r="J138" s="221"/>
      <c r="K138" s="221"/>
      <c r="L138" s="227"/>
      <c r="M138" s="228"/>
      <c r="N138" s="229"/>
      <c r="O138" s="229"/>
      <c r="P138" s="229"/>
      <c r="Q138" s="229"/>
      <c r="R138" s="229"/>
      <c r="S138" s="229"/>
      <c r="T138" s="230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T138" s="231" t="s">
        <v>121</v>
      </c>
      <c r="AU138" s="231" t="s">
        <v>81</v>
      </c>
      <c r="AV138" s="12" t="s">
        <v>83</v>
      </c>
      <c r="AW138" s="12" t="s">
        <v>4</v>
      </c>
      <c r="AX138" s="12" t="s">
        <v>81</v>
      </c>
      <c r="AY138" s="231" t="s">
        <v>111</v>
      </c>
    </row>
    <row r="139" s="2" customFormat="1" ht="37.8" customHeight="1">
      <c r="A139" s="37"/>
      <c r="B139" s="38"/>
      <c r="C139" s="202" t="s">
        <v>158</v>
      </c>
      <c r="D139" s="202" t="s">
        <v>112</v>
      </c>
      <c r="E139" s="203" t="s">
        <v>159</v>
      </c>
      <c r="F139" s="204" t="s">
        <v>160</v>
      </c>
      <c r="G139" s="205" t="s">
        <v>142</v>
      </c>
      <c r="H139" s="206">
        <v>26.690999999999999</v>
      </c>
      <c r="I139" s="207"/>
      <c r="J139" s="208">
        <f>ROUND(I139*H139,2)</f>
        <v>0</v>
      </c>
      <c r="K139" s="204" t="s">
        <v>116</v>
      </c>
      <c r="L139" s="43"/>
      <c r="M139" s="209" t="s">
        <v>1</v>
      </c>
      <c r="N139" s="210" t="s">
        <v>41</v>
      </c>
      <c r="O139" s="90"/>
      <c r="P139" s="211">
        <f>O139*H139</f>
        <v>0</v>
      </c>
      <c r="Q139" s="211">
        <v>0</v>
      </c>
      <c r="R139" s="211">
        <f>Q139*H139</f>
        <v>0</v>
      </c>
      <c r="S139" s="211">
        <v>0</v>
      </c>
      <c r="T139" s="212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13" t="s">
        <v>117</v>
      </c>
      <c r="AT139" s="213" t="s">
        <v>112</v>
      </c>
      <c r="AU139" s="213" t="s">
        <v>81</v>
      </c>
      <c r="AY139" s="16" t="s">
        <v>111</v>
      </c>
      <c r="BE139" s="214">
        <f>IF(N139="základní",J139,0)</f>
        <v>0</v>
      </c>
      <c r="BF139" s="214">
        <f>IF(N139="snížená",J139,0)</f>
        <v>0</v>
      </c>
      <c r="BG139" s="214">
        <f>IF(N139="zákl. přenesená",J139,0)</f>
        <v>0</v>
      </c>
      <c r="BH139" s="214">
        <f>IF(N139="sníž. přenesená",J139,0)</f>
        <v>0</v>
      </c>
      <c r="BI139" s="214">
        <f>IF(N139="nulová",J139,0)</f>
        <v>0</v>
      </c>
      <c r="BJ139" s="16" t="s">
        <v>81</v>
      </c>
      <c r="BK139" s="214">
        <f>ROUND(I139*H139,2)</f>
        <v>0</v>
      </c>
      <c r="BL139" s="16" t="s">
        <v>117</v>
      </c>
      <c r="BM139" s="213" t="s">
        <v>161</v>
      </c>
    </row>
    <row r="140" s="2" customFormat="1">
      <c r="A140" s="37"/>
      <c r="B140" s="38"/>
      <c r="C140" s="39"/>
      <c r="D140" s="215" t="s">
        <v>119</v>
      </c>
      <c r="E140" s="39"/>
      <c r="F140" s="216" t="s">
        <v>162</v>
      </c>
      <c r="G140" s="39"/>
      <c r="H140" s="39"/>
      <c r="I140" s="217"/>
      <c r="J140" s="39"/>
      <c r="K140" s="39"/>
      <c r="L140" s="43"/>
      <c r="M140" s="218"/>
      <c r="N140" s="219"/>
      <c r="O140" s="90"/>
      <c r="P140" s="90"/>
      <c r="Q140" s="90"/>
      <c r="R140" s="90"/>
      <c r="S140" s="90"/>
      <c r="T140" s="91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119</v>
      </c>
      <c r="AU140" s="16" t="s">
        <v>81</v>
      </c>
    </row>
    <row r="141" s="11" customFormat="1" ht="25.92" customHeight="1">
      <c r="A141" s="11"/>
      <c r="B141" s="188"/>
      <c r="C141" s="189"/>
      <c r="D141" s="190" t="s">
        <v>75</v>
      </c>
      <c r="E141" s="191" t="s">
        <v>129</v>
      </c>
      <c r="F141" s="191" t="s">
        <v>163</v>
      </c>
      <c r="G141" s="189"/>
      <c r="H141" s="189"/>
      <c r="I141" s="192"/>
      <c r="J141" s="193">
        <f>BK141</f>
        <v>0</v>
      </c>
      <c r="K141" s="189"/>
      <c r="L141" s="194"/>
      <c r="M141" s="195"/>
      <c r="N141" s="196"/>
      <c r="O141" s="196"/>
      <c r="P141" s="197">
        <f>SUM(P142:P198)</f>
        <v>0</v>
      </c>
      <c r="Q141" s="196"/>
      <c r="R141" s="197">
        <f>SUM(R142:R198)</f>
        <v>89.533869999999993</v>
      </c>
      <c r="S141" s="196"/>
      <c r="T141" s="198">
        <f>SUM(T142:T198)</f>
        <v>0</v>
      </c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R141" s="199" t="s">
        <v>81</v>
      </c>
      <c r="AT141" s="200" t="s">
        <v>75</v>
      </c>
      <c r="AU141" s="200" t="s">
        <v>76</v>
      </c>
      <c r="AY141" s="199" t="s">
        <v>111</v>
      </c>
      <c r="BK141" s="201">
        <f>SUM(BK142:BK198)</f>
        <v>0</v>
      </c>
    </row>
    <row r="142" s="2" customFormat="1" ht="44.25" customHeight="1">
      <c r="A142" s="37"/>
      <c r="B142" s="38"/>
      <c r="C142" s="202" t="s">
        <v>164</v>
      </c>
      <c r="D142" s="202" t="s">
        <v>112</v>
      </c>
      <c r="E142" s="203" t="s">
        <v>165</v>
      </c>
      <c r="F142" s="204" t="s">
        <v>166</v>
      </c>
      <c r="G142" s="205" t="s">
        <v>167</v>
      </c>
      <c r="H142" s="206">
        <v>482</v>
      </c>
      <c r="I142" s="207"/>
      <c r="J142" s="208">
        <f>ROUND(I142*H142,2)</f>
        <v>0</v>
      </c>
      <c r="K142" s="204" t="s">
        <v>116</v>
      </c>
      <c r="L142" s="43"/>
      <c r="M142" s="209" t="s">
        <v>1</v>
      </c>
      <c r="N142" s="210" t="s">
        <v>41</v>
      </c>
      <c r="O142" s="90"/>
      <c r="P142" s="211">
        <f>O142*H142</f>
        <v>0</v>
      </c>
      <c r="Q142" s="211">
        <v>0.17488999999999999</v>
      </c>
      <c r="R142" s="211">
        <f>Q142*H142</f>
        <v>84.296979999999991</v>
      </c>
      <c r="S142" s="211">
        <v>0</v>
      </c>
      <c r="T142" s="212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13" t="s">
        <v>117</v>
      </c>
      <c r="AT142" s="213" t="s">
        <v>112</v>
      </c>
      <c r="AU142" s="213" t="s">
        <v>81</v>
      </c>
      <c r="AY142" s="16" t="s">
        <v>111</v>
      </c>
      <c r="BE142" s="214">
        <f>IF(N142="základní",J142,0)</f>
        <v>0</v>
      </c>
      <c r="BF142" s="214">
        <f>IF(N142="snížená",J142,0)</f>
        <v>0</v>
      </c>
      <c r="BG142" s="214">
        <f>IF(N142="zákl. přenesená",J142,0)</f>
        <v>0</v>
      </c>
      <c r="BH142" s="214">
        <f>IF(N142="sníž. přenesená",J142,0)</f>
        <v>0</v>
      </c>
      <c r="BI142" s="214">
        <f>IF(N142="nulová",J142,0)</f>
        <v>0</v>
      </c>
      <c r="BJ142" s="16" t="s">
        <v>81</v>
      </c>
      <c r="BK142" s="214">
        <f>ROUND(I142*H142,2)</f>
        <v>0</v>
      </c>
      <c r="BL142" s="16" t="s">
        <v>117</v>
      </c>
      <c r="BM142" s="213" t="s">
        <v>168</v>
      </c>
    </row>
    <row r="143" s="2" customFormat="1">
      <c r="A143" s="37"/>
      <c r="B143" s="38"/>
      <c r="C143" s="39"/>
      <c r="D143" s="215" t="s">
        <v>119</v>
      </c>
      <c r="E143" s="39"/>
      <c r="F143" s="216" t="s">
        <v>169</v>
      </c>
      <c r="G143" s="39"/>
      <c r="H143" s="39"/>
      <c r="I143" s="217"/>
      <c r="J143" s="39"/>
      <c r="K143" s="39"/>
      <c r="L143" s="43"/>
      <c r="M143" s="218"/>
      <c r="N143" s="219"/>
      <c r="O143" s="90"/>
      <c r="P143" s="90"/>
      <c r="Q143" s="90"/>
      <c r="R143" s="90"/>
      <c r="S143" s="90"/>
      <c r="T143" s="91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119</v>
      </c>
      <c r="AU143" s="16" t="s">
        <v>81</v>
      </c>
    </row>
    <row r="144" s="2" customFormat="1" ht="24.15" customHeight="1">
      <c r="A144" s="37"/>
      <c r="B144" s="38"/>
      <c r="C144" s="233" t="s">
        <v>170</v>
      </c>
      <c r="D144" s="233" t="s">
        <v>171</v>
      </c>
      <c r="E144" s="234" t="s">
        <v>172</v>
      </c>
      <c r="F144" s="235" t="s">
        <v>173</v>
      </c>
      <c r="G144" s="236" t="s">
        <v>167</v>
      </c>
      <c r="H144" s="237">
        <v>241</v>
      </c>
      <c r="I144" s="238"/>
      <c r="J144" s="239">
        <f>ROUND(I144*H144,2)</f>
        <v>0</v>
      </c>
      <c r="K144" s="235" t="s">
        <v>116</v>
      </c>
      <c r="L144" s="240"/>
      <c r="M144" s="241" t="s">
        <v>1</v>
      </c>
      <c r="N144" s="242" t="s">
        <v>41</v>
      </c>
      <c r="O144" s="90"/>
      <c r="P144" s="211">
        <f>O144*H144</f>
        <v>0</v>
      </c>
      <c r="Q144" s="211">
        <v>0.0043</v>
      </c>
      <c r="R144" s="211">
        <f>Q144*H144</f>
        <v>1.0363</v>
      </c>
      <c r="S144" s="211">
        <v>0</v>
      </c>
      <c r="T144" s="212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13" t="s">
        <v>158</v>
      </c>
      <c r="AT144" s="213" t="s">
        <v>171</v>
      </c>
      <c r="AU144" s="213" t="s">
        <v>81</v>
      </c>
      <c r="AY144" s="16" t="s">
        <v>111</v>
      </c>
      <c r="BE144" s="214">
        <f>IF(N144="základní",J144,0)</f>
        <v>0</v>
      </c>
      <c r="BF144" s="214">
        <f>IF(N144="snížená",J144,0)</f>
        <v>0</v>
      </c>
      <c r="BG144" s="214">
        <f>IF(N144="zákl. přenesená",J144,0)</f>
        <v>0</v>
      </c>
      <c r="BH144" s="214">
        <f>IF(N144="sníž. přenesená",J144,0)</f>
        <v>0</v>
      </c>
      <c r="BI144" s="214">
        <f>IF(N144="nulová",J144,0)</f>
        <v>0</v>
      </c>
      <c r="BJ144" s="16" t="s">
        <v>81</v>
      </c>
      <c r="BK144" s="214">
        <f>ROUND(I144*H144,2)</f>
        <v>0</v>
      </c>
      <c r="BL144" s="16" t="s">
        <v>117</v>
      </c>
      <c r="BM144" s="213" t="s">
        <v>174</v>
      </c>
    </row>
    <row r="145" s="13" customFormat="1">
      <c r="A145" s="13"/>
      <c r="B145" s="243"/>
      <c r="C145" s="244"/>
      <c r="D145" s="222" t="s">
        <v>121</v>
      </c>
      <c r="E145" s="245" t="s">
        <v>1</v>
      </c>
      <c r="F145" s="246" t="s">
        <v>175</v>
      </c>
      <c r="G145" s="244"/>
      <c r="H145" s="245" t="s">
        <v>1</v>
      </c>
      <c r="I145" s="247"/>
      <c r="J145" s="244"/>
      <c r="K145" s="244"/>
      <c r="L145" s="248"/>
      <c r="M145" s="249"/>
      <c r="N145" s="250"/>
      <c r="O145" s="250"/>
      <c r="P145" s="250"/>
      <c r="Q145" s="250"/>
      <c r="R145" s="250"/>
      <c r="S145" s="250"/>
      <c r="T145" s="25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2" t="s">
        <v>121</v>
      </c>
      <c r="AU145" s="252" t="s">
        <v>81</v>
      </c>
      <c r="AV145" s="13" t="s">
        <v>81</v>
      </c>
      <c r="AW145" s="13" t="s">
        <v>31</v>
      </c>
      <c r="AX145" s="13" t="s">
        <v>76</v>
      </c>
      <c r="AY145" s="252" t="s">
        <v>111</v>
      </c>
    </row>
    <row r="146" s="12" customFormat="1">
      <c r="A146" s="12"/>
      <c r="B146" s="220"/>
      <c r="C146" s="221"/>
      <c r="D146" s="222" t="s">
        <v>121</v>
      </c>
      <c r="E146" s="223" t="s">
        <v>1</v>
      </c>
      <c r="F146" s="224" t="s">
        <v>170</v>
      </c>
      <c r="G146" s="221"/>
      <c r="H146" s="225">
        <v>10</v>
      </c>
      <c r="I146" s="226"/>
      <c r="J146" s="221"/>
      <c r="K146" s="221"/>
      <c r="L146" s="227"/>
      <c r="M146" s="228"/>
      <c r="N146" s="229"/>
      <c r="O146" s="229"/>
      <c r="P146" s="229"/>
      <c r="Q146" s="229"/>
      <c r="R146" s="229"/>
      <c r="S146" s="229"/>
      <c r="T146" s="230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T146" s="231" t="s">
        <v>121</v>
      </c>
      <c r="AU146" s="231" t="s">
        <v>81</v>
      </c>
      <c r="AV146" s="12" t="s">
        <v>83</v>
      </c>
      <c r="AW146" s="12" t="s">
        <v>31</v>
      </c>
      <c r="AX146" s="12" t="s">
        <v>76</v>
      </c>
      <c r="AY146" s="231" t="s">
        <v>111</v>
      </c>
    </row>
    <row r="147" s="13" customFormat="1">
      <c r="A147" s="13"/>
      <c r="B147" s="243"/>
      <c r="C147" s="244"/>
      <c r="D147" s="222" t="s">
        <v>121</v>
      </c>
      <c r="E147" s="245" t="s">
        <v>1</v>
      </c>
      <c r="F147" s="246" t="s">
        <v>176</v>
      </c>
      <c r="G147" s="244"/>
      <c r="H147" s="245" t="s">
        <v>1</v>
      </c>
      <c r="I147" s="247"/>
      <c r="J147" s="244"/>
      <c r="K147" s="244"/>
      <c r="L147" s="248"/>
      <c r="M147" s="249"/>
      <c r="N147" s="250"/>
      <c r="O147" s="250"/>
      <c r="P147" s="250"/>
      <c r="Q147" s="250"/>
      <c r="R147" s="250"/>
      <c r="S147" s="250"/>
      <c r="T147" s="25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2" t="s">
        <v>121</v>
      </c>
      <c r="AU147" s="252" t="s">
        <v>81</v>
      </c>
      <c r="AV147" s="13" t="s">
        <v>81</v>
      </c>
      <c r="AW147" s="13" t="s">
        <v>31</v>
      </c>
      <c r="AX147" s="13" t="s">
        <v>76</v>
      </c>
      <c r="AY147" s="252" t="s">
        <v>111</v>
      </c>
    </row>
    <row r="148" s="12" customFormat="1">
      <c r="A148" s="12"/>
      <c r="B148" s="220"/>
      <c r="C148" s="221"/>
      <c r="D148" s="222" t="s">
        <v>121</v>
      </c>
      <c r="E148" s="223" t="s">
        <v>1</v>
      </c>
      <c r="F148" s="224" t="s">
        <v>177</v>
      </c>
      <c r="G148" s="221"/>
      <c r="H148" s="225">
        <v>324.33300000000003</v>
      </c>
      <c r="I148" s="226"/>
      <c r="J148" s="221"/>
      <c r="K148" s="221"/>
      <c r="L148" s="227"/>
      <c r="M148" s="228"/>
      <c r="N148" s="229"/>
      <c r="O148" s="229"/>
      <c r="P148" s="229"/>
      <c r="Q148" s="229"/>
      <c r="R148" s="229"/>
      <c r="S148" s="229"/>
      <c r="T148" s="230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T148" s="231" t="s">
        <v>121</v>
      </c>
      <c r="AU148" s="231" t="s">
        <v>81</v>
      </c>
      <c r="AV148" s="12" t="s">
        <v>83</v>
      </c>
      <c r="AW148" s="12" t="s">
        <v>31</v>
      </c>
      <c r="AX148" s="12" t="s">
        <v>76</v>
      </c>
      <c r="AY148" s="231" t="s">
        <v>111</v>
      </c>
    </row>
    <row r="149" s="13" customFormat="1">
      <c r="A149" s="13"/>
      <c r="B149" s="243"/>
      <c r="C149" s="244"/>
      <c r="D149" s="222" t="s">
        <v>121</v>
      </c>
      <c r="E149" s="245" t="s">
        <v>1</v>
      </c>
      <c r="F149" s="246" t="s">
        <v>178</v>
      </c>
      <c r="G149" s="244"/>
      <c r="H149" s="245" t="s">
        <v>1</v>
      </c>
      <c r="I149" s="247"/>
      <c r="J149" s="244"/>
      <c r="K149" s="244"/>
      <c r="L149" s="248"/>
      <c r="M149" s="249"/>
      <c r="N149" s="250"/>
      <c r="O149" s="250"/>
      <c r="P149" s="250"/>
      <c r="Q149" s="250"/>
      <c r="R149" s="250"/>
      <c r="S149" s="250"/>
      <c r="T149" s="25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2" t="s">
        <v>121</v>
      </c>
      <c r="AU149" s="252" t="s">
        <v>81</v>
      </c>
      <c r="AV149" s="13" t="s">
        <v>81</v>
      </c>
      <c r="AW149" s="13" t="s">
        <v>31</v>
      </c>
      <c r="AX149" s="13" t="s">
        <v>76</v>
      </c>
      <c r="AY149" s="252" t="s">
        <v>111</v>
      </c>
    </row>
    <row r="150" s="12" customFormat="1">
      <c r="A150" s="12"/>
      <c r="B150" s="220"/>
      <c r="C150" s="221"/>
      <c r="D150" s="222" t="s">
        <v>121</v>
      </c>
      <c r="E150" s="223" t="s">
        <v>1</v>
      </c>
      <c r="F150" s="224" t="s">
        <v>179</v>
      </c>
      <c r="G150" s="221"/>
      <c r="H150" s="225">
        <v>-94</v>
      </c>
      <c r="I150" s="226"/>
      <c r="J150" s="221"/>
      <c r="K150" s="221"/>
      <c r="L150" s="227"/>
      <c r="M150" s="228"/>
      <c r="N150" s="229"/>
      <c r="O150" s="229"/>
      <c r="P150" s="229"/>
      <c r="Q150" s="229"/>
      <c r="R150" s="229"/>
      <c r="S150" s="229"/>
      <c r="T150" s="230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T150" s="231" t="s">
        <v>121</v>
      </c>
      <c r="AU150" s="231" t="s">
        <v>81</v>
      </c>
      <c r="AV150" s="12" t="s">
        <v>83</v>
      </c>
      <c r="AW150" s="12" t="s">
        <v>31</v>
      </c>
      <c r="AX150" s="12" t="s">
        <v>76</v>
      </c>
      <c r="AY150" s="231" t="s">
        <v>111</v>
      </c>
    </row>
    <row r="151" s="14" customFormat="1">
      <c r="A151" s="14"/>
      <c r="B151" s="253"/>
      <c r="C151" s="254"/>
      <c r="D151" s="222" t="s">
        <v>121</v>
      </c>
      <c r="E151" s="255" t="s">
        <v>1</v>
      </c>
      <c r="F151" s="256" t="s">
        <v>180</v>
      </c>
      <c r="G151" s="254"/>
      <c r="H151" s="257">
        <v>240.33300000000003</v>
      </c>
      <c r="I151" s="258"/>
      <c r="J151" s="254"/>
      <c r="K151" s="254"/>
      <c r="L151" s="259"/>
      <c r="M151" s="260"/>
      <c r="N151" s="261"/>
      <c r="O151" s="261"/>
      <c r="P151" s="261"/>
      <c r="Q151" s="261"/>
      <c r="R151" s="261"/>
      <c r="S151" s="261"/>
      <c r="T151" s="262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3" t="s">
        <v>121</v>
      </c>
      <c r="AU151" s="263" t="s">
        <v>81</v>
      </c>
      <c r="AV151" s="14" t="s">
        <v>117</v>
      </c>
      <c r="AW151" s="14" t="s">
        <v>31</v>
      </c>
      <c r="AX151" s="14" t="s">
        <v>76</v>
      </c>
      <c r="AY151" s="263" t="s">
        <v>111</v>
      </c>
    </row>
    <row r="152" s="12" customFormat="1">
      <c r="A152" s="12"/>
      <c r="B152" s="220"/>
      <c r="C152" s="221"/>
      <c r="D152" s="222" t="s">
        <v>121</v>
      </c>
      <c r="E152" s="223" t="s">
        <v>1</v>
      </c>
      <c r="F152" s="224" t="s">
        <v>181</v>
      </c>
      <c r="G152" s="221"/>
      <c r="H152" s="225">
        <v>241</v>
      </c>
      <c r="I152" s="226"/>
      <c r="J152" s="221"/>
      <c r="K152" s="221"/>
      <c r="L152" s="227"/>
      <c r="M152" s="228"/>
      <c r="N152" s="229"/>
      <c r="O152" s="229"/>
      <c r="P152" s="229"/>
      <c r="Q152" s="229"/>
      <c r="R152" s="229"/>
      <c r="S152" s="229"/>
      <c r="T152" s="230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T152" s="231" t="s">
        <v>121</v>
      </c>
      <c r="AU152" s="231" t="s">
        <v>81</v>
      </c>
      <c r="AV152" s="12" t="s">
        <v>83</v>
      </c>
      <c r="AW152" s="12" t="s">
        <v>31</v>
      </c>
      <c r="AX152" s="12" t="s">
        <v>81</v>
      </c>
      <c r="AY152" s="231" t="s">
        <v>111</v>
      </c>
    </row>
    <row r="153" s="2" customFormat="1" ht="16.5" customHeight="1">
      <c r="A153" s="37"/>
      <c r="B153" s="38"/>
      <c r="C153" s="233" t="s">
        <v>182</v>
      </c>
      <c r="D153" s="233" t="s">
        <v>171</v>
      </c>
      <c r="E153" s="234" t="s">
        <v>183</v>
      </c>
      <c r="F153" s="235" t="s">
        <v>184</v>
      </c>
      <c r="G153" s="236" t="s">
        <v>167</v>
      </c>
      <c r="H153" s="237">
        <v>94</v>
      </c>
      <c r="I153" s="238"/>
      <c r="J153" s="239">
        <f>ROUND(I153*H153,2)</f>
        <v>0</v>
      </c>
      <c r="K153" s="235" t="s">
        <v>1</v>
      </c>
      <c r="L153" s="240"/>
      <c r="M153" s="241" t="s">
        <v>1</v>
      </c>
      <c r="N153" s="242" t="s">
        <v>41</v>
      </c>
      <c r="O153" s="90"/>
      <c r="P153" s="211">
        <f>O153*H153</f>
        <v>0</v>
      </c>
      <c r="Q153" s="211">
        <v>0.0063</v>
      </c>
      <c r="R153" s="211">
        <f>Q153*H153</f>
        <v>0.59220000000000006</v>
      </c>
      <c r="S153" s="211">
        <v>0</v>
      </c>
      <c r="T153" s="212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13" t="s">
        <v>158</v>
      </c>
      <c r="AT153" s="213" t="s">
        <v>171</v>
      </c>
      <c r="AU153" s="213" t="s">
        <v>81</v>
      </c>
      <c r="AY153" s="16" t="s">
        <v>111</v>
      </c>
      <c r="BE153" s="214">
        <f>IF(N153="základní",J153,0)</f>
        <v>0</v>
      </c>
      <c r="BF153" s="214">
        <f>IF(N153="snížená",J153,0)</f>
        <v>0</v>
      </c>
      <c r="BG153" s="214">
        <f>IF(N153="zákl. přenesená",J153,0)</f>
        <v>0</v>
      </c>
      <c r="BH153" s="214">
        <f>IF(N153="sníž. přenesená",J153,0)</f>
        <v>0</v>
      </c>
      <c r="BI153" s="214">
        <f>IF(N153="nulová",J153,0)</f>
        <v>0</v>
      </c>
      <c r="BJ153" s="16" t="s">
        <v>81</v>
      </c>
      <c r="BK153" s="214">
        <f>ROUND(I153*H153,2)</f>
        <v>0</v>
      </c>
      <c r="BL153" s="16" t="s">
        <v>117</v>
      </c>
      <c r="BM153" s="213" t="s">
        <v>185</v>
      </c>
    </row>
    <row r="154" s="13" customFormat="1">
      <c r="A154" s="13"/>
      <c r="B154" s="243"/>
      <c r="C154" s="244"/>
      <c r="D154" s="222" t="s">
        <v>121</v>
      </c>
      <c r="E154" s="245" t="s">
        <v>1</v>
      </c>
      <c r="F154" s="246" t="s">
        <v>186</v>
      </c>
      <c r="G154" s="244"/>
      <c r="H154" s="245" t="s">
        <v>1</v>
      </c>
      <c r="I154" s="247"/>
      <c r="J154" s="244"/>
      <c r="K154" s="244"/>
      <c r="L154" s="248"/>
      <c r="M154" s="249"/>
      <c r="N154" s="250"/>
      <c r="O154" s="250"/>
      <c r="P154" s="250"/>
      <c r="Q154" s="250"/>
      <c r="R154" s="250"/>
      <c r="S154" s="250"/>
      <c r="T154" s="25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2" t="s">
        <v>121</v>
      </c>
      <c r="AU154" s="252" t="s">
        <v>81</v>
      </c>
      <c r="AV154" s="13" t="s">
        <v>81</v>
      </c>
      <c r="AW154" s="13" t="s">
        <v>31</v>
      </c>
      <c r="AX154" s="13" t="s">
        <v>76</v>
      </c>
      <c r="AY154" s="252" t="s">
        <v>111</v>
      </c>
    </row>
    <row r="155" s="12" customFormat="1">
      <c r="A155" s="12"/>
      <c r="B155" s="220"/>
      <c r="C155" s="221"/>
      <c r="D155" s="222" t="s">
        <v>121</v>
      </c>
      <c r="E155" s="223" t="s">
        <v>1</v>
      </c>
      <c r="F155" s="224" t="s">
        <v>187</v>
      </c>
      <c r="G155" s="221"/>
      <c r="H155" s="225">
        <v>86</v>
      </c>
      <c r="I155" s="226"/>
      <c r="J155" s="221"/>
      <c r="K155" s="221"/>
      <c r="L155" s="227"/>
      <c r="M155" s="228"/>
      <c r="N155" s="229"/>
      <c r="O155" s="229"/>
      <c r="P155" s="229"/>
      <c r="Q155" s="229"/>
      <c r="R155" s="229"/>
      <c r="S155" s="229"/>
      <c r="T155" s="230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T155" s="231" t="s">
        <v>121</v>
      </c>
      <c r="AU155" s="231" t="s">
        <v>81</v>
      </c>
      <c r="AV155" s="12" t="s">
        <v>83</v>
      </c>
      <c r="AW155" s="12" t="s">
        <v>31</v>
      </c>
      <c r="AX155" s="12" t="s">
        <v>76</v>
      </c>
      <c r="AY155" s="231" t="s">
        <v>111</v>
      </c>
    </row>
    <row r="156" s="13" customFormat="1">
      <c r="A156" s="13"/>
      <c r="B156" s="243"/>
      <c r="C156" s="244"/>
      <c r="D156" s="222" t="s">
        <v>121</v>
      </c>
      <c r="E156" s="245" t="s">
        <v>1</v>
      </c>
      <c r="F156" s="246" t="s">
        <v>188</v>
      </c>
      <c r="G156" s="244"/>
      <c r="H156" s="245" t="s">
        <v>1</v>
      </c>
      <c r="I156" s="247"/>
      <c r="J156" s="244"/>
      <c r="K156" s="244"/>
      <c r="L156" s="248"/>
      <c r="M156" s="249"/>
      <c r="N156" s="250"/>
      <c r="O156" s="250"/>
      <c r="P156" s="250"/>
      <c r="Q156" s="250"/>
      <c r="R156" s="250"/>
      <c r="S156" s="250"/>
      <c r="T156" s="25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2" t="s">
        <v>121</v>
      </c>
      <c r="AU156" s="252" t="s">
        <v>81</v>
      </c>
      <c r="AV156" s="13" t="s">
        <v>81</v>
      </c>
      <c r="AW156" s="13" t="s">
        <v>31</v>
      </c>
      <c r="AX156" s="13" t="s">
        <v>76</v>
      </c>
      <c r="AY156" s="252" t="s">
        <v>111</v>
      </c>
    </row>
    <row r="157" s="12" customFormat="1">
      <c r="A157" s="12"/>
      <c r="B157" s="220"/>
      <c r="C157" s="221"/>
      <c r="D157" s="222" t="s">
        <v>121</v>
      </c>
      <c r="E157" s="223" t="s">
        <v>1</v>
      </c>
      <c r="F157" s="224" t="s">
        <v>189</v>
      </c>
      <c r="G157" s="221"/>
      <c r="H157" s="225">
        <v>8</v>
      </c>
      <c r="I157" s="226"/>
      <c r="J157" s="221"/>
      <c r="K157" s="221"/>
      <c r="L157" s="227"/>
      <c r="M157" s="228"/>
      <c r="N157" s="229"/>
      <c r="O157" s="229"/>
      <c r="P157" s="229"/>
      <c r="Q157" s="229"/>
      <c r="R157" s="229"/>
      <c r="S157" s="229"/>
      <c r="T157" s="230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T157" s="231" t="s">
        <v>121</v>
      </c>
      <c r="AU157" s="231" t="s">
        <v>81</v>
      </c>
      <c r="AV157" s="12" t="s">
        <v>83</v>
      </c>
      <c r="AW157" s="12" t="s">
        <v>31</v>
      </c>
      <c r="AX157" s="12" t="s">
        <v>76</v>
      </c>
      <c r="AY157" s="231" t="s">
        <v>111</v>
      </c>
    </row>
    <row r="158" s="14" customFormat="1">
      <c r="A158" s="14"/>
      <c r="B158" s="253"/>
      <c r="C158" s="254"/>
      <c r="D158" s="222" t="s">
        <v>121</v>
      </c>
      <c r="E158" s="255" t="s">
        <v>1</v>
      </c>
      <c r="F158" s="256" t="s">
        <v>180</v>
      </c>
      <c r="G158" s="254"/>
      <c r="H158" s="257">
        <v>94</v>
      </c>
      <c r="I158" s="258"/>
      <c r="J158" s="254"/>
      <c r="K158" s="254"/>
      <c r="L158" s="259"/>
      <c r="M158" s="260"/>
      <c r="N158" s="261"/>
      <c r="O158" s="261"/>
      <c r="P158" s="261"/>
      <c r="Q158" s="261"/>
      <c r="R158" s="261"/>
      <c r="S158" s="261"/>
      <c r="T158" s="262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3" t="s">
        <v>121</v>
      </c>
      <c r="AU158" s="263" t="s">
        <v>81</v>
      </c>
      <c r="AV158" s="14" t="s">
        <v>117</v>
      </c>
      <c r="AW158" s="14" t="s">
        <v>31</v>
      </c>
      <c r="AX158" s="14" t="s">
        <v>81</v>
      </c>
      <c r="AY158" s="263" t="s">
        <v>111</v>
      </c>
    </row>
    <row r="159" s="2" customFormat="1" ht="16.5" customHeight="1">
      <c r="A159" s="37"/>
      <c r="B159" s="38"/>
      <c r="C159" s="233" t="s">
        <v>8</v>
      </c>
      <c r="D159" s="233" t="s">
        <v>171</v>
      </c>
      <c r="E159" s="234" t="s">
        <v>190</v>
      </c>
      <c r="F159" s="235" t="s">
        <v>191</v>
      </c>
      <c r="G159" s="236" t="s">
        <v>167</v>
      </c>
      <c r="H159" s="237">
        <v>147</v>
      </c>
      <c r="I159" s="238"/>
      <c r="J159" s="239">
        <f>ROUND(I159*H159,2)</f>
        <v>0</v>
      </c>
      <c r="K159" s="235" t="s">
        <v>116</v>
      </c>
      <c r="L159" s="240"/>
      <c r="M159" s="241" t="s">
        <v>1</v>
      </c>
      <c r="N159" s="242" t="s">
        <v>41</v>
      </c>
      <c r="O159" s="90"/>
      <c r="P159" s="211">
        <f>O159*H159</f>
        <v>0</v>
      </c>
      <c r="Q159" s="211">
        <v>0.0028700000000000002</v>
      </c>
      <c r="R159" s="211">
        <f>Q159*H159</f>
        <v>0.42189000000000004</v>
      </c>
      <c r="S159" s="211">
        <v>0</v>
      </c>
      <c r="T159" s="212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13" t="s">
        <v>158</v>
      </c>
      <c r="AT159" s="213" t="s">
        <v>171</v>
      </c>
      <c r="AU159" s="213" t="s">
        <v>81</v>
      </c>
      <c r="AY159" s="16" t="s">
        <v>111</v>
      </c>
      <c r="BE159" s="214">
        <f>IF(N159="základní",J159,0)</f>
        <v>0</v>
      </c>
      <c r="BF159" s="214">
        <f>IF(N159="snížená",J159,0)</f>
        <v>0</v>
      </c>
      <c r="BG159" s="214">
        <f>IF(N159="zákl. přenesená",J159,0)</f>
        <v>0</v>
      </c>
      <c r="BH159" s="214">
        <f>IF(N159="sníž. přenesená",J159,0)</f>
        <v>0</v>
      </c>
      <c r="BI159" s="214">
        <f>IF(N159="nulová",J159,0)</f>
        <v>0</v>
      </c>
      <c r="BJ159" s="16" t="s">
        <v>81</v>
      </c>
      <c r="BK159" s="214">
        <f>ROUND(I159*H159,2)</f>
        <v>0</v>
      </c>
      <c r="BL159" s="16" t="s">
        <v>117</v>
      </c>
      <c r="BM159" s="213" t="s">
        <v>192</v>
      </c>
    </row>
    <row r="160" s="13" customFormat="1">
      <c r="A160" s="13"/>
      <c r="B160" s="243"/>
      <c r="C160" s="244"/>
      <c r="D160" s="222" t="s">
        <v>121</v>
      </c>
      <c r="E160" s="245" t="s">
        <v>1</v>
      </c>
      <c r="F160" s="246" t="s">
        <v>193</v>
      </c>
      <c r="G160" s="244"/>
      <c r="H160" s="245" t="s">
        <v>1</v>
      </c>
      <c r="I160" s="247"/>
      <c r="J160" s="244"/>
      <c r="K160" s="244"/>
      <c r="L160" s="248"/>
      <c r="M160" s="249"/>
      <c r="N160" s="250"/>
      <c r="O160" s="250"/>
      <c r="P160" s="250"/>
      <c r="Q160" s="250"/>
      <c r="R160" s="250"/>
      <c r="S160" s="250"/>
      <c r="T160" s="25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2" t="s">
        <v>121</v>
      </c>
      <c r="AU160" s="252" t="s">
        <v>81</v>
      </c>
      <c r="AV160" s="13" t="s">
        <v>81</v>
      </c>
      <c r="AW160" s="13" t="s">
        <v>31</v>
      </c>
      <c r="AX160" s="13" t="s">
        <v>76</v>
      </c>
      <c r="AY160" s="252" t="s">
        <v>111</v>
      </c>
    </row>
    <row r="161" s="12" customFormat="1">
      <c r="A161" s="12"/>
      <c r="B161" s="220"/>
      <c r="C161" s="221"/>
      <c r="D161" s="222" t="s">
        <v>121</v>
      </c>
      <c r="E161" s="223" t="s">
        <v>1</v>
      </c>
      <c r="F161" s="224" t="s">
        <v>194</v>
      </c>
      <c r="G161" s="221"/>
      <c r="H161" s="225">
        <v>32.433</v>
      </c>
      <c r="I161" s="226"/>
      <c r="J161" s="221"/>
      <c r="K161" s="221"/>
      <c r="L161" s="227"/>
      <c r="M161" s="228"/>
      <c r="N161" s="229"/>
      <c r="O161" s="229"/>
      <c r="P161" s="229"/>
      <c r="Q161" s="229"/>
      <c r="R161" s="229"/>
      <c r="S161" s="229"/>
      <c r="T161" s="230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T161" s="231" t="s">
        <v>121</v>
      </c>
      <c r="AU161" s="231" t="s">
        <v>81</v>
      </c>
      <c r="AV161" s="12" t="s">
        <v>83</v>
      </c>
      <c r="AW161" s="12" t="s">
        <v>31</v>
      </c>
      <c r="AX161" s="12" t="s">
        <v>76</v>
      </c>
      <c r="AY161" s="231" t="s">
        <v>111</v>
      </c>
    </row>
    <row r="162" s="13" customFormat="1">
      <c r="A162" s="13"/>
      <c r="B162" s="243"/>
      <c r="C162" s="244"/>
      <c r="D162" s="222" t="s">
        <v>121</v>
      </c>
      <c r="E162" s="245" t="s">
        <v>1</v>
      </c>
      <c r="F162" s="246" t="s">
        <v>195</v>
      </c>
      <c r="G162" s="244"/>
      <c r="H162" s="245" t="s">
        <v>1</v>
      </c>
      <c r="I162" s="247"/>
      <c r="J162" s="244"/>
      <c r="K162" s="244"/>
      <c r="L162" s="248"/>
      <c r="M162" s="249"/>
      <c r="N162" s="250"/>
      <c r="O162" s="250"/>
      <c r="P162" s="250"/>
      <c r="Q162" s="250"/>
      <c r="R162" s="250"/>
      <c r="S162" s="250"/>
      <c r="T162" s="25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2" t="s">
        <v>121</v>
      </c>
      <c r="AU162" s="252" t="s">
        <v>81</v>
      </c>
      <c r="AV162" s="13" t="s">
        <v>81</v>
      </c>
      <c r="AW162" s="13" t="s">
        <v>31</v>
      </c>
      <c r="AX162" s="13" t="s">
        <v>76</v>
      </c>
      <c r="AY162" s="252" t="s">
        <v>111</v>
      </c>
    </row>
    <row r="163" s="12" customFormat="1">
      <c r="A163" s="12"/>
      <c r="B163" s="220"/>
      <c r="C163" s="221"/>
      <c r="D163" s="222" t="s">
        <v>121</v>
      </c>
      <c r="E163" s="223" t="s">
        <v>1</v>
      </c>
      <c r="F163" s="224" t="s">
        <v>196</v>
      </c>
      <c r="G163" s="221"/>
      <c r="H163" s="225">
        <v>20</v>
      </c>
      <c r="I163" s="226"/>
      <c r="J163" s="221"/>
      <c r="K163" s="221"/>
      <c r="L163" s="227"/>
      <c r="M163" s="228"/>
      <c r="N163" s="229"/>
      <c r="O163" s="229"/>
      <c r="P163" s="229"/>
      <c r="Q163" s="229"/>
      <c r="R163" s="229"/>
      <c r="S163" s="229"/>
      <c r="T163" s="230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T163" s="231" t="s">
        <v>121</v>
      </c>
      <c r="AU163" s="231" t="s">
        <v>81</v>
      </c>
      <c r="AV163" s="12" t="s">
        <v>83</v>
      </c>
      <c r="AW163" s="12" t="s">
        <v>31</v>
      </c>
      <c r="AX163" s="12" t="s">
        <v>76</v>
      </c>
      <c r="AY163" s="231" t="s">
        <v>111</v>
      </c>
    </row>
    <row r="164" s="13" customFormat="1">
      <c r="A164" s="13"/>
      <c r="B164" s="243"/>
      <c r="C164" s="244"/>
      <c r="D164" s="222" t="s">
        <v>121</v>
      </c>
      <c r="E164" s="245" t="s">
        <v>1</v>
      </c>
      <c r="F164" s="246" t="s">
        <v>197</v>
      </c>
      <c r="G164" s="244"/>
      <c r="H164" s="245" t="s">
        <v>1</v>
      </c>
      <c r="I164" s="247"/>
      <c r="J164" s="244"/>
      <c r="K164" s="244"/>
      <c r="L164" s="248"/>
      <c r="M164" s="249"/>
      <c r="N164" s="250"/>
      <c r="O164" s="250"/>
      <c r="P164" s="250"/>
      <c r="Q164" s="250"/>
      <c r="R164" s="250"/>
      <c r="S164" s="250"/>
      <c r="T164" s="25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2" t="s">
        <v>121</v>
      </c>
      <c r="AU164" s="252" t="s">
        <v>81</v>
      </c>
      <c r="AV164" s="13" t="s">
        <v>81</v>
      </c>
      <c r="AW164" s="13" t="s">
        <v>31</v>
      </c>
      <c r="AX164" s="13" t="s">
        <v>76</v>
      </c>
      <c r="AY164" s="252" t="s">
        <v>111</v>
      </c>
    </row>
    <row r="165" s="12" customFormat="1">
      <c r="A165" s="12"/>
      <c r="B165" s="220"/>
      <c r="C165" s="221"/>
      <c r="D165" s="222" t="s">
        <v>121</v>
      </c>
      <c r="E165" s="223" t="s">
        <v>1</v>
      </c>
      <c r="F165" s="224" t="s">
        <v>189</v>
      </c>
      <c r="G165" s="221"/>
      <c r="H165" s="225">
        <v>8</v>
      </c>
      <c r="I165" s="226"/>
      <c r="J165" s="221"/>
      <c r="K165" s="221"/>
      <c r="L165" s="227"/>
      <c r="M165" s="228"/>
      <c r="N165" s="229"/>
      <c r="O165" s="229"/>
      <c r="P165" s="229"/>
      <c r="Q165" s="229"/>
      <c r="R165" s="229"/>
      <c r="S165" s="229"/>
      <c r="T165" s="230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T165" s="231" t="s">
        <v>121</v>
      </c>
      <c r="AU165" s="231" t="s">
        <v>81</v>
      </c>
      <c r="AV165" s="12" t="s">
        <v>83</v>
      </c>
      <c r="AW165" s="12" t="s">
        <v>31</v>
      </c>
      <c r="AX165" s="12" t="s">
        <v>76</v>
      </c>
      <c r="AY165" s="231" t="s">
        <v>111</v>
      </c>
    </row>
    <row r="166" s="13" customFormat="1">
      <c r="A166" s="13"/>
      <c r="B166" s="243"/>
      <c r="C166" s="244"/>
      <c r="D166" s="222" t="s">
        <v>121</v>
      </c>
      <c r="E166" s="245" t="s">
        <v>1</v>
      </c>
      <c r="F166" s="246" t="s">
        <v>198</v>
      </c>
      <c r="G166" s="244"/>
      <c r="H166" s="245" t="s">
        <v>1</v>
      </c>
      <c r="I166" s="247"/>
      <c r="J166" s="244"/>
      <c r="K166" s="244"/>
      <c r="L166" s="248"/>
      <c r="M166" s="249"/>
      <c r="N166" s="250"/>
      <c r="O166" s="250"/>
      <c r="P166" s="250"/>
      <c r="Q166" s="250"/>
      <c r="R166" s="250"/>
      <c r="S166" s="250"/>
      <c r="T166" s="25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2" t="s">
        <v>121</v>
      </c>
      <c r="AU166" s="252" t="s">
        <v>81</v>
      </c>
      <c r="AV166" s="13" t="s">
        <v>81</v>
      </c>
      <c r="AW166" s="13" t="s">
        <v>31</v>
      </c>
      <c r="AX166" s="13" t="s">
        <v>76</v>
      </c>
      <c r="AY166" s="252" t="s">
        <v>111</v>
      </c>
    </row>
    <row r="167" s="12" customFormat="1">
      <c r="A167" s="12"/>
      <c r="B167" s="220"/>
      <c r="C167" s="221"/>
      <c r="D167" s="222" t="s">
        <v>121</v>
      </c>
      <c r="E167" s="223" t="s">
        <v>1</v>
      </c>
      <c r="F167" s="224" t="s">
        <v>187</v>
      </c>
      <c r="G167" s="221"/>
      <c r="H167" s="225">
        <v>86</v>
      </c>
      <c r="I167" s="226"/>
      <c r="J167" s="221"/>
      <c r="K167" s="221"/>
      <c r="L167" s="227"/>
      <c r="M167" s="228"/>
      <c r="N167" s="229"/>
      <c r="O167" s="229"/>
      <c r="P167" s="229"/>
      <c r="Q167" s="229"/>
      <c r="R167" s="229"/>
      <c r="S167" s="229"/>
      <c r="T167" s="230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T167" s="231" t="s">
        <v>121</v>
      </c>
      <c r="AU167" s="231" t="s">
        <v>81</v>
      </c>
      <c r="AV167" s="12" t="s">
        <v>83</v>
      </c>
      <c r="AW167" s="12" t="s">
        <v>31</v>
      </c>
      <c r="AX167" s="12" t="s">
        <v>76</v>
      </c>
      <c r="AY167" s="231" t="s">
        <v>111</v>
      </c>
    </row>
    <row r="168" s="14" customFormat="1">
      <c r="A168" s="14"/>
      <c r="B168" s="253"/>
      <c r="C168" s="254"/>
      <c r="D168" s="222" t="s">
        <v>121</v>
      </c>
      <c r="E168" s="255" t="s">
        <v>1</v>
      </c>
      <c r="F168" s="256" t="s">
        <v>180</v>
      </c>
      <c r="G168" s="254"/>
      <c r="H168" s="257">
        <v>146.43299999999999</v>
      </c>
      <c r="I168" s="258"/>
      <c r="J168" s="254"/>
      <c r="K168" s="254"/>
      <c r="L168" s="259"/>
      <c r="M168" s="260"/>
      <c r="N168" s="261"/>
      <c r="O168" s="261"/>
      <c r="P168" s="261"/>
      <c r="Q168" s="261"/>
      <c r="R168" s="261"/>
      <c r="S168" s="261"/>
      <c r="T168" s="262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3" t="s">
        <v>121</v>
      </c>
      <c r="AU168" s="263" t="s">
        <v>81</v>
      </c>
      <c r="AV168" s="14" t="s">
        <v>117</v>
      </c>
      <c r="AW168" s="14" t="s">
        <v>31</v>
      </c>
      <c r="AX168" s="14" t="s">
        <v>76</v>
      </c>
      <c r="AY168" s="263" t="s">
        <v>111</v>
      </c>
    </row>
    <row r="169" s="12" customFormat="1">
      <c r="A169" s="12"/>
      <c r="B169" s="220"/>
      <c r="C169" s="221"/>
      <c r="D169" s="222" t="s">
        <v>121</v>
      </c>
      <c r="E169" s="223" t="s">
        <v>1</v>
      </c>
      <c r="F169" s="224" t="s">
        <v>199</v>
      </c>
      <c r="G169" s="221"/>
      <c r="H169" s="225">
        <v>147</v>
      </c>
      <c r="I169" s="226"/>
      <c r="J169" s="221"/>
      <c r="K169" s="221"/>
      <c r="L169" s="227"/>
      <c r="M169" s="228"/>
      <c r="N169" s="229"/>
      <c r="O169" s="229"/>
      <c r="P169" s="229"/>
      <c r="Q169" s="229"/>
      <c r="R169" s="229"/>
      <c r="S169" s="229"/>
      <c r="T169" s="230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T169" s="231" t="s">
        <v>121</v>
      </c>
      <c r="AU169" s="231" t="s">
        <v>81</v>
      </c>
      <c r="AV169" s="12" t="s">
        <v>83</v>
      </c>
      <c r="AW169" s="12" t="s">
        <v>31</v>
      </c>
      <c r="AX169" s="12" t="s">
        <v>81</v>
      </c>
      <c r="AY169" s="231" t="s">
        <v>111</v>
      </c>
    </row>
    <row r="170" s="2" customFormat="1" ht="24.15" customHeight="1">
      <c r="A170" s="37"/>
      <c r="B170" s="38"/>
      <c r="C170" s="202" t="s">
        <v>200</v>
      </c>
      <c r="D170" s="202" t="s">
        <v>112</v>
      </c>
      <c r="E170" s="203" t="s">
        <v>201</v>
      </c>
      <c r="F170" s="204" t="s">
        <v>202</v>
      </c>
      <c r="G170" s="205" t="s">
        <v>167</v>
      </c>
      <c r="H170" s="206">
        <v>43</v>
      </c>
      <c r="I170" s="207"/>
      <c r="J170" s="208">
        <f>ROUND(I170*H170,2)</f>
        <v>0</v>
      </c>
      <c r="K170" s="204" t="s">
        <v>116</v>
      </c>
      <c r="L170" s="43"/>
      <c r="M170" s="209" t="s">
        <v>1</v>
      </c>
      <c r="N170" s="210" t="s">
        <v>41</v>
      </c>
      <c r="O170" s="90"/>
      <c r="P170" s="211">
        <f>O170*H170</f>
        <v>0</v>
      </c>
      <c r="Q170" s="211">
        <v>0</v>
      </c>
      <c r="R170" s="211">
        <f>Q170*H170</f>
        <v>0</v>
      </c>
      <c r="S170" s="211">
        <v>0</v>
      </c>
      <c r="T170" s="212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13" t="s">
        <v>117</v>
      </c>
      <c r="AT170" s="213" t="s">
        <v>112</v>
      </c>
      <c r="AU170" s="213" t="s">
        <v>81</v>
      </c>
      <c r="AY170" s="16" t="s">
        <v>111</v>
      </c>
      <c r="BE170" s="214">
        <f>IF(N170="základní",J170,0)</f>
        <v>0</v>
      </c>
      <c r="BF170" s="214">
        <f>IF(N170="snížená",J170,0)</f>
        <v>0</v>
      </c>
      <c r="BG170" s="214">
        <f>IF(N170="zákl. přenesená",J170,0)</f>
        <v>0</v>
      </c>
      <c r="BH170" s="214">
        <f>IF(N170="sníž. přenesená",J170,0)</f>
        <v>0</v>
      </c>
      <c r="BI170" s="214">
        <f>IF(N170="nulová",J170,0)</f>
        <v>0</v>
      </c>
      <c r="BJ170" s="16" t="s">
        <v>81</v>
      </c>
      <c r="BK170" s="214">
        <f>ROUND(I170*H170,2)</f>
        <v>0</v>
      </c>
      <c r="BL170" s="16" t="s">
        <v>117</v>
      </c>
      <c r="BM170" s="213" t="s">
        <v>203</v>
      </c>
    </row>
    <row r="171" s="2" customFormat="1">
      <c r="A171" s="37"/>
      <c r="B171" s="38"/>
      <c r="C171" s="39"/>
      <c r="D171" s="215" t="s">
        <v>119</v>
      </c>
      <c r="E171" s="39"/>
      <c r="F171" s="216" t="s">
        <v>204</v>
      </c>
      <c r="G171" s="39"/>
      <c r="H171" s="39"/>
      <c r="I171" s="217"/>
      <c r="J171" s="39"/>
      <c r="K171" s="39"/>
      <c r="L171" s="43"/>
      <c r="M171" s="218"/>
      <c r="N171" s="219"/>
      <c r="O171" s="90"/>
      <c r="P171" s="90"/>
      <c r="Q171" s="90"/>
      <c r="R171" s="90"/>
      <c r="S171" s="90"/>
      <c r="T171" s="91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16" t="s">
        <v>119</v>
      </c>
      <c r="AU171" s="16" t="s">
        <v>81</v>
      </c>
    </row>
    <row r="172" s="2" customFormat="1" ht="24.15" customHeight="1">
      <c r="A172" s="37"/>
      <c r="B172" s="38"/>
      <c r="C172" s="233" t="s">
        <v>205</v>
      </c>
      <c r="D172" s="233" t="s">
        <v>171</v>
      </c>
      <c r="E172" s="234" t="s">
        <v>206</v>
      </c>
      <c r="F172" s="235" t="s">
        <v>207</v>
      </c>
      <c r="G172" s="236" t="s">
        <v>167</v>
      </c>
      <c r="H172" s="237">
        <v>43</v>
      </c>
      <c r="I172" s="238"/>
      <c r="J172" s="239">
        <f>ROUND(I172*H172,2)</f>
        <v>0</v>
      </c>
      <c r="K172" s="235" t="s">
        <v>116</v>
      </c>
      <c r="L172" s="240"/>
      <c r="M172" s="241" t="s">
        <v>1</v>
      </c>
      <c r="N172" s="242" t="s">
        <v>41</v>
      </c>
      <c r="O172" s="90"/>
      <c r="P172" s="211">
        <f>O172*H172</f>
        <v>0</v>
      </c>
      <c r="Q172" s="211">
        <v>0.036179999999999997</v>
      </c>
      <c r="R172" s="211">
        <f>Q172*H172</f>
        <v>1.5557399999999999</v>
      </c>
      <c r="S172" s="211">
        <v>0</v>
      </c>
      <c r="T172" s="212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13" t="s">
        <v>158</v>
      </c>
      <c r="AT172" s="213" t="s">
        <v>171</v>
      </c>
      <c r="AU172" s="213" t="s">
        <v>81</v>
      </c>
      <c r="AY172" s="16" t="s">
        <v>111</v>
      </c>
      <c r="BE172" s="214">
        <f>IF(N172="základní",J172,0)</f>
        <v>0</v>
      </c>
      <c r="BF172" s="214">
        <f>IF(N172="snížená",J172,0)</f>
        <v>0</v>
      </c>
      <c r="BG172" s="214">
        <f>IF(N172="zákl. přenesená",J172,0)</f>
        <v>0</v>
      </c>
      <c r="BH172" s="214">
        <f>IF(N172="sníž. přenesená",J172,0)</f>
        <v>0</v>
      </c>
      <c r="BI172" s="214">
        <f>IF(N172="nulová",J172,0)</f>
        <v>0</v>
      </c>
      <c r="BJ172" s="16" t="s">
        <v>81</v>
      </c>
      <c r="BK172" s="214">
        <f>ROUND(I172*H172,2)</f>
        <v>0</v>
      </c>
      <c r="BL172" s="16" t="s">
        <v>117</v>
      </c>
      <c r="BM172" s="213" t="s">
        <v>208</v>
      </c>
    </row>
    <row r="173" s="2" customFormat="1">
      <c r="A173" s="37"/>
      <c r="B173" s="38"/>
      <c r="C173" s="39"/>
      <c r="D173" s="222" t="s">
        <v>137</v>
      </c>
      <c r="E173" s="39"/>
      <c r="F173" s="232" t="s">
        <v>209</v>
      </c>
      <c r="G173" s="39"/>
      <c r="H173" s="39"/>
      <c r="I173" s="217"/>
      <c r="J173" s="39"/>
      <c r="K173" s="39"/>
      <c r="L173" s="43"/>
      <c r="M173" s="218"/>
      <c r="N173" s="219"/>
      <c r="O173" s="90"/>
      <c r="P173" s="90"/>
      <c r="Q173" s="90"/>
      <c r="R173" s="90"/>
      <c r="S173" s="90"/>
      <c r="T173" s="91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6" t="s">
        <v>137</v>
      </c>
      <c r="AU173" s="16" t="s">
        <v>81</v>
      </c>
    </row>
    <row r="174" s="2" customFormat="1" ht="24.15" customHeight="1">
      <c r="A174" s="37"/>
      <c r="B174" s="38"/>
      <c r="C174" s="202" t="s">
        <v>210</v>
      </c>
      <c r="D174" s="202" t="s">
        <v>112</v>
      </c>
      <c r="E174" s="203" t="s">
        <v>211</v>
      </c>
      <c r="F174" s="204" t="s">
        <v>212</v>
      </c>
      <c r="G174" s="205" t="s">
        <v>167</v>
      </c>
      <c r="H174" s="206">
        <v>4</v>
      </c>
      <c r="I174" s="207"/>
      <c r="J174" s="208">
        <f>ROUND(I174*H174,2)</f>
        <v>0</v>
      </c>
      <c r="K174" s="204" t="s">
        <v>116</v>
      </c>
      <c r="L174" s="43"/>
      <c r="M174" s="209" t="s">
        <v>1</v>
      </c>
      <c r="N174" s="210" t="s">
        <v>41</v>
      </c>
      <c r="O174" s="90"/>
      <c r="P174" s="211">
        <f>O174*H174</f>
        <v>0</v>
      </c>
      <c r="Q174" s="211">
        <v>0</v>
      </c>
      <c r="R174" s="211">
        <f>Q174*H174</f>
        <v>0</v>
      </c>
      <c r="S174" s="211">
        <v>0</v>
      </c>
      <c r="T174" s="212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13" t="s">
        <v>117</v>
      </c>
      <c r="AT174" s="213" t="s">
        <v>112</v>
      </c>
      <c r="AU174" s="213" t="s">
        <v>81</v>
      </c>
      <c r="AY174" s="16" t="s">
        <v>111</v>
      </c>
      <c r="BE174" s="214">
        <f>IF(N174="základní",J174,0)</f>
        <v>0</v>
      </c>
      <c r="BF174" s="214">
        <f>IF(N174="snížená",J174,0)</f>
        <v>0</v>
      </c>
      <c r="BG174" s="214">
        <f>IF(N174="zákl. přenesená",J174,0)</f>
        <v>0</v>
      </c>
      <c r="BH174" s="214">
        <f>IF(N174="sníž. přenesená",J174,0)</f>
        <v>0</v>
      </c>
      <c r="BI174" s="214">
        <f>IF(N174="nulová",J174,0)</f>
        <v>0</v>
      </c>
      <c r="BJ174" s="16" t="s">
        <v>81</v>
      </c>
      <c r="BK174" s="214">
        <f>ROUND(I174*H174,2)</f>
        <v>0</v>
      </c>
      <c r="BL174" s="16" t="s">
        <v>117</v>
      </c>
      <c r="BM174" s="213" t="s">
        <v>213</v>
      </c>
    </row>
    <row r="175" s="2" customFormat="1">
      <c r="A175" s="37"/>
      <c r="B175" s="38"/>
      <c r="C175" s="39"/>
      <c r="D175" s="215" t="s">
        <v>119</v>
      </c>
      <c r="E175" s="39"/>
      <c r="F175" s="216" t="s">
        <v>214</v>
      </c>
      <c r="G175" s="39"/>
      <c r="H175" s="39"/>
      <c r="I175" s="217"/>
      <c r="J175" s="39"/>
      <c r="K175" s="39"/>
      <c r="L175" s="43"/>
      <c r="M175" s="218"/>
      <c r="N175" s="219"/>
      <c r="O175" s="90"/>
      <c r="P175" s="90"/>
      <c r="Q175" s="90"/>
      <c r="R175" s="90"/>
      <c r="S175" s="90"/>
      <c r="T175" s="91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16" t="s">
        <v>119</v>
      </c>
      <c r="AU175" s="16" t="s">
        <v>81</v>
      </c>
    </row>
    <row r="176" s="2" customFormat="1" ht="24.15" customHeight="1">
      <c r="A176" s="37"/>
      <c r="B176" s="38"/>
      <c r="C176" s="233" t="s">
        <v>215</v>
      </c>
      <c r="D176" s="233" t="s">
        <v>171</v>
      </c>
      <c r="E176" s="234" t="s">
        <v>216</v>
      </c>
      <c r="F176" s="235" t="s">
        <v>217</v>
      </c>
      <c r="G176" s="236" t="s">
        <v>167</v>
      </c>
      <c r="H176" s="237">
        <v>4</v>
      </c>
      <c r="I176" s="238"/>
      <c r="J176" s="239">
        <f>ROUND(I176*H176,2)</f>
        <v>0</v>
      </c>
      <c r="K176" s="235" t="s">
        <v>116</v>
      </c>
      <c r="L176" s="240"/>
      <c r="M176" s="241" t="s">
        <v>1</v>
      </c>
      <c r="N176" s="242" t="s">
        <v>41</v>
      </c>
      <c r="O176" s="90"/>
      <c r="P176" s="211">
        <f>O176*H176</f>
        <v>0</v>
      </c>
      <c r="Q176" s="211">
        <v>0.056800000000000003</v>
      </c>
      <c r="R176" s="211">
        <f>Q176*H176</f>
        <v>0.22720000000000001</v>
      </c>
      <c r="S176" s="211">
        <v>0</v>
      </c>
      <c r="T176" s="212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13" t="s">
        <v>158</v>
      </c>
      <c r="AT176" s="213" t="s">
        <v>171</v>
      </c>
      <c r="AU176" s="213" t="s">
        <v>81</v>
      </c>
      <c r="AY176" s="16" t="s">
        <v>111</v>
      </c>
      <c r="BE176" s="214">
        <f>IF(N176="základní",J176,0)</f>
        <v>0</v>
      </c>
      <c r="BF176" s="214">
        <f>IF(N176="snížená",J176,0)</f>
        <v>0</v>
      </c>
      <c r="BG176" s="214">
        <f>IF(N176="zákl. přenesená",J176,0)</f>
        <v>0</v>
      </c>
      <c r="BH176" s="214">
        <f>IF(N176="sníž. přenesená",J176,0)</f>
        <v>0</v>
      </c>
      <c r="BI176" s="214">
        <f>IF(N176="nulová",J176,0)</f>
        <v>0</v>
      </c>
      <c r="BJ176" s="16" t="s">
        <v>81</v>
      </c>
      <c r="BK176" s="214">
        <f>ROUND(I176*H176,2)</f>
        <v>0</v>
      </c>
      <c r="BL176" s="16" t="s">
        <v>117</v>
      </c>
      <c r="BM176" s="213" t="s">
        <v>218</v>
      </c>
    </row>
    <row r="177" s="2" customFormat="1">
      <c r="A177" s="37"/>
      <c r="B177" s="38"/>
      <c r="C177" s="39"/>
      <c r="D177" s="222" t="s">
        <v>137</v>
      </c>
      <c r="E177" s="39"/>
      <c r="F177" s="232" t="s">
        <v>209</v>
      </c>
      <c r="G177" s="39"/>
      <c r="H177" s="39"/>
      <c r="I177" s="217"/>
      <c r="J177" s="39"/>
      <c r="K177" s="39"/>
      <c r="L177" s="43"/>
      <c r="M177" s="218"/>
      <c r="N177" s="219"/>
      <c r="O177" s="90"/>
      <c r="P177" s="90"/>
      <c r="Q177" s="90"/>
      <c r="R177" s="90"/>
      <c r="S177" s="90"/>
      <c r="T177" s="91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16" t="s">
        <v>137</v>
      </c>
      <c r="AU177" s="16" t="s">
        <v>81</v>
      </c>
    </row>
    <row r="178" s="2" customFormat="1" ht="24.15" customHeight="1">
      <c r="A178" s="37"/>
      <c r="B178" s="38"/>
      <c r="C178" s="202" t="s">
        <v>219</v>
      </c>
      <c r="D178" s="202" t="s">
        <v>112</v>
      </c>
      <c r="E178" s="203" t="s">
        <v>220</v>
      </c>
      <c r="F178" s="204" t="s">
        <v>221</v>
      </c>
      <c r="G178" s="205" t="s">
        <v>125</v>
      </c>
      <c r="H178" s="206">
        <v>916</v>
      </c>
      <c r="I178" s="207"/>
      <c r="J178" s="208">
        <f>ROUND(I178*H178,2)</f>
        <v>0</v>
      </c>
      <c r="K178" s="204" t="s">
        <v>116</v>
      </c>
      <c r="L178" s="43"/>
      <c r="M178" s="209" t="s">
        <v>1</v>
      </c>
      <c r="N178" s="210" t="s">
        <v>41</v>
      </c>
      <c r="O178" s="90"/>
      <c r="P178" s="211">
        <f>O178*H178</f>
        <v>0</v>
      </c>
      <c r="Q178" s="211">
        <v>0</v>
      </c>
      <c r="R178" s="211">
        <f>Q178*H178</f>
        <v>0</v>
      </c>
      <c r="S178" s="211">
        <v>0</v>
      </c>
      <c r="T178" s="212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13" t="s">
        <v>117</v>
      </c>
      <c r="AT178" s="213" t="s">
        <v>112</v>
      </c>
      <c r="AU178" s="213" t="s">
        <v>81</v>
      </c>
      <c r="AY178" s="16" t="s">
        <v>111</v>
      </c>
      <c r="BE178" s="214">
        <f>IF(N178="základní",J178,0)</f>
        <v>0</v>
      </c>
      <c r="BF178" s="214">
        <f>IF(N178="snížená",J178,0)</f>
        <v>0</v>
      </c>
      <c r="BG178" s="214">
        <f>IF(N178="zákl. přenesená",J178,0)</f>
        <v>0</v>
      </c>
      <c r="BH178" s="214">
        <f>IF(N178="sníž. přenesená",J178,0)</f>
        <v>0</v>
      </c>
      <c r="BI178" s="214">
        <f>IF(N178="nulová",J178,0)</f>
        <v>0</v>
      </c>
      <c r="BJ178" s="16" t="s">
        <v>81</v>
      </c>
      <c r="BK178" s="214">
        <f>ROUND(I178*H178,2)</f>
        <v>0</v>
      </c>
      <c r="BL178" s="16" t="s">
        <v>117</v>
      </c>
      <c r="BM178" s="213" t="s">
        <v>222</v>
      </c>
    </row>
    <row r="179" s="2" customFormat="1">
      <c r="A179" s="37"/>
      <c r="B179" s="38"/>
      <c r="C179" s="39"/>
      <c r="D179" s="215" t="s">
        <v>119</v>
      </c>
      <c r="E179" s="39"/>
      <c r="F179" s="216" t="s">
        <v>223</v>
      </c>
      <c r="G179" s="39"/>
      <c r="H179" s="39"/>
      <c r="I179" s="217"/>
      <c r="J179" s="39"/>
      <c r="K179" s="39"/>
      <c r="L179" s="43"/>
      <c r="M179" s="218"/>
      <c r="N179" s="219"/>
      <c r="O179" s="90"/>
      <c r="P179" s="90"/>
      <c r="Q179" s="90"/>
      <c r="R179" s="90"/>
      <c r="S179" s="90"/>
      <c r="T179" s="91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16" t="s">
        <v>119</v>
      </c>
      <c r="AU179" s="16" t="s">
        <v>81</v>
      </c>
    </row>
    <row r="180" s="12" customFormat="1">
      <c r="A180" s="12"/>
      <c r="B180" s="220"/>
      <c r="C180" s="221"/>
      <c r="D180" s="222" t="s">
        <v>121</v>
      </c>
      <c r="E180" s="223" t="s">
        <v>1</v>
      </c>
      <c r="F180" s="224" t="s">
        <v>224</v>
      </c>
      <c r="G180" s="221"/>
      <c r="H180" s="225">
        <v>973</v>
      </c>
      <c r="I180" s="226"/>
      <c r="J180" s="221"/>
      <c r="K180" s="221"/>
      <c r="L180" s="227"/>
      <c r="M180" s="228"/>
      <c r="N180" s="229"/>
      <c r="O180" s="229"/>
      <c r="P180" s="229"/>
      <c r="Q180" s="229"/>
      <c r="R180" s="229"/>
      <c r="S180" s="229"/>
      <c r="T180" s="230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T180" s="231" t="s">
        <v>121</v>
      </c>
      <c r="AU180" s="231" t="s">
        <v>81</v>
      </c>
      <c r="AV180" s="12" t="s">
        <v>83</v>
      </c>
      <c r="AW180" s="12" t="s">
        <v>31</v>
      </c>
      <c r="AX180" s="12" t="s">
        <v>76</v>
      </c>
      <c r="AY180" s="231" t="s">
        <v>111</v>
      </c>
    </row>
    <row r="181" s="13" customFormat="1">
      <c r="A181" s="13"/>
      <c r="B181" s="243"/>
      <c r="C181" s="244"/>
      <c r="D181" s="222" t="s">
        <v>121</v>
      </c>
      <c r="E181" s="245" t="s">
        <v>1</v>
      </c>
      <c r="F181" s="246" t="s">
        <v>225</v>
      </c>
      <c r="G181" s="244"/>
      <c r="H181" s="245" t="s">
        <v>1</v>
      </c>
      <c r="I181" s="247"/>
      <c r="J181" s="244"/>
      <c r="K181" s="244"/>
      <c r="L181" s="248"/>
      <c r="M181" s="249"/>
      <c r="N181" s="250"/>
      <c r="O181" s="250"/>
      <c r="P181" s="250"/>
      <c r="Q181" s="250"/>
      <c r="R181" s="250"/>
      <c r="S181" s="250"/>
      <c r="T181" s="25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2" t="s">
        <v>121</v>
      </c>
      <c r="AU181" s="252" t="s">
        <v>81</v>
      </c>
      <c r="AV181" s="13" t="s">
        <v>81</v>
      </c>
      <c r="AW181" s="13" t="s">
        <v>31</v>
      </c>
      <c r="AX181" s="13" t="s">
        <v>76</v>
      </c>
      <c r="AY181" s="252" t="s">
        <v>111</v>
      </c>
    </row>
    <row r="182" s="12" customFormat="1">
      <c r="A182" s="12"/>
      <c r="B182" s="220"/>
      <c r="C182" s="221"/>
      <c r="D182" s="222" t="s">
        <v>121</v>
      </c>
      <c r="E182" s="223" t="s">
        <v>1</v>
      </c>
      <c r="F182" s="224" t="s">
        <v>226</v>
      </c>
      <c r="G182" s="221"/>
      <c r="H182" s="225">
        <v>-43</v>
      </c>
      <c r="I182" s="226"/>
      <c r="J182" s="221"/>
      <c r="K182" s="221"/>
      <c r="L182" s="227"/>
      <c r="M182" s="228"/>
      <c r="N182" s="229"/>
      <c r="O182" s="229"/>
      <c r="P182" s="229"/>
      <c r="Q182" s="229"/>
      <c r="R182" s="229"/>
      <c r="S182" s="229"/>
      <c r="T182" s="230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T182" s="231" t="s">
        <v>121</v>
      </c>
      <c r="AU182" s="231" t="s">
        <v>81</v>
      </c>
      <c r="AV182" s="12" t="s">
        <v>83</v>
      </c>
      <c r="AW182" s="12" t="s">
        <v>31</v>
      </c>
      <c r="AX182" s="12" t="s">
        <v>76</v>
      </c>
      <c r="AY182" s="231" t="s">
        <v>111</v>
      </c>
    </row>
    <row r="183" s="13" customFormat="1">
      <c r="A183" s="13"/>
      <c r="B183" s="243"/>
      <c r="C183" s="244"/>
      <c r="D183" s="222" t="s">
        <v>121</v>
      </c>
      <c r="E183" s="245" t="s">
        <v>1</v>
      </c>
      <c r="F183" s="246" t="s">
        <v>227</v>
      </c>
      <c r="G183" s="244"/>
      <c r="H183" s="245" t="s">
        <v>1</v>
      </c>
      <c r="I183" s="247"/>
      <c r="J183" s="244"/>
      <c r="K183" s="244"/>
      <c r="L183" s="248"/>
      <c r="M183" s="249"/>
      <c r="N183" s="250"/>
      <c r="O183" s="250"/>
      <c r="P183" s="250"/>
      <c r="Q183" s="250"/>
      <c r="R183" s="250"/>
      <c r="S183" s="250"/>
      <c r="T183" s="25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2" t="s">
        <v>121</v>
      </c>
      <c r="AU183" s="252" t="s">
        <v>81</v>
      </c>
      <c r="AV183" s="13" t="s">
        <v>81</v>
      </c>
      <c r="AW183" s="13" t="s">
        <v>31</v>
      </c>
      <c r="AX183" s="13" t="s">
        <v>76</v>
      </c>
      <c r="AY183" s="252" t="s">
        <v>111</v>
      </c>
    </row>
    <row r="184" s="12" customFormat="1">
      <c r="A184" s="12"/>
      <c r="B184" s="220"/>
      <c r="C184" s="221"/>
      <c r="D184" s="222" t="s">
        <v>121</v>
      </c>
      <c r="E184" s="223" t="s">
        <v>1</v>
      </c>
      <c r="F184" s="224" t="s">
        <v>228</v>
      </c>
      <c r="G184" s="221"/>
      <c r="H184" s="225">
        <v>-14</v>
      </c>
      <c r="I184" s="226"/>
      <c r="J184" s="221"/>
      <c r="K184" s="221"/>
      <c r="L184" s="227"/>
      <c r="M184" s="228"/>
      <c r="N184" s="229"/>
      <c r="O184" s="229"/>
      <c r="P184" s="229"/>
      <c r="Q184" s="229"/>
      <c r="R184" s="229"/>
      <c r="S184" s="229"/>
      <c r="T184" s="230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T184" s="231" t="s">
        <v>121</v>
      </c>
      <c r="AU184" s="231" t="s">
        <v>81</v>
      </c>
      <c r="AV184" s="12" t="s">
        <v>83</v>
      </c>
      <c r="AW184" s="12" t="s">
        <v>31</v>
      </c>
      <c r="AX184" s="12" t="s">
        <v>76</v>
      </c>
      <c r="AY184" s="231" t="s">
        <v>111</v>
      </c>
    </row>
    <row r="185" s="14" customFormat="1">
      <c r="A185" s="14"/>
      <c r="B185" s="253"/>
      <c r="C185" s="254"/>
      <c r="D185" s="222" t="s">
        <v>121</v>
      </c>
      <c r="E185" s="255" t="s">
        <v>1</v>
      </c>
      <c r="F185" s="256" t="s">
        <v>180</v>
      </c>
      <c r="G185" s="254"/>
      <c r="H185" s="257">
        <v>916</v>
      </c>
      <c r="I185" s="258"/>
      <c r="J185" s="254"/>
      <c r="K185" s="254"/>
      <c r="L185" s="259"/>
      <c r="M185" s="260"/>
      <c r="N185" s="261"/>
      <c r="O185" s="261"/>
      <c r="P185" s="261"/>
      <c r="Q185" s="261"/>
      <c r="R185" s="261"/>
      <c r="S185" s="261"/>
      <c r="T185" s="262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3" t="s">
        <v>121</v>
      </c>
      <c r="AU185" s="263" t="s">
        <v>81</v>
      </c>
      <c r="AV185" s="14" t="s">
        <v>117</v>
      </c>
      <c r="AW185" s="14" t="s">
        <v>31</v>
      </c>
      <c r="AX185" s="14" t="s">
        <v>81</v>
      </c>
      <c r="AY185" s="263" t="s">
        <v>111</v>
      </c>
    </row>
    <row r="186" s="2" customFormat="1" ht="24.15" customHeight="1">
      <c r="A186" s="37"/>
      <c r="B186" s="38"/>
      <c r="C186" s="233" t="s">
        <v>229</v>
      </c>
      <c r="D186" s="233" t="s">
        <v>171</v>
      </c>
      <c r="E186" s="234" t="s">
        <v>230</v>
      </c>
      <c r="F186" s="235" t="s">
        <v>231</v>
      </c>
      <c r="G186" s="236" t="s">
        <v>125</v>
      </c>
      <c r="H186" s="237">
        <v>961.79999999999995</v>
      </c>
      <c r="I186" s="238"/>
      <c r="J186" s="239">
        <f>ROUND(I186*H186,2)</f>
        <v>0</v>
      </c>
      <c r="K186" s="235" t="s">
        <v>116</v>
      </c>
      <c r="L186" s="240"/>
      <c r="M186" s="241" t="s">
        <v>1</v>
      </c>
      <c r="N186" s="242" t="s">
        <v>41</v>
      </c>
      <c r="O186" s="90"/>
      <c r="P186" s="211">
        <f>O186*H186</f>
        <v>0</v>
      </c>
      <c r="Q186" s="211">
        <v>0.0011999999999999999</v>
      </c>
      <c r="R186" s="211">
        <f>Q186*H186</f>
        <v>1.1541599999999999</v>
      </c>
      <c r="S186" s="211">
        <v>0</v>
      </c>
      <c r="T186" s="212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13" t="s">
        <v>158</v>
      </c>
      <c r="AT186" s="213" t="s">
        <v>171</v>
      </c>
      <c r="AU186" s="213" t="s">
        <v>81</v>
      </c>
      <c r="AY186" s="16" t="s">
        <v>111</v>
      </c>
      <c r="BE186" s="214">
        <f>IF(N186="základní",J186,0)</f>
        <v>0</v>
      </c>
      <c r="BF186" s="214">
        <f>IF(N186="snížená",J186,0)</f>
        <v>0</v>
      </c>
      <c r="BG186" s="214">
        <f>IF(N186="zákl. přenesená",J186,0)</f>
        <v>0</v>
      </c>
      <c r="BH186" s="214">
        <f>IF(N186="sníž. přenesená",J186,0)</f>
        <v>0</v>
      </c>
      <c r="BI186" s="214">
        <f>IF(N186="nulová",J186,0)</f>
        <v>0</v>
      </c>
      <c r="BJ186" s="16" t="s">
        <v>81</v>
      </c>
      <c r="BK186" s="214">
        <f>ROUND(I186*H186,2)</f>
        <v>0</v>
      </c>
      <c r="BL186" s="16" t="s">
        <v>117</v>
      </c>
      <c r="BM186" s="213" t="s">
        <v>232</v>
      </c>
    </row>
    <row r="187" s="12" customFormat="1">
      <c r="A187" s="12"/>
      <c r="B187" s="220"/>
      <c r="C187" s="221"/>
      <c r="D187" s="222" t="s">
        <v>121</v>
      </c>
      <c r="E187" s="221"/>
      <c r="F187" s="224" t="s">
        <v>233</v>
      </c>
      <c r="G187" s="221"/>
      <c r="H187" s="225">
        <v>961.79999999999995</v>
      </c>
      <c r="I187" s="226"/>
      <c r="J187" s="221"/>
      <c r="K187" s="221"/>
      <c r="L187" s="227"/>
      <c r="M187" s="228"/>
      <c r="N187" s="229"/>
      <c r="O187" s="229"/>
      <c r="P187" s="229"/>
      <c r="Q187" s="229"/>
      <c r="R187" s="229"/>
      <c r="S187" s="229"/>
      <c r="T187" s="230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T187" s="231" t="s">
        <v>121</v>
      </c>
      <c r="AU187" s="231" t="s">
        <v>81</v>
      </c>
      <c r="AV187" s="12" t="s">
        <v>83</v>
      </c>
      <c r="AW187" s="12" t="s">
        <v>4</v>
      </c>
      <c r="AX187" s="12" t="s">
        <v>81</v>
      </c>
      <c r="AY187" s="231" t="s">
        <v>111</v>
      </c>
    </row>
    <row r="188" s="2" customFormat="1" ht="24.15" customHeight="1">
      <c r="A188" s="37"/>
      <c r="B188" s="38"/>
      <c r="C188" s="202" t="s">
        <v>234</v>
      </c>
      <c r="D188" s="202" t="s">
        <v>112</v>
      </c>
      <c r="E188" s="203" t="s">
        <v>235</v>
      </c>
      <c r="F188" s="204" t="s">
        <v>236</v>
      </c>
      <c r="G188" s="205" t="s">
        <v>125</v>
      </c>
      <c r="H188" s="206">
        <v>916</v>
      </c>
      <c r="I188" s="207"/>
      <c r="J188" s="208">
        <f>ROUND(I188*H188,2)</f>
        <v>0</v>
      </c>
      <c r="K188" s="204" t="s">
        <v>116</v>
      </c>
      <c r="L188" s="43"/>
      <c r="M188" s="209" t="s">
        <v>1</v>
      </c>
      <c r="N188" s="210" t="s">
        <v>41</v>
      </c>
      <c r="O188" s="90"/>
      <c r="P188" s="211">
        <f>O188*H188</f>
        <v>0</v>
      </c>
      <c r="Q188" s="211">
        <v>0</v>
      </c>
      <c r="R188" s="211">
        <f>Q188*H188</f>
        <v>0</v>
      </c>
      <c r="S188" s="211">
        <v>0</v>
      </c>
      <c r="T188" s="212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13" t="s">
        <v>117</v>
      </c>
      <c r="AT188" s="213" t="s">
        <v>112</v>
      </c>
      <c r="AU188" s="213" t="s">
        <v>81</v>
      </c>
      <c r="AY188" s="16" t="s">
        <v>111</v>
      </c>
      <c r="BE188" s="214">
        <f>IF(N188="základní",J188,0)</f>
        <v>0</v>
      </c>
      <c r="BF188" s="214">
        <f>IF(N188="snížená",J188,0)</f>
        <v>0</v>
      </c>
      <c r="BG188" s="214">
        <f>IF(N188="zákl. přenesená",J188,0)</f>
        <v>0</v>
      </c>
      <c r="BH188" s="214">
        <f>IF(N188="sníž. přenesená",J188,0)</f>
        <v>0</v>
      </c>
      <c r="BI188" s="214">
        <f>IF(N188="nulová",J188,0)</f>
        <v>0</v>
      </c>
      <c r="BJ188" s="16" t="s">
        <v>81</v>
      </c>
      <c r="BK188" s="214">
        <f>ROUND(I188*H188,2)</f>
        <v>0</v>
      </c>
      <c r="BL188" s="16" t="s">
        <v>117</v>
      </c>
      <c r="BM188" s="213" t="s">
        <v>237</v>
      </c>
    </row>
    <row r="189" s="2" customFormat="1">
      <c r="A189" s="37"/>
      <c r="B189" s="38"/>
      <c r="C189" s="39"/>
      <c r="D189" s="215" t="s">
        <v>119</v>
      </c>
      <c r="E189" s="39"/>
      <c r="F189" s="216" t="s">
        <v>238</v>
      </c>
      <c r="G189" s="39"/>
      <c r="H189" s="39"/>
      <c r="I189" s="217"/>
      <c r="J189" s="39"/>
      <c r="K189" s="39"/>
      <c r="L189" s="43"/>
      <c r="M189" s="218"/>
      <c r="N189" s="219"/>
      <c r="O189" s="90"/>
      <c r="P189" s="90"/>
      <c r="Q189" s="90"/>
      <c r="R189" s="90"/>
      <c r="S189" s="90"/>
      <c r="T189" s="91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6" t="s">
        <v>119</v>
      </c>
      <c r="AU189" s="16" t="s">
        <v>81</v>
      </c>
    </row>
    <row r="190" s="2" customFormat="1" ht="24.15" customHeight="1">
      <c r="A190" s="37"/>
      <c r="B190" s="38"/>
      <c r="C190" s="233" t="s">
        <v>239</v>
      </c>
      <c r="D190" s="233" t="s">
        <v>171</v>
      </c>
      <c r="E190" s="234" t="s">
        <v>240</v>
      </c>
      <c r="F190" s="235" t="s">
        <v>241</v>
      </c>
      <c r="G190" s="236" t="s">
        <v>167</v>
      </c>
      <c r="H190" s="237">
        <v>10</v>
      </c>
      <c r="I190" s="238"/>
      <c r="J190" s="239">
        <f>ROUND(I190*H190,2)</f>
        <v>0</v>
      </c>
      <c r="K190" s="235" t="s">
        <v>1</v>
      </c>
      <c r="L190" s="240"/>
      <c r="M190" s="241" t="s">
        <v>1</v>
      </c>
      <c r="N190" s="242" t="s">
        <v>41</v>
      </c>
      <c r="O190" s="90"/>
      <c r="P190" s="211">
        <f>O190*H190</f>
        <v>0</v>
      </c>
      <c r="Q190" s="211">
        <v>0.01</v>
      </c>
      <c r="R190" s="211">
        <f>Q190*H190</f>
        <v>0.10000000000000001</v>
      </c>
      <c r="S190" s="211">
        <v>0</v>
      </c>
      <c r="T190" s="212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13" t="s">
        <v>158</v>
      </c>
      <c r="AT190" s="213" t="s">
        <v>171</v>
      </c>
      <c r="AU190" s="213" t="s">
        <v>81</v>
      </c>
      <c r="AY190" s="16" t="s">
        <v>111</v>
      </c>
      <c r="BE190" s="214">
        <f>IF(N190="základní",J190,0)</f>
        <v>0</v>
      </c>
      <c r="BF190" s="214">
        <f>IF(N190="snížená",J190,0)</f>
        <v>0</v>
      </c>
      <c r="BG190" s="214">
        <f>IF(N190="zákl. přenesená",J190,0)</f>
        <v>0</v>
      </c>
      <c r="BH190" s="214">
        <f>IF(N190="sníž. přenesená",J190,0)</f>
        <v>0</v>
      </c>
      <c r="BI190" s="214">
        <f>IF(N190="nulová",J190,0)</f>
        <v>0</v>
      </c>
      <c r="BJ190" s="16" t="s">
        <v>81</v>
      </c>
      <c r="BK190" s="214">
        <f>ROUND(I190*H190,2)</f>
        <v>0</v>
      </c>
      <c r="BL190" s="16" t="s">
        <v>117</v>
      </c>
      <c r="BM190" s="213" t="s">
        <v>242</v>
      </c>
    </row>
    <row r="191" s="2" customFormat="1" ht="24.15" customHeight="1">
      <c r="A191" s="37"/>
      <c r="B191" s="38"/>
      <c r="C191" s="202" t="s">
        <v>7</v>
      </c>
      <c r="D191" s="202" t="s">
        <v>112</v>
      </c>
      <c r="E191" s="203" t="s">
        <v>243</v>
      </c>
      <c r="F191" s="204" t="s">
        <v>244</v>
      </c>
      <c r="G191" s="205" t="s">
        <v>125</v>
      </c>
      <c r="H191" s="206">
        <v>2748</v>
      </c>
      <c r="I191" s="207"/>
      <c r="J191" s="208">
        <f>ROUND(I191*H191,2)</f>
        <v>0</v>
      </c>
      <c r="K191" s="204" t="s">
        <v>116</v>
      </c>
      <c r="L191" s="43"/>
      <c r="M191" s="209" t="s">
        <v>1</v>
      </c>
      <c r="N191" s="210" t="s">
        <v>41</v>
      </c>
      <c r="O191" s="90"/>
      <c r="P191" s="211">
        <f>O191*H191</f>
        <v>0</v>
      </c>
      <c r="Q191" s="211">
        <v>0</v>
      </c>
      <c r="R191" s="211">
        <f>Q191*H191</f>
        <v>0</v>
      </c>
      <c r="S191" s="211">
        <v>0</v>
      </c>
      <c r="T191" s="212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13" t="s">
        <v>117</v>
      </c>
      <c r="AT191" s="213" t="s">
        <v>112</v>
      </c>
      <c r="AU191" s="213" t="s">
        <v>81</v>
      </c>
      <c r="AY191" s="16" t="s">
        <v>111</v>
      </c>
      <c r="BE191" s="214">
        <f>IF(N191="základní",J191,0)</f>
        <v>0</v>
      </c>
      <c r="BF191" s="214">
        <f>IF(N191="snížená",J191,0)</f>
        <v>0</v>
      </c>
      <c r="BG191" s="214">
        <f>IF(N191="zákl. přenesená",J191,0)</f>
        <v>0</v>
      </c>
      <c r="BH191" s="214">
        <f>IF(N191="sníž. přenesená",J191,0)</f>
        <v>0</v>
      </c>
      <c r="BI191" s="214">
        <f>IF(N191="nulová",J191,0)</f>
        <v>0</v>
      </c>
      <c r="BJ191" s="16" t="s">
        <v>81</v>
      </c>
      <c r="BK191" s="214">
        <f>ROUND(I191*H191,2)</f>
        <v>0</v>
      </c>
      <c r="BL191" s="16" t="s">
        <v>117</v>
      </c>
      <c r="BM191" s="213" t="s">
        <v>245</v>
      </c>
    </row>
    <row r="192" s="2" customFormat="1">
      <c r="A192" s="37"/>
      <c r="B192" s="38"/>
      <c r="C192" s="39"/>
      <c r="D192" s="215" t="s">
        <v>119</v>
      </c>
      <c r="E192" s="39"/>
      <c r="F192" s="216" t="s">
        <v>246</v>
      </c>
      <c r="G192" s="39"/>
      <c r="H192" s="39"/>
      <c r="I192" s="217"/>
      <c r="J192" s="39"/>
      <c r="K192" s="39"/>
      <c r="L192" s="43"/>
      <c r="M192" s="218"/>
      <c r="N192" s="219"/>
      <c r="O192" s="90"/>
      <c r="P192" s="90"/>
      <c r="Q192" s="90"/>
      <c r="R192" s="90"/>
      <c r="S192" s="90"/>
      <c r="T192" s="91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16" t="s">
        <v>119</v>
      </c>
      <c r="AU192" s="16" t="s">
        <v>81</v>
      </c>
    </row>
    <row r="193" s="12" customFormat="1">
      <c r="A193" s="12"/>
      <c r="B193" s="220"/>
      <c r="C193" s="221"/>
      <c r="D193" s="222" t="s">
        <v>121</v>
      </c>
      <c r="E193" s="223" t="s">
        <v>1</v>
      </c>
      <c r="F193" s="224" t="s">
        <v>247</v>
      </c>
      <c r="G193" s="221"/>
      <c r="H193" s="225">
        <v>2748</v>
      </c>
      <c r="I193" s="226"/>
      <c r="J193" s="221"/>
      <c r="K193" s="221"/>
      <c r="L193" s="227"/>
      <c r="M193" s="228"/>
      <c r="N193" s="229"/>
      <c r="O193" s="229"/>
      <c r="P193" s="229"/>
      <c r="Q193" s="229"/>
      <c r="R193" s="229"/>
      <c r="S193" s="229"/>
      <c r="T193" s="230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T193" s="231" t="s">
        <v>121</v>
      </c>
      <c r="AU193" s="231" t="s">
        <v>81</v>
      </c>
      <c r="AV193" s="12" t="s">
        <v>83</v>
      </c>
      <c r="AW193" s="12" t="s">
        <v>31</v>
      </c>
      <c r="AX193" s="12" t="s">
        <v>81</v>
      </c>
      <c r="AY193" s="231" t="s">
        <v>111</v>
      </c>
    </row>
    <row r="194" s="2" customFormat="1" ht="16.5" customHeight="1">
      <c r="A194" s="37"/>
      <c r="B194" s="38"/>
      <c r="C194" s="233" t="s">
        <v>248</v>
      </c>
      <c r="D194" s="233" t="s">
        <v>171</v>
      </c>
      <c r="E194" s="234" t="s">
        <v>249</v>
      </c>
      <c r="F194" s="235" t="s">
        <v>250</v>
      </c>
      <c r="G194" s="236" t="s">
        <v>125</v>
      </c>
      <c r="H194" s="237">
        <v>2885.4000000000001</v>
      </c>
      <c r="I194" s="238"/>
      <c r="J194" s="239">
        <f>ROUND(I194*H194,2)</f>
        <v>0</v>
      </c>
      <c r="K194" s="235" t="s">
        <v>116</v>
      </c>
      <c r="L194" s="240"/>
      <c r="M194" s="241" t="s">
        <v>1</v>
      </c>
      <c r="N194" s="242" t="s">
        <v>41</v>
      </c>
      <c r="O194" s="90"/>
      <c r="P194" s="211">
        <f>O194*H194</f>
        <v>0</v>
      </c>
      <c r="Q194" s="211">
        <v>4.0000000000000003E-05</v>
      </c>
      <c r="R194" s="211">
        <f>Q194*H194</f>
        <v>0.11541600000000002</v>
      </c>
      <c r="S194" s="211">
        <v>0</v>
      </c>
      <c r="T194" s="212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13" t="s">
        <v>158</v>
      </c>
      <c r="AT194" s="213" t="s">
        <v>171</v>
      </c>
      <c r="AU194" s="213" t="s">
        <v>81</v>
      </c>
      <c r="AY194" s="16" t="s">
        <v>111</v>
      </c>
      <c r="BE194" s="214">
        <f>IF(N194="základní",J194,0)</f>
        <v>0</v>
      </c>
      <c r="BF194" s="214">
        <f>IF(N194="snížená",J194,0)</f>
        <v>0</v>
      </c>
      <c r="BG194" s="214">
        <f>IF(N194="zákl. přenesená",J194,0)</f>
        <v>0</v>
      </c>
      <c r="BH194" s="214">
        <f>IF(N194="sníž. přenesená",J194,0)</f>
        <v>0</v>
      </c>
      <c r="BI194" s="214">
        <f>IF(N194="nulová",J194,0)</f>
        <v>0</v>
      </c>
      <c r="BJ194" s="16" t="s">
        <v>81</v>
      </c>
      <c r="BK194" s="214">
        <f>ROUND(I194*H194,2)</f>
        <v>0</v>
      </c>
      <c r="BL194" s="16" t="s">
        <v>117</v>
      </c>
      <c r="BM194" s="213" t="s">
        <v>251</v>
      </c>
    </row>
    <row r="195" s="12" customFormat="1">
      <c r="A195" s="12"/>
      <c r="B195" s="220"/>
      <c r="C195" s="221"/>
      <c r="D195" s="222" t="s">
        <v>121</v>
      </c>
      <c r="E195" s="221"/>
      <c r="F195" s="224" t="s">
        <v>252</v>
      </c>
      <c r="G195" s="221"/>
      <c r="H195" s="225">
        <v>2885.4000000000001</v>
      </c>
      <c r="I195" s="226"/>
      <c r="J195" s="221"/>
      <c r="K195" s="221"/>
      <c r="L195" s="227"/>
      <c r="M195" s="228"/>
      <c r="N195" s="229"/>
      <c r="O195" s="229"/>
      <c r="P195" s="229"/>
      <c r="Q195" s="229"/>
      <c r="R195" s="229"/>
      <c r="S195" s="229"/>
      <c r="T195" s="230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T195" s="231" t="s">
        <v>121</v>
      </c>
      <c r="AU195" s="231" t="s">
        <v>81</v>
      </c>
      <c r="AV195" s="12" t="s">
        <v>83</v>
      </c>
      <c r="AW195" s="12" t="s">
        <v>4</v>
      </c>
      <c r="AX195" s="12" t="s">
        <v>81</v>
      </c>
      <c r="AY195" s="231" t="s">
        <v>111</v>
      </c>
    </row>
    <row r="196" s="2" customFormat="1" ht="16.5" customHeight="1">
      <c r="A196" s="37"/>
      <c r="B196" s="38"/>
      <c r="C196" s="233" t="s">
        <v>253</v>
      </c>
      <c r="D196" s="233" t="s">
        <v>171</v>
      </c>
      <c r="E196" s="234" t="s">
        <v>254</v>
      </c>
      <c r="F196" s="235" t="s">
        <v>255</v>
      </c>
      <c r="G196" s="236" t="s">
        <v>125</v>
      </c>
      <c r="H196" s="237">
        <v>1099.2000000000001</v>
      </c>
      <c r="I196" s="238"/>
      <c r="J196" s="239">
        <f>ROUND(I196*H196,2)</f>
        <v>0</v>
      </c>
      <c r="K196" s="235" t="s">
        <v>116</v>
      </c>
      <c r="L196" s="240"/>
      <c r="M196" s="241" t="s">
        <v>1</v>
      </c>
      <c r="N196" s="242" t="s">
        <v>41</v>
      </c>
      <c r="O196" s="90"/>
      <c r="P196" s="211">
        <f>O196*H196</f>
        <v>0</v>
      </c>
      <c r="Q196" s="211">
        <v>2.0000000000000002E-05</v>
      </c>
      <c r="R196" s="211">
        <f>Q196*H196</f>
        <v>0.021984000000000004</v>
      </c>
      <c r="S196" s="211">
        <v>0</v>
      </c>
      <c r="T196" s="212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13" t="s">
        <v>158</v>
      </c>
      <c r="AT196" s="213" t="s">
        <v>171</v>
      </c>
      <c r="AU196" s="213" t="s">
        <v>81</v>
      </c>
      <c r="AY196" s="16" t="s">
        <v>111</v>
      </c>
      <c r="BE196" s="214">
        <f>IF(N196="základní",J196,0)</f>
        <v>0</v>
      </c>
      <c r="BF196" s="214">
        <f>IF(N196="snížená",J196,0)</f>
        <v>0</v>
      </c>
      <c r="BG196" s="214">
        <f>IF(N196="zákl. přenesená",J196,0)</f>
        <v>0</v>
      </c>
      <c r="BH196" s="214">
        <f>IF(N196="sníž. přenesená",J196,0)</f>
        <v>0</v>
      </c>
      <c r="BI196" s="214">
        <f>IF(N196="nulová",J196,0)</f>
        <v>0</v>
      </c>
      <c r="BJ196" s="16" t="s">
        <v>81</v>
      </c>
      <c r="BK196" s="214">
        <f>ROUND(I196*H196,2)</f>
        <v>0</v>
      </c>
      <c r="BL196" s="16" t="s">
        <v>117</v>
      </c>
      <c r="BM196" s="213" t="s">
        <v>256</v>
      </c>
    </row>
    <row r="197" s="12" customFormat="1">
      <c r="A197" s="12"/>
      <c r="B197" s="220"/>
      <c r="C197" s="221"/>
      <c r="D197" s="222" t="s">
        <v>121</v>
      </c>
      <c r="E197" s="223" t="s">
        <v>1</v>
      </c>
      <c r="F197" s="224" t="s">
        <v>257</v>
      </c>
      <c r="G197" s="221"/>
      <c r="H197" s="225">
        <v>1099.2000000000001</v>
      </c>
      <c r="I197" s="226"/>
      <c r="J197" s="221"/>
      <c r="K197" s="221"/>
      <c r="L197" s="227"/>
      <c r="M197" s="228"/>
      <c r="N197" s="229"/>
      <c r="O197" s="229"/>
      <c r="P197" s="229"/>
      <c r="Q197" s="229"/>
      <c r="R197" s="229"/>
      <c r="S197" s="229"/>
      <c r="T197" s="230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T197" s="231" t="s">
        <v>121</v>
      </c>
      <c r="AU197" s="231" t="s">
        <v>81</v>
      </c>
      <c r="AV197" s="12" t="s">
        <v>83</v>
      </c>
      <c r="AW197" s="12" t="s">
        <v>31</v>
      </c>
      <c r="AX197" s="12" t="s">
        <v>81</v>
      </c>
      <c r="AY197" s="231" t="s">
        <v>111</v>
      </c>
    </row>
    <row r="198" s="2" customFormat="1" ht="21.75" customHeight="1">
      <c r="A198" s="37"/>
      <c r="B198" s="38"/>
      <c r="C198" s="233" t="s">
        <v>258</v>
      </c>
      <c r="D198" s="233" t="s">
        <v>171</v>
      </c>
      <c r="E198" s="234" t="s">
        <v>259</v>
      </c>
      <c r="F198" s="235" t="s">
        <v>260</v>
      </c>
      <c r="G198" s="236" t="s">
        <v>167</v>
      </c>
      <c r="H198" s="237">
        <v>120</v>
      </c>
      <c r="I198" s="238"/>
      <c r="J198" s="239">
        <f>ROUND(I198*H198,2)</f>
        <v>0</v>
      </c>
      <c r="K198" s="235" t="s">
        <v>116</v>
      </c>
      <c r="L198" s="240"/>
      <c r="M198" s="241" t="s">
        <v>1</v>
      </c>
      <c r="N198" s="242" t="s">
        <v>41</v>
      </c>
      <c r="O198" s="90"/>
      <c r="P198" s="211">
        <f>O198*H198</f>
        <v>0</v>
      </c>
      <c r="Q198" s="211">
        <v>0.00010000000000000001</v>
      </c>
      <c r="R198" s="211">
        <f>Q198*H198</f>
        <v>0.012</v>
      </c>
      <c r="S198" s="211">
        <v>0</v>
      </c>
      <c r="T198" s="212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13" t="s">
        <v>158</v>
      </c>
      <c r="AT198" s="213" t="s">
        <v>171</v>
      </c>
      <c r="AU198" s="213" t="s">
        <v>81</v>
      </c>
      <c r="AY198" s="16" t="s">
        <v>111</v>
      </c>
      <c r="BE198" s="214">
        <f>IF(N198="základní",J198,0)</f>
        <v>0</v>
      </c>
      <c r="BF198" s="214">
        <f>IF(N198="snížená",J198,0)</f>
        <v>0</v>
      </c>
      <c r="BG198" s="214">
        <f>IF(N198="zákl. přenesená",J198,0)</f>
        <v>0</v>
      </c>
      <c r="BH198" s="214">
        <f>IF(N198="sníž. přenesená",J198,0)</f>
        <v>0</v>
      </c>
      <c r="BI198" s="214">
        <f>IF(N198="nulová",J198,0)</f>
        <v>0</v>
      </c>
      <c r="BJ198" s="16" t="s">
        <v>81</v>
      </c>
      <c r="BK198" s="214">
        <f>ROUND(I198*H198,2)</f>
        <v>0</v>
      </c>
      <c r="BL198" s="16" t="s">
        <v>117</v>
      </c>
      <c r="BM198" s="213" t="s">
        <v>261</v>
      </c>
    </row>
    <row r="199" s="11" customFormat="1" ht="25.92" customHeight="1">
      <c r="A199" s="11"/>
      <c r="B199" s="188"/>
      <c r="C199" s="189"/>
      <c r="D199" s="190" t="s">
        <v>75</v>
      </c>
      <c r="E199" s="191" t="s">
        <v>164</v>
      </c>
      <c r="F199" s="191" t="s">
        <v>262</v>
      </c>
      <c r="G199" s="189"/>
      <c r="H199" s="189"/>
      <c r="I199" s="192"/>
      <c r="J199" s="193">
        <f>BK199</f>
        <v>0</v>
      </c>
      <c r="K199" s="189"/>
      <c r="L199" s="194"/>
      <c r="M199" s="195"/>
      <c r="N199" s="196"/>
      <c r="O199" s="196"/>
      <c r="P199" s="197">
        <f>SUM(P200:P216)</f>
        <v>0</v>
      </c>
      <c r="Q199" s="196"/>
      <c r="R199" s="197">
        <f>SUM(R200:R216)</f>
        <v>0</v>
      </c>
      <c r="S199" s="196"/>
      <c r="T199" s="198">
        <f>SUM(T200:T216)</f>
        <v>71.836839999999995</v>
      </c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R199" s="199" t="s">
        <v>81</v>
      </c>
      <c r="AT199" s="200" t="s">
        <v>75</v>
      </c>
      <c r="AU199" s="200" t="s">
        <v>76</v>
      </c>
      <c r="AY199" s="199" t="s">
        <v>111</v>
      </c>
      <c r="BK199" s="201">
        <f>SUM(BK200:BK216)</f>
        <v>0</v>
      </c>
    </row>
    <row r="200" s="2" customFormat="1" ht="33" customHeight="1">
      <c r="A200" s="37"/>
      <c r="B200" s="38"/>
      <c r="C200" s="202" t="s">
        <v>263</v>
      </c>
      <c r="D200" s="202" t="s">
        <v>112</v>
      </c>
      <c r="E200" s="203" t="s">
        <v>264</v>
      </c>
      <c r="F200" s="204" t="s">
        <v>265</v>
      </c>
      <c r="G200" s="205" t="s">
        <v>167</v>
      </c>
      <c r="H200" s="206">
        <v>365</v>
      </c>
      <c r="I200" s="207"/>
      <c r="J200" s="208">
        <f>ROUND(I200*H200,2)</f>
        <v>0</v>
      </c>
      <c r="K200" s="204" t="s">
        <v>116</v>
      </c>
      <c r="L200" s="43"/>
      <c r="M200" s="209" t="s">
        <v>1</v>
      </c>
      <c r="N200" s="210" t="s">
        <v>41</v>
      </c>
      <c r="O200" s="90"/>
      <c r="P200" s="211">
        <f>O200*H200</f>
        <v>0</v>
      </c>
      <c r="Q200" s="211">
        <v>0</v>
      </c>
      <c r="R200" s="211">
        <f>Q200*H200</f>
        <v>0</v>
      </c>
      <c r="S200" s="211">
        <v>0.16500000000000001</v>
      </c>
      <c r="T200" s="212">
        <f>S200*H200</f>
        <v>60.225000000000001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13" t="s">
        <v>117</v>
      </c>
      <c r="AT200" s="213" t="s">
        <v>112</v>
      </c>
      <c r="AU200" s="213" t="s">
        <v>81</v>
      </c>
      <c r="AY200" s="16" t="s">
        <v>111</v>
      </c>
      <c r="BE200" s="214">
        <f>IF(N200="základní",J200,0)</f>
        <v>0</v>
      </c>
      <c r="BF200" s="214">
        <f>IF(N200="snížená",J200,0)</f>
        <v>0</v>
      </c>
      <c r="BG200" s="214">
        <f>IF(N200="zákl. přenesená",J200,0)</f>
        <v>0</v>
      </c>
      <c r="BH200" s="214">
        <f>IF(N200="sníž. přenesená",J200,0)</f>
        <v>0</v>
      </c>
      <c r="BI200" s="214">
        <f>IF(N200="nulová",J200,0)</f>
        <v>0</v>
      </c>
      <c r="BJ200" s="16" t="s">
        <v>81</v>
      </c>
      <c r="BK200" s="214">
        <f>ROUND(I200*H200,2)</f>
        <v>0</v>
      </c>
      <c r="BL200" s="16" t="s">
        <v>117</v>
      </c>
      <c r="BM200" s="213" t="s">
        <v>266</v>
      </c>
    </row>
    <row r="201" s="2" customFormat="1">
      <c r="A201" s="37"/>
      <c r="B201" s="38"/>
      <c r="C201" s="39"/>
      <c r="D201" s="215" t="s">
        <v>119</v>
      </c>
      <c r="E201" s="39"/>
      <c r="F201" s="216" t="s">
        <v>267</v>
      </c>
      <c r="G201" s="39"/>
      <c r="H201" s="39"/>
      <c r="I201" s="217"/>
      <c r="J201" s="39"/>
      <c r="K201" s="39"/>
      <c r="L201" s="43"/>
      <c r="M201" s="218"/>
      <c r="N201" s="219"/>
      <c r="O201" s="90"/>
      <c r="P201" s="90"/>
      <c r="Q201" s="90"/>
      <c r="R201" s="90"/>
      <c r="S201" s="90"/>
      <c r="T201" s="91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6" t="s">
        <v>119</v>
      </c>
      <c r="AU201" s="16" t="s">
        <v>81</v>
      </c>
    </row>
    <row r="202" s="13" customFormat="1">
      <c r="A202" s="13"/>
      <c r="B202" s="243"/>
      <c r="C202" s="244"/>
      <c r="D202" s="222" t="s">
        <v>121</v>
      </c>
      <c r="E202" s="245" t="s">
        <v>1</v>
      </c>
      <c r="F202" s="246" t="s">
        <v>268</v>
      </c>
      <c r="G202" s="244"/>
      <c r="H202" s="245" t="s">
        <v>1</v>
      </c>
      <c r="I202" s="247"/>
      <c r="J202" s="244"/>
      <c r="K202" s="244"/>
      <c r="L202" s="248"/>
      <c r="M202" s="249"/>
      <c r="N202" s="250"/>
      <c r="O202" s="250"/>
      <c r="P202" s="250"/>
      <c r="Q202" s="250"/>
      <c r="R202" s="250"/>
      <c r="S202" s="250"/>
      <c r="T202" s="25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2" t="s">
        <v>121</v>
      </c>
      <c r="AU202" s="252" t="s">
        <v>81</v>
      </c>
      <c r="AV202" s="13" t="s">
        <v>81</v>
      </c>
      <c r="AW202" s="13" t="s">
        <v>31</v>
      </c>
      <c r="AX202" s="13" t="s">
        <v>76</v>
      </c>
      <c r="AY202" s="252" t="s">
        <v>111</v>
      </c>
    </row>
    <row r="203" s="12" customFormat="1">
      <c r="A203" s="12"/>
      <c r="B203" s="220"/>
      <c r="C203" s="221"/>
      <c r="D203" s="222" t="s">
        <v>121</v>
      </c>
      <c r="E203" s="223" t="s">
        <v>1</v>
      </c>
      <c r="F203" s="224" t="s">
        <v>269</v>
      </c>
      <c r="G203" s="221"/>
      <c r="H203" s="225">
        <v>324.33300000000003</v>
      </c>
      <c r="I203" s="226"/>
      <c r="J203" s="221"/>
      <c r="K203" s="221"/>
      <c r="L203" s="227"/>
      <c r="M203" s="228"/>
      <c r="N203" s="229"/>
      <c r="O203" s="229"/>
      <c r="P203" s="229"/>
      <c r="Q203" s="229"/>
      <c r="R203" s="229"/>
      <c r="S203" s="229"/>
      <c r="T203" s="230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T203" s="231" t="s">
        <v>121</v>
      </c>
      <c r="AU203" s="231" t="s">
        <v>81</v>
      </c>
      <c r="AV203" s="12" t="s">
        <v>83</v>
      </c>
      <c r="AW203" s="12" t="s">
        <v>31</v>
      </c>
      <c r="AX203" s="12" t="s">
        <v>76</v>
      </c>
      <c r="AY203" s="231" t="s">
        <v>111</v>
      </c>
    </row>
    <row r="204" s="13" customFormat="1">
      <c r="A204" s="13"/>
      <c r="B204" s="243"/>
      <c r="C204" s="244"/>
      <c r="D204" s="222" t="s">
        <v>121</v>
      </c>
      <c r="E204" s="245" t="s">
        <v>1</v>
      </c>
      <c r="F204" s="246" t="s">
        <v>270</v>
      </c>
      <c r="G204" s="244"/>
      <c r="H204" s="245" t="s">
        <v>1</v>
      </c>
      <c r="I204" s="247"/>
      <c r="J204" s="244"/>
      <c r="K204" s="244"/>
      <c r="L204" s="248"/>
      <c r="M204" s="249"/>
      <c r="N204" s="250"/>
      <c r="O204" s="250"/>
      <c r="P204" s="250"/>
      <c r="Q204" s="250"/>
      <c r="R204" s="250"/>
      <c r="S204" s="250"/>
      <c r="T204" s="251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2" t="s">
        <v>121</v>
      </c>
      <c r="AU204" s="252" t="s">
        <v>81</v>
      </c>
      <c r="AV204" s="13" t="s">
        <v>81</v>
      </c>
      <c r="AW204" s="13" t="s">
        <v>31</v>
      </c>
      <c r="AX204" s="13" t="s">
        <v>76</v>
      </c>
      <c r="AY204" s="252" t="s">
        <v>111</v>
      </c>
    </row>
    <row r="205" s="12" customFormat="1">
      <c r="A205" s="12"/>
      <c r="B205" s="220"/>
      <c r="C205" s="221"/>
      <c r="D205" s="222" t="s">
        <v>121</v>
      </c>
      <c r="E205" s="223" t="s">
        <v>1</v>
      </c>
      <c r="F205" s="224" t="s">
        <v>271</v>
      </c>
      <c r="G205" s="221"/>
      <c r="H205" s="225">
        <v>40</v>
      </c>
      <c r="I205" s="226"/>
      <c r="J205" s="221"/>
      <c r="K205" s="221"/>
      <c r="L205" s="227"/>
      <c r="M205" s="228"/>
      <c r="N205" s="229"/>
      <c r="O205" s="229"/>
      <c r="P205" s="229"/>
      <c r="Q205" s="229"/>
      <c r="R205" s="229"/>
      <c r="S205" s="229"/>
      <c r="T205" s="230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T205" s="231" t="s">
        <v>121</v>
      </c>
      <c r="AU205" s="231" t="s">
        <v>81</v>
      </c>
      <c r="AV205" s="12" t="s">
        <v>83</v>
      </c>
      <c r="AW205" s="12" t="s">
        <v>31</v>
      </c>
      <c r="AX205" s="12" t="s">
        <v>76</v>
      </c>
      <c r="AY205" s="231" t="s">
        <v>111</v>
      </c>
    </row>
    <row r="206" s="14" customFormat="1">
      <c r="A206" s="14"/>
      <c r="B206" s="253"/>
      <c r="C206" s="254"/>
      <c r="D206" s="222" t="s">
        <v>121</v>
      </c>
      <c r="E206" s="255" t="s">
        <v>1</v>
      </c>
      <c r="F206" s="256" t="s">
        <v>180</v>
      </c>
      <c r="G206" s="254"/>
      <c r="H206" s="257">
        <v>364.33300000000003</v>
      </c>
      <c r="I206" s="258"/>
      <c r="J206" s="254"/>
      <c r="K206" s="254"/>
      <c r="L206" s="259"/>
      <c r="M206" s="260"/>
      <c r="N206" s="261"/>
      <c r="O206" s="261"/>
      <c r="P206" s="261"/>
      <c r="Q206" s="261"/>
      <c r="R206" s="261"/>
      <c r="S206" s="261"/>
      <c r="T206" s="262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3" t="s">
        <v>121</v>
      </c>
      <c r="AU206" s="263" t="s">
        <v>81</v>
      </c>
      <c r="AV206" s="14" t="s">
        <v>117</v>
      </c>
      <c r="AW206" s="14" t="s">
        <v>31</v>
      </c>
      <c r="AX206" s="14" t="s">
        <v>76</v>
      </c>
      <c r="AY206" s="263" t="s">
        <v>111</v>
      </c>
    </row>
    <row r="207" s="13" customFormat="1">
      <c r="A207" s="13"/>
      <c r="B207" s="243"/>
      <c r="C207" s="244"/>
      <c r="D207" s="222" t="s">
        <v>121</v>
      </c>
      <c r="E207" s="245" t="s">
        <v>1</v>
      </c>
      <c r="F207" s="246" t="s">
        <v>272</v>
      </c>
      <c r="G207" s="244"/>
      <c r="H207" s="245" t="s">
        <v>1</v>
      </c>
      <c r="I207" s="247"/>
      <c r="J207" s="244"/>
      <c r="K207" s="244"/>
      <c r="L207" s="248"/>
      <c r="M207" s="249"/>
      <c r="N207" s="250"/>
      <c r="O207" s="250"/>
      <c r="P207" s="250"/>
      <c r="Q207" s="250"/>
      <c r="R207" s="250"/>
      <c r="S207" s="250"/>
      <c r="T207" s="251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2" t="s">
        <v>121</v>
      </c>
      <c r="AU207" s="252" t="s">
        <v>81</v>
      </c>
      <c r="AV207" s="13" t="s">
        <v>81</v>
      </c>
      <c r="AW207" s="13" t="s">
        <v>31</v>
      </c>
      <c r="AX207" s="13" t="s">
        <v>76</v>
      </c>
      <c r="AY207" s="252" t="s">
        <v>111</v>
      </c>
    </row>
    <row r="208" s="12" customFormat="1">
      <c r="A208" s="12"/>
      <c r="B208" s="220"/>
      <c r="C208" s="221"/>
      <c r="D208" s="222" t="s">
        <v>121</v>
      </c>
      <c r="E208" s="223" t="s">
        <v>1</v>
      </c>
      <c r="F208" s="224" t="s">
        <v>273</v>
      </c>
      <c r="G208" s="221"/>
      <c r="H208" s="225">
        <v>365</v>
      </c>
      <c r="I208" s="226"/>
      <c r="J208" s="221"/>
      <c r="K208" s="221"/>
      <c r="L208" s="227"/>
      <c r="M208" s="228"/>
      <c r="N208" s="229"/>
      <c r="O208" s="229"/>
      <c r="P208" s="229"/>
      <c r="Q208" s="229"/>
      <c r="R208" s="229"/>
      <c r="S208" s="229"/>
      <c r="T208" s="230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T208" s="231" t="s">
        <v>121</v>
      </c>
      <c r="AU208" s="231" t="s">
        <v>81</v>
      </c>
      <c r="AV208" s="12" t="s">
        <v>83</v>
      </c>
      <c r="AW208" s="12" t="s">
        <v>31</v>
      </c>
      <c r="AX208" s="12" t="s">
        <v>81</v>
      </c>
      <c r="AY208" s="231" t="s">
        <v>111</v>
      </c>
    </row>
    <row r="209" s="2" customFormat="1" ht="24.15" customHeight="1">
      <c r="A209" s="37"/>
      <c r="B209" s="38"/>
      <c r="C209" s="202" t="s">
        <v>274</v>
      </c>
      <c r="D209" s="202" t="s">
        <v>112</v>
      </c>
      <c r="E209" s="203" t="s">
        <v>275</v>
      </c>
      <c r="F209" s="204" t="s">
        <v>276</v>
      </c>
      <c r="G209" s="205" t="s">
        <v>125</v>
      </c>
      <c r="H209" s="206">
        <v>973</v>
      </c>
      <c r="I209" s="207"/>
      <c r="J209" s="208">
        <f>ROUND(I209*H209,2)</f>
        <v>0</v>
      </c>
      <c r="K209" s="204" t="s">
        <v>116</v>
      </c>
      <c r="L209" s="43"/>
      <c r="M209" s="209" t="s">
        <v>1</v>
      </c>
      <c r="N209" s="210" t="s">
        <v>41</v>
      </c>
      <c r="O209" s="90"/>
      <c r="P209" s="211">
        <f>O209*H209</f>
        <v>0</v>
      </c>
      <c r="Q209" s="211">
        <v>0</v>
      </c>
      <c r="R209" s="211">
        <f>Q209*H209</f>
        <v>0</v>
      </c>
      <c r="S209" s="211">
        <v>0.00198</v>
      </c>
      <c r="T209" s="212">
        <f>S209*H209</f>
        <v>1.9265399999999999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13" t="s">
        <v>117</v>
      </c>
      <c r="AT209" s="213" t="s">
        <v>112</v>
      </c>
      <c r="AU209" s="213" t="s">
        <v>81</v>
      </c>
      <c r="AY209" s="16" t="s">
        <v>111</v>
      </c>
      <c r="BE209" s="214">
        <f>IF(N209="základní",J209,0)</f>
        <v>0</v>
      </c>
      <c r="BF209" s="214">
        <f>IF(N209="snížená",J209,0)</f>
        <v>0</v>
      </c>
      <c r="BG209" s="214">
        <f>IF(N209="zákl. přenesená",J209,0)</f>
        <v>0</v>
      </c>
      <c r="BH209" s="214">
        <f>IF(N209="sníž. přenesená",J209,0)</f>
        <v>0</v>
      </c>
      <c r="BI209" s="214">
        <f>IF(N209="nulová",J209,0)</f>
        <v>0</v>
      </c>
      <c r="BJ209" s="16" t="s">
        <v>81</v>
      </c>
      <c r="BK209" s="214">
        <f>ROUND(I209*H209,2)</f>
        <v>0</v>
      </c>
      <c r="BL209" s="16" t="s">
        <v>117</v>
      </c>
      <c r="BM209" s="213" t="s">
        <v>277</v>
      </c>
    </row>
    <row r="210" s="2" customFormat="1">
      <c r="A210" s="37"/>
      <c r="B210" s="38"/>
      <c r="C210" s="39"/>
      <c r="D210" s="215" t="s">
        <v>119</v>
      </c>
      <c r="E210" s="39"/>
      <c r="F210" s="216" t="s">
        <v>278</v>
      </c>
      <c r="G210" s="39"/>
      <c r="H210" s="39"/>
      <c r="I210" s="217"/>
      <c r="J210" s="39"/>
      <c r="K210" s="39"/>
      <c r="L210" s="43"/>
      <c r="M210" s="218"/>
      <c r="N210" s="219"/>
      <c r="O210" s="90"/>
      <c r="P210" s="90"/>
      <c r="Q210" s="90"/>
      <c r="R210" s="90"/>
      <c r="S210" s="90"/>
      <c r="T210" s="91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16" t="s">
        <v>119</v>
      </c>
      <c r="AU210" s="16" t="s">
        <v>81</v>
      </c>
    </row>
    <row r="211" s="2" customFormat="1" ht="24.15" customHeight="1">
      <c r="A211" s="37"/>
      <c r="B211" s="38"/>
      <c r="C211" s="202" t="s">
        <v>279</v>
      </c>
      <c r="D211" s="202" t="s">
        <v>112</v>
      </c>
      <c r="E211" s="203" t="s">
        <v>280</v>
      </c>
      <c r="F211" s="204" t="s">
        <v>281</v>
      </c>
      <c r="G211" s="205" t="s">
        <v>125</v>
      </c>
      <c r="H211" s="206">
        <v>973</v>
      </c>
      <c r="I211" s="207"/>
      <c r="J211" s="208">
        <f>ROUND(I211*H211,2)</f>
        <v>0</v>
      </c>
      <c r="K211" s="204" t="s">
        <v>116</v>
      </c>
      <c r="L211" s="43"/>
      <c r="M211" s="209" t="s">
        <v>1</v>
      </c>
      <c r="N211" s="210" t="s">
        <v>41</v>
      </c>
      <c r="O211" s="90"/>
      <c r="P211" s="211">
        <f>O211*H211</f>
        <v>0</v>
      </c>
      <c r="Q211" s="211">
        <v>0</v>
      </c>
      <c r="R211" s="211">
        <f>Q211*H211</f>
        <v>0</v>
      </c>
      <c r="S211" s="211">
        <v>0.00010000000000000001</v>
      </c>
      <c r="T211" s="212">
        <f>S211*H211</f>
        <v>0.097300000000000011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13" t="s">
        <v>117</v>
      </c>
      <c r="AT211" s="213" t="s">
        <v>112</v>
      </c>
      <c r="AU211" s="213" t="s">
        <v>81</v>
      </c>
      <c r="AY211" s="16" t="s">
        <v>111</v>
      </c>
      <c r="BE211" s="214">
        <f>IF(N211="základní",J211,0)</f>
        <v>0</v>
      </c>
      <c r="BF211" s="214">
        <f>IF(N211="snížená",J211,0)</f>
        <v>0</v>
      </c>
      <c r="BG211" s="214">
        <f>IF(N211="zákl. přenesená",J211,0)</f>
        <v>0</v>
      </c>
      <c r="BH211" s="214">
        <f>IF(N211="sníž. přenesená",J211,0)</f>
        <v>0</v>
      </c>
      <c r="BI211" s="214">
        <f>IF(N211="nulová",J211,0)</f>
        <v>0</v>
      </c>
      <c r="BJ211" s="16" t="s">
        <v>81</v>
      </c>
      <c r="BK211" s="214">
        <f>ROUND(I211*H211,2)</f>
        <v>0</v>
      </c>
      <c r="BL211" s="16" t="s">
        <v>117</v>
      </c>
      <c r="BM211" s="213" t="s">
        <v>282</v>
      </c>
    </row>
    <row r="212" s="2" customFormat="1">
      <c r="A212" s="37"/>
      <c r="B212" s="38"/>
      <c r="C212" s="39"/>
      <c r="D212" s="215" t="s">
        <v>119</v>
      </c>
      <c r="E212" s="39"/>
      <c r="F212" s="216" t="s">
        <v>283</v>
      </c>
      <c r="G212" s="39"/>
      <c r="H212" s="39"/>
      <c r="I212" s="217"/>
      <c r="J212" s="39"/>
      <c r="K212" s="39"/>
      <c r="L212" s="43"/>
      <c r="M212" s="218"/>
      <c r="N212" s="219"/>
      <c r="O212" s="90"/>
      <c r="P212" s="90"/>
      <c r="Q212" s="90"/>
      <c r="R212" s="90"/>
      <c r="S212" s="90"/>
      <c r="T212" s="91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16" t="s">
        <v>119</v>
      </c>
      <c r="AU212" s="16" t="s">
        <v>81</v>
      </c>
    </row>
    <row r="213" s="2" customFormat="1" ht="24.15" customHeight="1">
      <c r="A213" s="37"/>
      <c r="B213" s="38"/>
      <c r="C213" s="202" t="s">
        <v>284</v>
      </c>
      <c r="D213" s="202" t="s">
        <v>112</v>
      </c>
      <c r="E213" s="203" t="s">
        <v>285</v>
      </c>
      <c r="F213" s="204" t="s">
        <v>286</v>
      </c>
      <c r="G213" s="205" t="s">
        <v>167</v>
      </c>
      <c r="H213" s="206">
        <v>44</v>
      </c>
      <c r="I213" s="207"/>
      <c r="J213" s="208">
        <f>ROUND(I213*H213,2)</f>
        <v>0</v>
      </c>
      <c r="K213" s="204" t="s">
        <v>116</v>
      </c>
      <c r="L213" s="43"/>
      <c r="M213" s="209" t="s">
        <v>1</v>
      </c>
      <c r="N213" s="210" t="s">
        <v>41</v>
      </c>
      <c r="O213" s="90"/>
      <c r="P213" s="211">
        <f>O213*H213</f>
        <v>0</v>
      </c>
      <c r="Q213" s="211">
        <v>0</v>
      </c>
      <c r="R213" s="211">
        <f>Q213*H213</f>
        <v>0</v>
      </c>
      <c r="S213" s="211">
        <v>0.192</v>
      </c>
      <c r="T213" s="212">
        <f>S213*H213</f>
        <v>8.4480000000000004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13" t="s">
        <v>117</v>
      </c>
      <c r="AT213" s="213" t="s">
        <v>112</v>
      </c>
      <c r="AU213" s="213" t="s">
        <v>81</v>
      </c>
      <c r="AY213" s="16" t="s">
        <v>111</v>
      </c>
      <c r="BE213" s="214">
        <f>IF(N213="základní",J213,0)</f>
        <v>0</v>
      </c>
      <c r="BF213" s="214">
        <f>IF(N213="snížená",J213,0)</f>
        <v>0</v>
      </c>
      <c r="BG213" s="214">
        <f>IF(N213="zákl. přenesená",J213,0)</f>
        <v>0</v>
      </c>
      <c r="BH213" s="214">
        <f>IF(N213="sníž. přenesená",J213,0)</f>
        <v>0</v>
      </c>
      <c r="BI213" s="214">
        <f>IF(N213="nulová",J213,0)</f>
        <v>0</v>
      </c>
      <c r="BJ213" s="16" t="s">
        <v>81</v>
      </c>
      <c r="BK213" s="214">
        <f>ROUND(I213*H213,2)</f>
        <v>0</v>
      </c>
      <c r="BL213" s="16" t="s">
        <v>117</v>
      </c>
      <c r="BM213" s="213" t="s">
        <v>287</v>
      </c>
    </row>
    <row r="214" s="2" customFormat="1">
      <c r="A214" s="37"/>
      <c r="B214" s="38"/>
      <c r="C214" s="39"/>
      <c r="D214" s="215" t="s">
        <v>119</v>
      </c>
      <c r="E214" s="39"/>
      <c r="F214" s="216" t="s">
        <v>288</v>
      </c>
      <c r="G214" s="39"/>
      <c r="H214" s="39"/>
      <c r="I214" s="217"/>
      <c r="J214" s="39"/>
      <c r="K214" s="39"/>
      <c r="L214" s="43"/>
      <c r="M214" s="218"/>
      <c r="N214" s="219"/>
      <c r="O214" s="90"/>
      <c r="P214" s="90"/>
      <c r="Q214" s="90"/>
      <c r="R214" s="90"/>
      <c r="S214" s="90"/>
      <c r="T214" s="91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T214" s="16" t="s">
        <v>119</v>
      </c>
      <c r="AU214" s="16" t="s">
        <v>81</v>
      </c>
    </row>
    <row r="215" s="2" customFormat="1" ht="24.15" customHeight="1">
      <c r="A215" s="37"/>
      <c r="B215" s="38"/>
      <c r="C215" s="202" t="s">
        <v>289</v>
      </c>
      <c r="D215" s="202" t="s">
        <v>112</v>
      </c>
      <c r="E215" s="203" t="s">
        <v>290</v>
      </c>
      <c r="F215" s="204" t="s">
        <v>291</v>
      </c>
      <c r="G215" s="205" t="s">
        <v>167</v>
      </c>
      <c r="H215" s="206">
        <v>4</v>
      </c>
      <c r="I215" s="207"/>
      <c r="J215" s="208">
        <f>ROUND(I215*H215,2)</f>
        <v>0</v>
      </c>
      <c r="K215" s="204" t="s">
        <v>116</v>
      </c>
      <c r="L215" s="43"/>
      <c r="M215" s="209" t="s">
        <v>1</v>
      </c>
      <c r="N215" s="210" t="s">
        <v>41</v>
      </c>
      <c r="O215" s="90"/>
      <c r="P215" s="211">
        <f>O215*H215</f>
        <v>0</v>
      </c>
      <c r="Q215" s="211">
        <v>0</v>
      </c>
      <c r="R215" s="211">
        <f>Q215*H215</f>
        <v>0</v>
      </c>
      <c r="S215" s="211">
        <v>0.28499999999999998</v>
      </c>
      <c r="T215" s="212">
        <f>S215*H215</f>
        <v>1.1399999999999999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13" t="s">
        <v>117</v>
      </c>
      <c r="AT215" s="213" t="s">
        <v>112</v>
      </c>
      <c r="AU215" s="213" t="s">
        <v>81</v>
      </c>
      <c r="AY215" s="16" t="s">
        <v>111</v>
      </c>
      <c r="BE215" s="214">
        <f>IF(N215="základní",J215,0)</f>
        <v>0</v>
      </c>
      <c r="BF215" s="214">
        <f>IF(N215="snížená",J215,0)</f>
        <v>0</v>
      </c>
      <c r="BG215" s="214">
        <f>IF(N215="zákl. přenesená",J215,0)</f>
        <v>0</v>
      </c>
      <c r="BH215" s="214">
        <f>IF(N215="sníž. přenesená",J215,0)</f>
        <v>0</v>
      </c>
      <c r="BI215" s="214">
        <f>IF(N215="nulová",J215,0)</f>
        <v>0</v>
      </c>
      <c r="BJ215" s="16" t="s">
        <v>81</v>
      </c>
      <c r="BK215" s="214">
        <f>ROUND(I215*H215,2)</f>
        <v>0</v>
      </c>
      <c r="BL215" s="16" t="s">
        <v>117</v>
      </c>
      <c r="BM215" s="213" t="s">
        <v>292</v>
      </c>
    </row>
    <row r="216" s="2" customFormat="1">
      <c r="A216" s="37"/>
      <c r="B216" s="38"/>
      <c r="C216" s="39"/>
      <c r="D216" s="215" t="s">
        <v>119</v>
      </c>
      <c r="E216" s="39"/>
      <c r="F216" s="216" t="s">
        <v>293</v>
      </c>
      <c r="G216" s="39"/>
      <c r="H216" s="39"/>
      <c r="I216" s="217"/>
      <c r="J216" s="39"/>
      <c r="K216" s="39"/>
      <c r="L216" s="43"/>
      <c r="M216" s="218"/>
      <c r="N216" s="219"/>
      <c r="O216" s="90"/>
      <c r="P216" s="90"/>
      <c r="Q216" s="90"/>
      <c r="R216" s="90"/>
      <c r="S216" s="90"/>
      <c r="T216" s="91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16" t="s">
        <v>119</v>
      </c>
      <c r="AU216" s="16" t="s">
        <v>81</v>
      </c>
    </row>
    <row r="217" s="11" customFormat="1" ht="25.92" customHeight="1">
      <c r="A217" s="11"/>
      <c r="B217" s="188"/>
      <c r="C217" s="189"/>
      <c r="D217" s="190" t="s">
        <v>75</v>
      </c>
      <c r="E217" s="191" t="s">
        <v>294</v>
      </c>
      <c r="F217" s="191" t="s">
        <v>295</v>
      </c>
      <c r="G217" s="189"/>
      <c r="H217" s="189"/>
      <c r="I217" s="192"/>
      <c r="J217" s="193">
        <f>BK217</f>
        <v>0</v>
      </c>
      <c r="K217" s="189"/>
      <c r="L217" s="194"/>
      <c r="M217" s="195"/>
      <c r="N217" s="196"/>
      <c r="O217" s="196"/>
      <c r="P217" s="197">
        <f>SUM(P218:P225)</f>
        <v>0</v>
      </c>
      <c r="Q217" s="196"/>
      <c r="R217" s="197">
        <f>SUM(R218:R225)</f>
        <v>0</v>
      </c>
      <c r="S217" s="196"/>
      <c r="T217" s="198">
        <f>SUM(T218:T225)</f>
        <v>0</v>
      </c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R217" s="199" t="s">
        <v>81</v>
      </c>
      <c r="AT217" s="200" t="s">
        <v>75</v>
      </c>
      <c r="AU217" s="200" t="s">
        <v>76</v>
      </c>
      <c r="AY217" s="199" t="s">
        <v>111</v>
      </c>
      <c r="BK217" s="201">
        <f>SUM(BK218:BK225)</f>
        <v>0</v>
      </c>
    </row>
    <row r="218" s="2" customFormat="1" ht="33" customHeight="1">
      <c r="A218" s="37"/>
      <c r="B218" s="38"/>
      <c r="C218" s="202" t="s">
        <v>296</v>
      </c>
      <c r="D218" s="202" t="s">
        <v>112</v>
      </c>
      <c r="E218" s="203" t="s">
        <v>297</v>
      </c>
      <c r="F218" s="204" t="s">
        <v>298</v>
      </c>
      <c r="G218" s="205" t="s">
        <v>154</v>
      </c>
      <c r="H218" s="206">
        <v>71.837000000000003</v>
      </c>
      <c r="I218" s="207"/>
      <c r="J218" s="208">
        <f>ROUND(I218*H218,2)</f>
        <v>0</v>
      </c>
      <c r="K218" s="204" t="s">
        <v>116</v>
      </c>
      <c r="L218" s="43"/>
      <c r="M218" s="209" t="s">
        <v>1</v>
      </c>
      <c r="N218" s="210" t="s">
        <v>41</v>
      </c>
      <c r="O218" s="90"/>
      <c r="P218" s="211">
        <f>O218*H218</f>
        <v>0</v>
      </c>
      <c r="Q218" s="211">
        <v>0</v>
      </c>
      <c r="R218" s="211">
        <f>Q218*H218</f>
        <v>0</v>
      </c>
      <c r="S218" s="211">
        <v>0</v>
      </c>
      <c r="T218" s="212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13" t="s">
        <v>117</v>
      </c>
      <c r="AT218" s="213" t="s">
        <v>112</v>
      </c>
      <c r="AU218" s="213" t="s">
        <v>81</v>
      </c>
      <c r="AY218" s="16" t="s">
        <v>111</v>
      </c>
      <c r="BE218" s="214">
        <f>IF(N218="základní",J218,0)</f>
        <v>0</v>
      </c>
      <c r="BF218" s="214">
        <f>IF(N218="snížená",J218,0)</f>
        <v>0</v>
      </c>
      <c r="BG218" s="214">
        <f>IF(N218="zákl. přenesená",J218,0)</f>
        <v>0</v>
      </c>
      <c r="BH218" s="214">
        <f>IF(N218="sníž. přenesená",J218,0)</f>
        <v>0</v>
      </c>
      <c r="BI218" s="214">
        <f>IF(N218="nulová",J218,0)</f>
        <v>0</v>
      </c>
      <c r="BJ218" s="16" t="s">
        <v>81</v>
      </c>
      <c r="BK218" s="214">
        <f>ROUND(I218*H218,2)</f>
        <v>0</v>
      </c>
      <c r="BL218" s="16" t="s">
        <v>117</v>
      </c>
      <c r="BM218" s="213" t="s">
        <v>299</v>
      </c>
    </row>
    <row r="219" s="2" customFormat="1">
      <c r="A219" s="37"/>
      <c r="B219" s="38"/>
      <c r="C219" s="39"/>
      <c r="D219" s="215" t="s">
        <v>119</v>
      </c>
      <c r="E219" s="39"/>
      <c r="F219" s="216" t="s">
        <v>300</v>
      </c>
      <c r="G219" s="39"/>
      <c r="H219" s="39"/>
      <c r="I219" s="217"/>
      <c r="J219" s="39"/>
      <c r="K219" s="39"/>
      <c r="L219" s="43"/>
      <c r="M219" s="218"/>
      <c r="N219" s="219"/>
      <c r="O219" s="90"/>
      <c r="P219" s="90"/>
      <c r="Q219" s="90"/>
      <c r="R219" s="90"/>
      <c r="S219" s="90"/>
      <c r="T219" s="91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16" t="s">
        <v>119</v>
      </c>
      <c r="AU219" s="16" t="s">
        <v>81</v>
      </c>
    </row>
    <row r="220" s="2" customFormat="1" ht="44.25" customHeight="1">
      <c r="A220" s="37"/>
      <c r="B220" s="38"/>
      <c r="C220" s="202" t="s">
        <v>301</v>
      </c>
      <c r="D220" s="202" t="s">
        <v>112</v>
      </c>
      <c r="E220" s="203" t="s">
        <v>302</v>
      </c>
      <c r="F220" s="204" t="s">
        <v>303</v>
      </c>
      <c r="G220" s="205" t="s">
        <v>154</v>
      </c>
      <c r="H220" s="206">
        <v>646.53300000000002</v>
      </c>
      <c r="I220" s="207"/>
      <c r="J220" s="208">
        <f>ROUND(I220*H220,2)</f>
        <v>0</v>
      </c>
      <c r="K220" s="204" t="s">
        <v>116</v>
      </c>
      <c r="L220" s="43"/>
      <c r="M220" s="209" t="s">
        <v>1</v>
      </c>
      <c r="N220" s="210" t="s">
        <v>41</v>
      </c>
      <c r="O220" s="90"/>
      <c r="P220" s="211">
        <f>O220*H220</f>
        <v>0</v>
      </c>
      <c r="Q220" s="211">
        <v>0</v>
      </c>
      <c r="R220" s="211">
        <f>Q220*H220</f>
        <v>0</v>
      </c>
      <c r="S220" s="211">
        <v>0</v>
      </c>
      <c r="T220" s="212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13" t="s">
        <v>117</v>
      </c>
      <c r="AT220" s="213" t="s">
        <v>112</v>
      </c>
      <c r="AU220" s="213" t="s">
        <v>81</v>
      </c>
      <c r="AY220" s="16" t="s">
        <v>111</v>
      </c>
      <c r="BE220" s="214">
        <f>IF(N220="základní",J220,0)</f>
        <v>0</v>
      </c>
      <c r="BF220" s="214">
        <f>IF(N220="snížená",J220,0)</f>
        <v>0</v>
      </c>
      <c r="BG220" s="214">
        <f>IF(N220="zákl. přenesená",J220,0)</f>
        <v>0</v>
      </c>
      <c r="BH220" s="214">
        <f>IF(N220="sníž. přenesená",J220,0)</f>
        <v>0</v>
      </c>
      <c r="BI220" s="214">
        <f>IF(N220="nulová",J220,0)</f>
        <v>0</v>
      </c>
      <c r="BJ220" s="16" t="s">
        <v>81</v>
      </c>
      <c r="BK220" s="214">
        <f>ROUND(I220*H220,2)</f>
        <v>0</v>
      </c>
      <c r="BL220" s="16" t="s">
        <v>117</v>
      </c>
      <c r="BM220" s="213" t="s">
        <v>304</v>
      </c>
    </row>
    <row r="221" s="2" customFormat="1">
      <c r="A221" s="37"/>
      <c r="B221" s="38"/>
      <c r="C221" s="39"/>
      <c r="D221" s="215" t="s">
        <v>119</v>
      </c>
      <c r="E221" s="39"/>
      <c r="F221" s="216" t="s">
        <v>305</v>
      </c>
      <c r="G221" s="39"/>
      <c r="H221" s="39"/>
      <c r="I221" s="217"/>
      <c r="J221" s="39"/>
      <c r="K221" s="39"/>
      <c r="L221" s="43"/>
      <c r="M221" s="218"/>
      <c r="N221" s="219"/>
      <c r="O221" s="90"/>
      <c r="P221" s="90"/>
      <c r="Q221" s="90"/>
      <c r="R221" s="90"/>
      <c r="S221" s="90"/>
      <c r="T221" s="91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T221" s="16" t="s">
        <v>119</v>
      </c>
      <c r="AU221" s="16" t="s">
        <v>81</v>
      </c>
    </row>
    <row r="222" s="2" customFormat="1">
      <c r="A222" s="37"/>
      <c r="B222" s="38"/>
      <c r="C222" s="39"/>
      <c r="D222" s="222" t="s">
        <v>137</v>
      </c>
      <c r="E222" s="39"/>
      <c r="F222" s="232" t="s">
        <v>306</v>
      </c>
      <c r="G222" s="39"/>
      <c r="H222" s="39"/>
      <c r="I222" s="217"/>
      <c r="J222" s="39"/>
      <c r="K222" s="39"/>
      <c r="L222" s="43"/>
      <c r="M222" s="218"/>
      <c r="N222" s="219"/>
      <c r="O222" s="90"/>
      <c r="P222" s="90"/>
      <c r="Q222" s="90"/>
      <c r="R222" s="90"/>
      <c r="S222" s="90"/>
      <c r="T222" s="91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T222" s="16" t="s">
        <v>137</v>
      </c>
      <c r="AU222" s="16" t="s">
        <v>81</v>
      </c>
    </row>
    <row r="223" s="12" customFormat="1">
      <c r="A223" s="12"/>
      <c r="B223" s="220"/>
      <c r="C223" s="221"/>
      <c r="D223" s="222" t="s">
        <v>121</v>
      </c>
      <c r="E223" s="221"/>
      <c r="F223" s="224" t="s">
        <v>307</v>
      </c>
      <c r="G223" s="221"/>
      <c r="H223" s="225">
        <v>646.53300000000002</v>
      </c>
      <c r="I223" s="226"/>
      <c r="J223" s="221"/>
      <c r="K223" s="221"/>
      <c r="L223" s="227"/>
      <c r="M223" s="228"/>
      <c r="N223" s="229"/>
      <c r="O223" s="229"/>
      <c r="P223" s="229"/>
      <c r="Q223" s="229"/>
      <c r="R223" s="229"/>
      <c r="S223" s="229"/>
      <c r="T223" s="230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T223" s="231" t="s">
        <v>121</v>
      </c>
      <c r="AU223" s="231" t="s">
        <v>81</v>
      </c>
      <c r="AV223" s="12" t="s">
        <v>83</v>
      </c>
      <c r="AW223" s="12" t="s">
        <v>4</v>
      </c>
      <c r="AX223" s="12" t="s">
        <v>81</v>
      </c>
      <c r="AY223" s="231" t="s">
        <v>111</v>
      </c>
    </row>
    <row r="224" s="2" customFormat="1" ht="44.25" customHeight="1">
      <c r="A224" s="37"/>
      <c r="B224" s="38"/>
      <c r="C224" s="202" t="s">
        <v>308</v>
      </c>
      <c r="D224" s="202" t="s">
        <v>112</v>
      </c>
      <c r="E224" s="203" t="s">
        <v>309</v>
      </c>
      <c r="F224" s="204" t="s">
        <v>310</v>
      </c>
      <c r="G224" s="205" t="s">
        <v>154</v>
      </c>
      <c r="H224" s="206">
        <v>71.837000000000003</v>
      </c>
      <c r="I224" s="207"/>
      <c r="J224" s="208">
        <f>ROUND(I224*H224,2)</f>
        <v>0</v>
      </c>
      <c r="K224" s="204" t="s">
        <v>116</v>
      </c>
      <c r="L224" s="43"/>
      <c r="M224" s="209" t="s">
        <v>1</v>
      </c>
      <c r="N224" s="210" t="s">
        <v>41</v>
      </c>
      <c r="O224" s="90"/>
      <c r="P224" s="211">
        <f>O224*H224</f>
        <v>0</v>
      </c>
      <c r="Q224" s="211">
        <v>0</v>
      </c>
      <c r="R224" s="211">
        <f>Q224*H224</f>
        <v>0</v>
      </c>
      <c r="S224" s="211">
        <v>0</v>
      </c>
      <c r="T224" s="212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13" t="s">
        <v>117</v>
      </c>
      <c r="AT224" s="213" t="s">
        <v>112</v>
      </c>
      <c r="AU224" s="213" t="s">
        <v>81</v>
      </c>
      <c r="AY224" s="16" t="s">
        <v>111</v>
      </c>
      <c r="BE224" s="214">
        <f>IF(N224="základní",J224,0)</f>
        <v>0</v>
      </c>
      <c r="BF224" s="214">
        <f>IF(N224="snížená",J224,0)</f>
        <v>0</v>
      </c>
      <c r="BG224" s="214">
        <f>IF(N224="zákl. přenesená",J224,0)</f>
        <v>0</v>
      </c>
      <c r="BH224" s="214">
        <f>IF(N224="sníž. přenesená",J224,0)</f>
        <v>0</v>
      </c>
      <c r="BI224" s="214">
        <f>IF(N224="nulová",J224,0)</f>
        <v>0</v>
      </c>
      <c r="BJ224" s="16" t="s">
        <v>81</v>
      </c>
      <c r="BK224" s="214">
        <f>ROUND(I224*H224,2)</f>
        <v>0</v>
      </c>
      <c r="BL224" s="16" t="s">
        <v>117</v>
      </c>
      <c r="BM224" s="213" t="s">
        <v>311</v>
      </c>
    </row>
    <row r="225" s="2" customFormat="1">
      <c r="A225" s="37"/>
      <c r="B225" s="38"/>
      <c r="C225" s="39"/>
      <c r="D225" s="215" t="s">
        <v>119</v>
      </c>
      <c r="E225" s="39"/>
      <c r="F225" s="216" t="s">
        <v>312</v>
      </c>
      <c r="G225" s="39"/>
      <c r="H225" s="39"/>
      <c r="I225" s="217"/>
      <c r="J225" s="39"/>
      <c r="K225" s="39"/>
      <c r="L225" s="43"/>
      <c r="M225" s="218"/>
      <c r="N225" s="219"/>
      <c r="O225" s="90"/>
      <c r="P225" s="90"/>
      <c r="Q225" s="90"/>
      <c r="R225" s="90"/>
      <c r="S225" s="90"/>
      <c r="T225" s="91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16" t="s">
        <v>119</v>
      </c>
      <c r="AU225" s="16" t="s">
        <v>81</v>
      </c>
    </row>
    <row r="226" s="11" customFormat="1" ht="25.92" customHeight="1">
      <c r="A226" s="11"/>
      <c r="B226" s="188"/>
      <c r="C226" s="189"/>
      <c r="D226" s="190" t="s">
        <v>75</v>
      </c>
      <c r="E226" s="191" t="s">
        <v>313</v>
      </c>
      <c r="F226" s="191" t="s">
        <v>314</v>
      </c>
      <c r="G226" s="189"/>
      <c r="H226" s="189"/>
      <c r="I226" s="192"/>
      <c r="J226" s="193">
        <f>BK226</f>
        <v>0</v>
      </c>
      <c r="K226" s="189"/>
      <c r="L226" s="194"/>
      <c r="M226" s="195"/>
      <c r="N226" s="196"/>
      <c r="O226" s="196"/>
      <c r="P226" s="197">
        <f>SUM(P227:P228)</f>
        <v>0</v>
      </c>
      <c r="Q226" s="196"/>
      <c r="R226" s="197">
        <f>SUM(R227:R228)</f>
        <v>0</v>
      </c>
      <c r="S226" s="196"/>
      <c r="T226" s="198">
        <f>SUM(T227:T228)</f>
        <v>0</v>
      </c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R226" s="199" t="s">
        <v>81</v>
      </c>
      <c r="AT226" s="200" t="s">
        <v>75</v>
      </c>
      <c r="AU226" s="200" t="s">
        <v>76</v>
      </c>
      <c r="AY226" s="199" t="s">
        <v>111</v>
      </c>
      <c r="BK226" s="201">
        <f>SUM(BK227:BK228)</f>
        <v>0</v>
      </c>
    </row>
    <row r="227" s="2" customFormat="1" ht="55.5" customHeight="1">
      <c r="A227" s="37"/>
      <c r="B227" s="38"/>
      <c r="C227" s="202" t="s">
        <v>315</v>
      </c>
      <c r="D227" s="202" t="s">
        <v>112</v>
      </c>
      <c r="E227" s="203" t="s">
        <v>316</v>
      </c>
      <c r="F227" s="204" t="s">
        <v>317</v>
      </c>
      <c r="G227" s="205" t="s">
        <v>154</v>
      </c>
      <c r="H227" s="206">
        <v>89.534000000000006</v>
      </c>
      <c r="I227" s="207"/>
      <c r="J227" s="208">
        <f>ROUND(I227*H227,2)</f>
        <v>0</v>
      </c>
      <c r="K227" s="204" t="s">
        <v>116</v>
      </c>
      <c r="L227" s="43"/>
      <c r="M227" s="209" t="s">
        <v>1</v>
      </c>
      <c r="N227" s="210" t="s">
        <v>41</v>
      </c>
      <c r="O227" s="90"/>
      <c r="P227" s="211">
        <f>O227*H227</f>
        <v>0</v>
      </c>
      <c r="Q227" s="211">
        <v>0</v>
      </c>
      <c r="R227" s="211">
        <f>Q227*H227</f>
        <v>0</v>
      </c>
      <c r="S227" s="211">
        <v>0</v>
      </c>
      <c r="T227" s="212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13" t="s">
        <v>117</v>
      </c>
      <c r="AT227" s="213" t="s">
        <v>112</v>
      </c>
      <c r="AU227" s="213" t="s">
        <v>81</v>
      </c>
      <c r="AY227" s="16" t="s">
        <v>111</v>
      </c>
      <c r="BE227" s="214">
        <f>IF(N227="základní",J227,0)</f>
        <v>0</v>
      </c>
      <c r="BF227" s="214">
        <f>IF(N227="snížená",J227,0)</f>
        <v>0</v>
      </c>
      <c r="BG227" s="214">
        <f>IF(N227="zákl. přenesená",J227,0)</f>
        <v>0</v>
      </c>
      <c r="BH227" s="214">
        <f>IF(N227="sníž. přenesená",J227,0)</f>
        <v>0</v>
      </c>
      <c r="BI227" s="214">
        <f>IF(N227="nulová",J227,0)</f>
        <v>0</v>
      </c>
      <c r="BJ227" s="16" t="s">
        <v>81</v>
      </c>
      <c r="BK227" s="214">
        <f>ROUND(I227*H227,2)</f>
        <v>0</v>
      </c>
      <c r="BL227" s="16" t="s">
        <v>117</v>
      </c>
      <c r="BM227" s="213" t="s">
        <v>318</v>
      </c>
    </row>
    <row r="228" s="2" customFormat="1">
      <c r="A228" s="37"/>
      <c r="B228" s="38"/>
      <c r="C228" s="39"/>
      <c r="D228" s="215" t="s">
        <v>119</v>
      </c>
      <c r="E228" s="39"/>
      <c r="F228" s="216" t="s">
        <v>319</v>
      </c>
      <c r="G228" s="39"/>
      <c r="H228" s="39"/>
      <c r="I228" s="217"/>
      <c r="J228" s="39"/>
      <c r="K228" s="39"/>
      <c r="L228" s="43"/>
      <c r="M228" s="218"/>
      <c r="N228" s="219"/>
      <c r="O228" s="90"/>
      <c r="P228" s="90"/>
      <c r="Q228" s="90"/>
      <c r="R228" s="90"/>
      <c r="S228" s="90"/>
      <c r="T228" s="91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T228" s="16" t="s">
        <v>119</v>
      </c>
      <c r="AU228" s="16" t="s">
        <v>81</v>
      </c>
    </row>
    <row r="229" s="11" customFormat="1" ht="25.92" customHeight="1">
      <c r="A229" s="11"/>
      <c r="B229" s="188"/>
      <c r="C229" s="189"/>
      <c r="D229" s="190" t="s">
        <v>75</v>
      </c>
      <c r="E229" s="191" t="s">
        <v>320</v>
      </c>
      <c r="F229" s="191" t="s">
        <v>321</v>
      </c>
      <c r="G229" s="189"/>
      <c r="H229" s="189"/>
      <c r="I229" s="192"/>
      <c r="J229" s="193">
        <f>BK229</f>
        <v>0</v>
      </c>
      <c r="K229" s="189"/>
      <c r="L229" s="194"/>
      <c r="M229" s="195"/>
      <c r="N229" s="196"/>
      <c r="O229" s="196"/>
      <c r="P229" s="197">
        <f>SUM(P230:P233)</f>
        <v>0</v>
      </c>
      <c r="Q229" s="196"/>
      <c r="R229" s="197">
        <f>SUM(R230:R233)</f>
        <v>0</v>
      </c>
      <c r="S229" s="196"/>
      <c r="T229" s="198">
        <f>SUM(T230:T233)</f>
        <v>0</v>
      </c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R229" s="199" t="s">
        <v>139</v>
      </c>
      <c r="AT229" s="200" t="s">
        <v>75</v>
      </c>
      <c r="AU229" s="200" t="s">
        <v>76</v>
      </c>
      <c r="AY229" s="199" t="s">
        <v>111</v>
      </c>
      <c r="BK229" s="201">
        <f>SUM(BK230:BK233)</f>
        <v>0</v>
      </c>
    </row>
    <row r="230" s="2" customFormat="1" ht="16.5" customHeight="1">
      <c r="A230" s="37"/>
      <c r="B230" s="38"/>
      <c r="C230" s="202" t="s">
        <v>322</v>
      </c>
      <c r="D230" s="202" t="s">
        <v>112</v>
      </c>
      <c r="E230" s="203" t="s">
        <v>323</v>
      </c>
      <c r="F230" s="204" t="s">
        <v>324</v>
      </c>
      <c r="G230" s="205" t="s">
        <v>325</v>
      </c>
      <c r="H230" s="206">
        <v>1</v>
      </c>
      <c r="I230" s="207"/>
      <c r="J230" s="208">
        <f>ROUND(I230*H230,2)</f>
        <v>0</v>
      </c>
      <c r="K230" s="204" t="s">
        <v>116</v>
      </c>
      <c r="L230" s="43"/>
      <c r="M230" s="209" t="s">
        <v>1</v>
      </c>
      <c r="N230" s="210" t="s">
        <v>41</v>
      </c>
      <c r="O230" s="90"/>
      <c r="P230" s="211">
        <f>O230*H230</f>
        <v>0</v>
      </c>
      <c r="Q230" s="211">
        <v>0</v>
      </c>
      <c r="R230" s="211">
        <f>Q230*H230</f>
        <v>0</v>
      </c>
      <c r="S230" s="211">
        <v>0</v>
      </c>
      <c r="T230" s="212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13" t="s">
        <v>326</v>
      </c>
      <c r="AT230" s="213" t="s">
        <v>112</v>
      </c>
      <c r="AU230" s="213" t="s">
        <v>81</v>
      </c>
      <c r="AY230" s="16" t="s">
        <v>111</v>
      </c>
      <c r="BE230" s="214">
        <f>IF(N230="základní",J230,0)</f>
        <v>0</v>
      </c>
      <c r="BF230" s="214">
        <f>IF(N230="snížená",J230,0)</f>
        <v>0</v>
      </c>
      <c r="BG230" s="214">
        <f>IF(N230="zákl. přenesená",J230,0)</f>
        <v>0</v>
      </c>
      <c r="BH230" s="214">
        <f>IF(N230="sníž. přenesená",J230,0)</f>
        <v>0</v>
      </c>
      <c r="BI230" s="214">
        <f>IF(N230="nulová",J230,0)</f>
        <v>0</v>
      </c>
      <c r="BJ230" s="16" t="s">
        <v>81</v>
      </c>
      <c r="BK230" s="214">
        <f>ROUND(I230*H230,2)</f>
        <v>0</v>
      </c>
      <c r="BL230" s="16" t="s">
        <v>326</v>
      </c>
      <c r="BM230" s="213" t="s">
        <v>327</v>
      </c>
    </row>
    <row r="231" s="2" customFormat="1">
      <c r="A231" s="37"/>
      <c r="B231" s="38"/>
      <c r="C231" s="39"/>
      <c r="D231" s="215" t="s">
        <v>119</v>
      </c>
      <c r="E231" s="39"/>
      <c r="F231" s="216" t="s">
        <v>328</v>
      </c>
      <c r="G231" s="39"/>
      <c r="H231" s="39"/>
      <c r="I231" s="217"/>
      <c r="J231" s="39"/>
      <c r="K231" s="39"/>
      <c r="L231" s="43"/>
      <c r="M231" s="218"/>
      <c r="N231" s="219"/>
      <c r="O231" s="90"/>
      <c r="P231" s="90"/>
      <c r="Q231" s="90"/>
      <c r="R231" s="90"/>
      <c r="S231" s="90"/>
      <c r="T231" s="91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16" t="s">
        <v>119</v>
      </c>
      <c r="AU231" s="16" t="s">
        <v>81</v>
      </c>
    </row>
    <row r="232" s="2" customFormat="1" ht="16.5" customHeight="1">
      <c r="A232" s="37"/>
      <c r="B232" s="38"/>
      <c r="C232" s="202" t="s">
        <v>329</v>
      </c>
      <c r="D232" s="202" t="s">
        <v>112</v>
      </c>
      <c r="E232" s="203" t="s">
        <v>330</v>
      </c>
      <c r="F232" s="204" t="s">
        <v>331</v>
      </c>
      <c r="G232" s="205" t="s">
        <v>325</v>
      </c>
      <c r="H232" s="206">
        <v>1</v>
      </c>
      <c r="I232" s="207"/>
      <c r="J232" s="208">
        <f>ROUND(I232*H232,2)</f>
        <v>0</v>
      </c>
      <c r="K232" s="204" t="s">
        <v>116</v>
      </c>
      <c r="L232" s="43"/>
      <c r="M232" s="209" t="s">
        <v>1</v>
      </c>
      <c r="N232" s="210" t="s">
        <v>41</v>
      </c>
      <c r="O232" s="90"/>
      <c r="P232" s="211">
        <f>O232*H232</f>
        <v>0</v>
      </c>
      <c r="Q232" s="211">
        <v>0</v>
      </c>
      <c r="R232" s="211">
        <f>Q232*H232</f>
        <v>0</v>
      </c>
      <c r="S232" s="211">
        <v>0</v>
      </c>
      <c r="T232" s="212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13" t="s">
        <v>326</v>
      </c>
      <c r="AT232" s="213" t="s">
        <v>112</v>
      </c>
      <c r="AU232" s="213" t="s">
        <v>81</v>
      </c>
      <c r="AY232" s="16" t="s">
        <v>111</v>
      </c>
      <c r="BE232" s="214">
        <f>IF(N232="základní",J232,0)</f>
        <v>0</v>
      </c>
      <c r="BF232" s="214">
        <f>IF(N232="snížená",J232,0)</f>
        <v>0</v>
      </c>
      <c r="BG232" s="214">
        <f>IF(N232="zákl. přenesená",J232,0)</f>
        <v>0</v>
      </c>
      <c r="BH232" s="214">
        <f>IF(N232="sníž. přenesená",J232,0)</f>
        <v>0</v>
      </c>
      <c r="BI232" s="214">
        <f>IF(N232="nulová",J232,0)</f>
        <v>0</v>
      </c>
      <c r="BJ232" s="16" t="s">
        <v>81</v>
      </c>
      <c r="BK232" s="214">
        <f>ROUND(I232*H232,2)</f>
        <v>0</v>
      </c>
      <c r="BL232" s="16" t="s">
        <v>326</v>
      </c>
      <c r="BM232" s="213" t="s">
        <v>332</v>
      </c>
    </row>
    <row r="233" s="2" customFormat="1">
      <c r="A233" s="37"/>
      <c r="B233" s="38"/>
      <c r="C233" s="39"/>
      <c r="D233" s="215" t="s">
        <v>119</v>
      </c>
      <c r="E233" s="39"/>
      <c r="F233" s="216" t="s">
        <v>333</v>
      </c>
      <c r="G233" s="39"/>
      <c r="H233" s="39"/>
      <c r="I233" s="217"/>
      <c r="J233" s="39"/>
      <c r="K233" s="39"/>
      <c r="L233" s="43"/>
      <c r="M233" s="218"/>
      <c r="N233" s="219"/>
      <c r="O233" s="90"/>
      <c r="P233" s="90"/>
      <c r="Q233" s="90"/>
      <c r="R233" s="90"/>
      <c r="S233" s="90"/>
      <c r="T233" s="91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T233" s="16" t="s">
        <v>119</v>
      </c>
      <c r="AU233" s="16" t="s">
        <v>81</v>
      </c>
    </row>
    <row r="234" s="11" customFormat="1" ht="25.92" customHeight="1">
      <c r="A234" s="11"/>
      <c r="B234" s="188"/>
      <c r="C234" s="189"/>
      <c r="D234" s="190" t="s">
        <v>75</v>
      </c>
      <c r="E234" s="191" t="s">
        <v>334</v>
      </c>
      <c r="F234" s="191" t="s">
        <v>335</v>
      </c>
      <c r="G234" s="189"/>
      <c r="H234" s="189"/>
      <c r="I234" s="192"/>
      <c r="J234" s="193">
        <f>BK234</f>
        <v>0</v>
      </c>
      <c r="K234" s="189"/>
      <c r="L234" s="194"/>
      <c r="M234" s="195"/>
      <c r="N234" s="196"/>
      <c r="O234" s="196"/>
      <c r="P234" s="197">
        <f>SUM(P235:P236)</f>
        <v>0</v>
      </c>
      <c r="Q234" s="196"/>
      <c r="R234" s="197">
        <f>SUM(R235:R236)</f>
        <v>0</v>
      </c>
      <c r="S234" s="196"/>
      <c r="T234" s="198">
        <f>SUM(T235:T236)</f>
        <v>0</v>
      </c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R234" s="199" t="s">
        <v>139</v>
      </c>
      <c r="AT234" s="200" t="s">
        <v>75</v>
      </c>
      <c r="AU234" s="200" t="s">
        <v>76</v>
      </c>
      <c r="AY234" s="199" t="s">
        <v>111</v>
      </c>
      <c r="BK234" s="201">
        <f>SUM(BK235:BK236)</f>
        <v>0</v>
      </c>
    </row>
    <row r="235" s="2" customFormat="1" ht="16.5" customHeight="1">
      <c r="A235" s="37"/>
      <c r="B235" s="38"/>
      <c r="C235" s="202" t="s">
        <v>336</v>
      </c>
      <c r="D235" s="202" t="s">
        <v>112</v>
      </c>
      <c r="E235" s="203" t="s">
        <v>337</v>
      </c>
      <c r="F235" s="204" t="s">
        <v>335</v>
      </c>
      <c r="G235" s="205" t="s">
        <v>325</v>
      </c>
      <c r="H235" s="206">
        <v>1</v>
      </c>
      <c r="I235" s="207"/>
      <c r="J235" s="208">
        <f>ROUND(I235*H235,2)</f>
        <v>0</v>
      </c>
      <c r="K235" s="204" t="s">
        <v>116</v>
      </c>
      <c r="L235" s="43"/>
      <c r="M235" s="209" t="s">
        <v>1</v>
      </c>
      <c r="N235" s="210" t="s">
        <v>41</v>
      </c>
      <c r="O235" s="90"/>
      <c r="P235" s="211">
        <f>O235*H235</f>
        <v>0</v>
      </c>
      <c r="Q235" s="211">
        <v>0</v>
      </c>
      <c r="R235" s="211">
        <f>Q235*H235</f>
        <v>0</v>
      </c>
      <c r="S235" s="211">
        <v>0</v>
      </c>
      <c r="T235" s="212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13" t="s">
        <v>326</v>
      </c>
      <c r="AT235" s="213" t="s">
        <v>112</v>
      </c>
      <c r="AU235" s="213" t="s">
        <v>81</v>
      </c>
      <c r="AY235" s="16" t="s">
        <v>111</v>
      </c>
      <c r="BE235" s="214">
        <f>IF(N235="základní",J235,0)</f>
        <v>0</v>
      </c>
      <c r="BF235" s="214">
        <f>IF(N235="snížená",J235,0)</f>
        <v>0</v>
      </c>
      <c r="BG235" s="214">
        <f>IF(N235="zákl. přenesená",J235,0)</f>
        <v>0</v>
      </c>
      <c r="BH235" s="214">
        <f>IF(N235="sníž. přenesená",J235,0)</f>
        <v>0</v>
      </c>
      <c r="BI235" s="214">
        <f>IF(N235="nulová",J235,0)</f>
        <v>0</v>
      </c>
      <c r="BJ235" s="16" t="s">
        <v>81</v>
      </c>
      <c r="BK235" s="214">
        <f>ROUND(I235*H235,2)</f>
        <v>0</v>
      </c>
      <c r="BL235" s="16" t="s">
        <v>326</v>
      </c>
      <c r="BM235" s="213" t="s">
        <v>338</v>
      </c>
    </row>
    <row r="236" s="2" customFormat="1">
      <c r="A236" s="37"/>
      <c r="B236" s="38"/>
      <c r="C236" s="39"/>
      <c r="D236" s="215" t="s">
        <v>119</v>
      </c>
      <c r="E236" s="39"/>
      <c r="F236" s="216" t="s">
        <v>339</v>
      </c>
      <c r="G236" s="39"/>
      <c r="H236" s="39"/>
      <c r="I236" s="217"/>
      <c r="J236" s="39"/>
      <c r="K236" s="39"/>
      <c r="L236" s="43"/>
      <c r="M236" s="264"/>
      <c r="N236" s="265"/>
      <c r="O236" s="266"/>
      <c r="P236" s="266"/>
      <c r="Q236" s="266"/>
      <c r="R236" s="266"/>
      <c r="S236" s="266"/>
      <c r="T236" s="26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16" t="s">
        <v>119</v>
      </c>
      <c r="AU236" s="16" t="s">
        <v>81</v>
      </c>
    </row>
    <row r="237" s="2" customFormat="1" ht="6.96" customHeight="1">
      <c r="A237" s="37"/>
      <c r="B237" s="65"/>
      <c r="C237" s="66"/>
      <c r="D237" s="66"/>
      <c r="E237" s="66"/>
      <c r="F237" s="66"/>
      <c r="G237" s="66"/>
      <c r="H237" s="66"/>
      <c r="I237" s="66"/>
      <c r="J237" s="66"/>
      <c r="K237" s="66"/>
      <c r="L237" s="43"/>
      <c r="M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</row>
  </sheetData>
  <sheetProtection sheet="1" autoFilter="0" formatColumns="0" formatRows="0" objects="1" scenarios="1" spinCount="100000" saltValue="I5TVCbepi7VxcVYa7Ymt27V0xr5Bxy5JkiwdpSHNO1LdiXuQ3n2Pirg9CsXkTDvBJpCgxVbE1HP6qULOOTh1nw==" hashValue="Wevq3LKygH+LOF8ts6o9kPXdeeILdy7YZLpjRRvRlCcex8kUhbxg9//itl9xiP5tLXdvlmCGhmzvPWyqk58VBQ==" algorithmName="SHA-512" password="CC35"/>
  <autoFilter ref="C118:K236"/>
  <mergeCells count="6">
    <mergeCell ref="E7:H7"/>
    <mergeCell ref="E16:H16"/>
    <mergeCell ref="E25:H25"/>
    <mergeCell ref="E85:H85"/>
    <mergeCell ref="E111:H111"/>
    <mergeCell ref="L2:V2"/>
  </mergeCells>
  <hyperlinks>
    <hyperlink ref="F122" r:id="rId1" display="https://podminky.urs.cz/item/CS_URS_2026_01/111211101"/>
    <hyperlink ref="F125" r:id="rId2" display="https://podminky.urs.cz/item/CS_URS_2026_01/131151343"/>
    <hyperlink ref="F129" r:id="rId3" display="https://podminky.urs.cz/item/CS_URS_2026_01/162301501"/>
    <hyperlink ref="F132" r:id="rId4" display="https://podminky.urs.cz/item/CS_URS_2026_01/162751117"/>
    <hyperlink ref="F135" r:id="rId5" display="https://podminky.urs.cz/item/CS_URS_2026_01/167111101"/>
    <hyperlink ref="F137" r:id="rId6" display="https://podminky.urs.cz/item/CS_URS_2026_01/171201231"/>
    <hyperlink ref="F140" r:id="rId7" display="https://podminky.urs.cz/item/CS_URS_2026_01/171251201"/>
    <hyperlink ref="F143" r:id="rId8" display="https://podminky.urs.cz/item/CS_URS_2026_01/338171123"/>
    <hyperlink ref="F171" r:id="rId9" display="https://podminky.urs.cz/item/CS_URS_2026_01/348101210"/>
    <hyperlink ref="F175" r:id="rId10" display="https://podminky.urs.cz/item/CS_URS_2026_01/348101230"/>
    <hyperlink ref="F179" r:id="rId11" display="https://podminky.urs.cz/item/CS_URS_2026_01/348401120"/>
    <hyperlink ref="F189" r:id="rId12" display="https://podminky.urs.cz/item/CS_URS_2026_01/348401320"/>
    <hyperlink ref="F192" r:id="rId13" display="https://podminky.urs.cz/item/CS_URS_2026_01/348401350"/>
    <hyperlink ref="F201" r:id="rId14" display="https://podminky.urs.cz/item/CS_URS_2026_01/966071711"/>
    <hyperlink ref="F210" r:id="rId15" display="https://podminky.urs.cz/item/CS_URS_2026_01/966071821"/>
    <hyperlink ref="F212" r:id="rId16" display="https://podminky.urs.cz/item/CS_URS_2026_01/966071831"/>
    <hyperlink ref="F214" r:id="rId17" display="https://podminky.urs.cz/item/CS_URS_2026_01/966073810"/>
    <hyperlink ref="F216" r:id="rId18" display="https://podminky.urs.cz/item/CS_URS_2026_01/966073812"/>
    <hyperlink ref="F219" r:id="rId19" display="https://podminky.urs.cz/item/CS_URS_2026_01/997013501"/>
    <hyperlink ref="F221" r:id="rId20" display="https://podminky.urs.cz/item/CS_URS_2026_01/997013509"/>
    <hyperlink ref="F225" r:id="rId21" display="https://podminky.urs.cz/item/CS_URS_2026_01/997013871"/>
    <hyperlink ref="F228" r:id="rId22" display="https://podminky.urs.cz/item/CS_URS_2026_01/998232110"/>
    <hyperlink ref="F231" r:id="rId23" display="https://podminky.urs.cz/item/CS_URS_2026_01/012164000"/>
    <hyperlink ref="F233" r:id="rId24" display="https://podminky.urs.cz/item/CS_URS_2026_01/012344000"/>
    <hyperlink ref="F236" r:id="rId25" display="https://podminky.urs.cz/item/CS_URS_2026_01/03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6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ASUS\Delík</dc:creator>
  <cp:lastModifiedBy>ASUS\Delík</cp:lastModifiedBy>
  <dcterms:created xsi:type="dcterms:W3CDTF">2026-03-30T14:55:21Z</dcterms:created>
  <dcterms:modified xsi:type="dcterms:W3CDTF">2026-03-30T14:55:22Z</dcterms:modified>
</cp:coreProperties>
</file>