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mc:AlternateContent xmlns:mc="http://schemas.openxmlformats.org/markup-compatibility/2006">
    <mc:Choice Requires="x15">
      <x15ac:absPath xmlns:x15ac="http://schemas.microsoft.com/office/spreadsheetml/2010/11/ac" url="C:\Users\fopex\Desktop\Rozpočty plot\"/>
    </mc:Choice>
  </mc:AlternateContent>
  <bookViews>
    <workbookView xWindow="0" yWindow="0" windowWidth="0" windowHeight="0" firstSheet="1" activeTab="1"/>
  </bookViews>
  <sheets>
    <sheet name="Rekapitulace stavby" sheetId="1" state="veryHidden" r:id="rId1"/>
    <sheet name="2026-MS-03 - Oprava oploc..." sheetId="2" r:id="rId2"/>
  </sheets>
  <definedNames>
    <definedName name="_xlnm.Print_Area" localSheetId="0">'Rekapitulace stavby'!$D$4:$AO$76,'Rekapitulace stavby'!$C$82:$AQ$96</definedName>
    <definedName name="_xlnm.Print_Titles" localSheetId="0">'Rekapitulace stavby'!$92:$92</definedName>
    <definedName name="_xlnm._FilterDatabase" localSheetId="1" hidden="1">'2026-MS-03 - Oprava oploc...'!$C$118:$K$236</definedName>
    <definedName name="_xlnm.Print_Area" localSheetId="1">'2026-MS-03 - Oprava oploc...'!$C$4:$J$76,'2026-MS-03 - Oprava oploc...'!$C$82:$J$102,'2026-MS-03 - Oprava oploc...'!$C$108:$K$236</definedName>
    <definedName name="_xlnm.Print_Titles" localSheetId="1">'2026-MS-03 - Oprava oploc...'!$118:$118</definedName>
  </definedNames>
  <calcPr/>
</workbook>
</file>

<file path=xl/calcChain.xml><?xml version="1.0" encoding="utf-8"?>
<calcChain xmlns="http://schemas.openxmlformats.org/spreadsheetml/2006/main">
  <c i="2" l="1" r="J35"/>
  <c r="J34"/>
  <c i="1" r="AY95"/>
  <c i="2" r="J33"/>
  <c i="1" r="AX95"/>
  <c i="2" r="BI235"/>
  <c r="BH235"/>
  <c r="BG235"/>
  <c r="BF235"/>
  <c r="T235"/>
  <c r="T234"/>
  <c r="R235"/>
  <c r="R234"/>
  <c r="P235"/>
  <c r="P234"/>
  <c r="BI232"/>
  <c r="BH232"/>
  <c r="BG232"/>
  <c r="BF232"/>
  <c r="T232"/>
  <c r="R232"/>
  <c r="P232"/>
  <c r="BI230"/>
  <c r="BH230"/>
  <c r="BG230"/>
  <c r="BF230"/>
  <c r="T230"/>
  <c r="R230"/>
  <c r="P230"/>
  <c r="BI227"/>
  <c r="BH227"/>
  <c r="BG227"/>
  <c r="BF227"/>
  <c r="T227"/>
  <c r="T226"/>
  <c r="R227"/>
  <c r="R226"/>
  <c r="P227"/>
  <c r="P226"/>
  <c r="BI224"/>
  <c r="BH224"/>
  <c r="BG224"/>
  <c r="BF224"/>
  <c r="T224"/>
  <c r="R224"/>
  <c r="P224"/>
  <c r="BI220"/>
  <c r="BH220"/>
  <c r="BG220"/>
  <c r="BF220"/>
  <c r="T220"/>
  <c r="R220"/>
  <c r="P220"/>
  <c r="BI218"/>
  <c r="BH218"/>
  <c r="BG218"/>
  <c r="BF218"/>
  <c r="T218"/>
  <c r="R218"/>
  <c r="P218"/>
  <c r="BI215"/>
  <c r="BH215"/>
  <c r="BG215"/>
  <c r="BF215"/>
  <c r="T215"/>
  <c r="R215"/>
  <c r="P215"/>
  <c r="BI213"/>
  <c r="BH213"/>
  <c r="BG213"/>
  <c r="BF213"/>
  <c r="T213"/>
  <c r="R213"/>
  <c r="P213"/>
  <c r="BI211"/>
  <c r="BH211"/>
  <c r="BG211"/>
  <c r="BF211"/>
  <c r="T211"/>
  <c r="R211"/>
  <c r="P211"/>
  <c r="BI209"/>
  <c r="BH209"/>
  <c r="BG209"/>
  <c r="BF209"/>
  <c r="T209"/>
  <c r="R209"/>
  <c r="P209"/>
  <c r="BI202"/>
  <c r="BH202"/>
  <c r="BG202"/>
  <c r="BF202"/>
  <c r="T202"/>
  <c r="R202"/>
  <c r="P202"/>
  <c r="BI198"/>
  <c r="BH198"/>
  <c r="BG198"/>
  <c r="BF198"/>
  <c r="T198"/>
  <c r="R198"/>
  <c r="P198"/>
  <c r="BI197"/>
  <c r="BH197"/>
  <c r="BG197"/>
  <c r="BF197"/>
  <c r="T197"/>
  <c r="R197"/>
  <c r="P197"/>
  <c r="BI195"/>
  <c r="BH195"/>
  <c r="BG195"/>
  <c r="BF195"/>
  <c r="T195"/>
  <c r="R195"/>
  <c r="P195"/>
  <c r="BI192"/>
  <c r="BH192"/>
  <c r="BG192"/>
  <c r="BF192"/>
  <c r="T192"/>
  <c r="R192"/>
  <c r="P192"/>
  <c r="BI191"/>
  <c r="BH191"/>
  <c r="BG191"/>
  <c r="BF191"/>
  <c r="T191"/>
  <c r="R191"/>
  <c r="P191"/>
  <c r="BI189"/>
  <c r="BH189"/>
  <c r="BG189"/>
  <c r="BF189"/>
  <c r="T189"/>
  <c r="R189"/>
  <c r="P189"/>
  <c r="BI187"/>
  <c r="BH187"/>
  <c r="BG187"/>
  <c r="BF187"/>
  <c r="T187"/>
  <c r="R187"/>
  <c r="P187"/>
  <c r="BI179"/>
  <c r="BH179"/>
  <c r="BG179"/>
  <c r="BF179"/>
  <c r="T179"/>
  <c r="R179"/>
  <c r="P179"/>
  <c r="BI177"/>
  <c r="BH177"/>
  <c r="BG177"/>
  <c r="BF177"/>
  <c r="T177"/>
  <c r="R177"/>
  <c r="P177"/>
  <c r="BI175"/>
  <c r="BH175"/>
  <c r="BG175"/>
  <c r="BF175"/>
  <c r="T175"/>
  <c r="R175"/>
  <c r="P175"/>
  <c r="BI173"/>
  <c r="BH173"/>
  <c r="BG173"/>
  <c r="BF173"/>
  <c r="T173"/>
  <c r="R173"/>
  <c r="P173"/>
  <c r="BI171"/>
  <c r="BH171"/>
  <c r="BG171"/>
  <c r="BF171"/>
  <c r="T171"/>
  <c r="R171"/>
  <c r="P171"/>
  <c r="BI161"/>
  <c r="BH161"/>
  <c r="BG161"/>
  <c r="BF161"/>
  <c r="T161"/>
  <c r="R161"/>
  <c r="P161"/>
  <c r="BI155"/>
  <c r="BH155"/>
  <c r="BG155"/>
  <c r="BF155"/>
  <c r="T155"/>
  <c r="R155"/>
  <c r="P155"/>
  <c r="BI147"/>
  <c r="BH147"/>
  <c r="BG147"/>
  <c r="BF147"/>
  <c r="T147"/>
  <c r="R147"/>
  <c r="P147"/>
  <c r="BI145"/>
  <c r="BH145"/>
  <c r="BG145"/>
  <c r="BF145"/>
  <c r="T145"/>
  <c r="R145"/>
  <c r="P145"/>
  <c r="BI142"/>
  <c r="BH142"/>
  <c r="BG142"/>
  <c r="BF142"/>
  <c r="T142"/>
  <c r="R142"/>
  <c r="P142"/>
  <c r="BI139"/>
  <c r="BH139"/>
  <c r="BG139"/>
  <c r="BF139"/>
  <c r="T139"/>
  <c r="R139"/>
  <c r="P139"/>
  <c r="BI137"/>
  <c r="BH137"/>
  <c r="BG137"/>
  <c r="BF137"/>
  <c r="T137"/>
  <c r="R137"/>
  <c r="P137"/>
  <c r="BI134"/>
  <c r="BH134"/>
  <c r="BG134"/>
  <c r="BF134"/>
  <c r="T134"/>
  <c r="R134"/>
  <c r="P134"/>
  <c r="BI131"/>
  <c r="BH131"/>
  <c r="BG131"/>
  <c r="BF131"/>
  <c r="T131"/>
  <c r="R131"/>
  <c r="P131"/>
  <c r="BI130"/>
  <c r="BH130"/>
  <c r="BG130"/>
  <c r="BF130"/>
  <c r="T130"/>
  <c r="R130"/>
  <c r="P130"/>
  <c r="BI127"/>
  <c r="BH127"/>
  <c r="BG127"/>
  <c r="BF127"/>
  <c r="T127"/>
  <c r="R127"/>
  <c r="P127"/>
  <c r="BI121"/>
  <c r="BH121"/>
  <c r="BG121"/>
  <c r="BF121"/>
  <c r="T121"/>
  <c r="R121"/>
  <c r="P121"/>
  <c r="J116"/>
  <c r="F115"/>
  <c r="F113"/>
  <c r="E111"/>
  <c r="J90"/>
  <c r="F89"/>
  <c r="F87"/>
  <c r="E85"/>
  <c r="J19"/>
  <c r="E19"/>
  <c r="J89"/>
  <c r="J18"/>
  <c r="J16"/>
  <c r="E16"/>
  <c r="F90"/>
  <c r="J15"/>
  <c r="J10"/>
  <c r="J87"/>
  <c i="1" r="L90"/>
  <c r="AM90"/>
  <c r="AM89"/>
  <c r="L89"/>
  <c r="AM87"/>
  <c r="L87"/>
  <c r="L85"/>
  <c r="L84"/>
  <c i="2" r="J235"/>
  <c r="BK232"/>
  <c r="J232"/>
  <c r="BK195"/>
  <c r="J173"/>
  <c r="BK147"/>
  <c r="BK145"/>
  <c r="BK142"/>
  <c r="J139"/>
  <c r="J218"/>
  <c r="J215"/>
  <c r="BK127"/>
  <c r="BK230"/>
  <c r="J230"/>
  <c r="J224"/>
  <c r="BK191"/>
  <c r="J179"/>
  <c r="J171"/>
  <c r="BK155"/>
  <c r="J142"/>
  <c r="BK139"/>
  <c r="J134"/>
  <c r="J130"/>
  <c r="J127"/>
  <c r="BK121"/>
  <c r="J213"/>
  <c r="J211"/>
  <c r="BK209"/>
  <c r="J202"/>
  <c r="BK198"/>
  <c r="J198"/>
  <c r="BK197"/>
  <c r="J197"/>
  <c r="J195"/>
  <c r="BK192"/>
  <c r="J192"/>
  <c r="J191"/>
  <c r="J189"/>
  <c r="BK187"/>
  <c r="BK179"/>
  <c r="J177"/>
  <c r="BK175"/>
  <c r="J155"/>
  <c r="J145"/>
  <c r="J137"/>
  <c r="J121"/>
  <c i="1" r="AS94"/>
  <c i="2" r="BK224"/>
  <c r="BK218"/>
  <c r="BK215"/>
  <c r="BK211"/>
  <c r="J209"/>
  <c r="BK202"/>
  <c r="BK189"/>
  <c r="J187"/>
  <c r="BK177"/>
  <c r="J175"/>
  <c r="BK173"/>
  <c r="BK171"/>
  <c r="BK161"/>
  <c r="J147"/>
  <c r="BK137"/>
  <c r="BK134"/>
  <c r="J131"/>
  <c r="BK227"/>
  <c r="J227"/>
  <c r="BK220"/>
  <c r="J220"/>
  <c r="BK213"/>
  <c r="BK235"/>
  <c r="J161"/>
  <c r="BK131"/>
  <c r="BK130"/>
  <c l="1" r="BK144"/>
  <c r="J144"/>
  <c r="J96"/>
  <c r="T217"/>
  <c r="T120"/>
  <c r="P144"/>
  <c r="P217"/>
  <c r="P201"/>
  <c r="R120"/>
  <c r="R119"/>
  <c r="BK229"/>
  <c r="J229"/>
  <c r="J100"/>
  <c r="BK217"/>
  <c r="J217"/>
  <c r="J98"/>
  <c r="R144"/>
  <c r="P229"/>
  <c r="P120"/>
  <c r="BK120"/>
  <c r="J120"/>
  <c r="J95"/>
  <c r="BK201"/>
  <c r="J201"/>
  <c r="J97"/>
  <c r="R229"/>
  <c r="T144"/>
  <c r="T229"/>
  <c r="T201"/>
  <c r="R217"/>
  <c r="R201"/>
  <c r="J115"/>
  <c r="BE142"/>
  <c r="BK226"/>
  <c r="J226"/>
  <c r="J99"/>
  <c r="F116"/>
  <c r="BE215"/>
  <c r="BE218"/>
  <c r="BE220"/>
  <c r="BE224"/>
  <c r="BE227"/>
  <c r="BE230"/>
  <c r="BE121"/>
  <c r="BE130"/>
  <c r="BE139"/>
  <c r="BE179"/>
  <c r="BE202"/>
  <c r="BE209"/>
  <c r="BE211"/>
  <c r="BE213"/>
  <c r="BE232"/>
  <c r="BE127"/>
  <c r="BE187"/>
  <c r="BE189"/>
  <c r="BE191"/>
  <c r="BE197"/>
  <c r="BE198"/>
  <c r="BE145"/>
  <c r="BE147"/>
  <c r="BE155"/>
  <c r="BE173"/>
  <c r="BE177"/>
  <c r="BE235"/>
  <c r="J113"/>
  <c r="BE134"/>
  <c r="BE131"/>
  <c r="BE137"/>
  <c r="BE161"/>
  <c r="BE171"/>
  <c r="BE175"/>
  <c r="BE192"/>
  <c r="BE195"/>
  <c r="BK234"/>
  <c r="J234"/>
  <c r="J101"/>
  <c r="J32"/>
  <c i="1" r="AW95"/>
  <c i="2" r="F34"/>
  <c i="1" r="BC95"/>
  <c r="BC94"/>
  <c r="W32"/>
  <c i="2" r="F35"/>
  <c i="1" r="BD95"/>
  <c r="BD94"/>
  <c r="W33"/>
  <c i="2" r="F32"/>
  <c i="1" r="BA95"/>
  <c r="BA94"/>
  <c r="AW94"/>
  <c r="AK30"/>
  <c i="2" r="F33"/>
  <c i="1" r="BB95"/>
  <c r="BB94"/>
  <c r="AX94"/>
  <c i="2" l="1" r="P119"/>
  <c i="1" r="AU95"/>
  <c i="2" r="T119"/>
  <c r="BK119"/>
  <c r="J119"/>
  <c r="J94"/>
  <c i="1" r="AU94"/>
  <c i="2" r="F31"/>
  <c i="1" r="AZ95"/>
  <c r="AZ94"/>
  <c r="W29"/>
  <c r="W31"/>
  <c r="AY94"/>
  <c r="W30"/>
  <c i="2" r="J31"/>
  <c i="1" r="AV95"/>
  <c r="AT95"/>
  <c l="1" r="AV94"/>
  <c r="AK29"/>
  <c i="2" r="J28"/>
  <c i="1" r="AG95"/>
  <c r="AN95"/>
  <c i="2" l="1" r="J37"/>
  <c i="1" r="AG94"/>
  <c r="AT94"/>
  <c l="1" r="AN94"/>
  <c r="AK26"/>
  <c r="AK35"/>
</calcChain>
</file>

<file path=xl/sharedStrings.xml><?xml version="1.0" encoding="utf-8"?>
<sst xmlns="http://schemas.openxmlformats.org/spreadsheetml/2006/main">
  <si>
    <t>Export Komplet</t>
  </si>
  <si>
    <t/>
  </si>
  <si>
    <t>2.0</t>
  </si>
  <si>
    <t>ZAMOK</t>
  </si>
  <si>
    <t>False</t>
  </si>
  <si>
    <t>{cc307aa5-fac2-4d48-9fdf-3e2b07d458a7}</t>
  </si>
  <si>
    <t>0,01</t>
  </si>
  <si>
    <t>21</t>
  </si>
  <si>
    <t>12</t>
  </si>
  <si>
    <t>REKAPITULACE STAVBY</t>
  </si>
  <si>
    <t xml:space="preserve">v ---  níže se nacházejí doplnkové a pomocné údaje k sestavám  --- v</t>
  </si>
  <si>
    <t>Návod na vyplnění</t>
  </si>
  <si>
    <t>0,001</t>
  </si>
  <si>
    <t>Kód:</t>
  </si>
  <si>
    <t>2026-MS-03</t>
  </si>
  <si>
    <t xml:space="preserve">Měnit lze pouze buňky se žlutým podbarvením!_x000d_
_x000d_
1) na prvním listu Rekapitulace stavby vyplňte v sestavě_x000d_
_x000d_
    a) Souhrnný list_x000d_
       - údaje o Uchazeči_x000d_
         (přenesou se do ostatních sestav i v jiných listech)_x000d_
_x000d_
    b) Rekapitulace objektů_x000d_
       - potřebné Ostatní náklady_x000d_
_x000d_
2) na vybraných listech vyplňte v sestavě_x000d_
_x000d_
    a) Krycí list_x000d_
       - údaje o Uchazeči, pokud se liší od údajů o Uchazeči na Souhrnném listu_x000d_
         (údaje se přenesou do ostatních sestav v daném listu)_x000d_
_x000d_
    b) Rekapitulace rozpočtu_x000d_
       - potřebné Ostatní náklady_x000d_
_x000d_
    c) Celkové náklady za stavbu_x000d_
       - ceny u položek_x000d_
       - množství, pokud má žluté podbarvení_x000d_
       - a v případě potřeby poznámku (ta je ve skrytém sloupci)</t>
  </si>
  <si>
    <t>Stavba:</t>
  </si>
  <si>
    <t xml:space="preserve">Oprava oplocení části areálu zahrádek  II. etapa ,Sad č.1 a č.2</t>
  </si>
  <si>
    <t>KSO:</t>
  </si>
  <si>
    <t>CC-CZ:</t>
  </si>
  <si>
    <t>Místo:</t>
  </si>
  <si>
    <t xml:space="preserve"> </t>
  </si>
  <si>
    <t>Datum:</t>
  </si>
  <si>
    <t>30. 3. 2026</t>
  </si>
  <si>
    <t>Zadavatel:</t>
  </si>
  <si>
    <t>IČ:</t>
  </si>
  <si>
    <t>Město Studénka</t>
  </si>
  <si>
    <t>DIČ:</t>
  </si>
  <si>
    <t>Uchazeč:</t>
  </si>
  <si>
    <t>Vyplň údaj</t>
  </si>
  <si>
    <t>Projektant:</t>
  </si>
  <si>
    <t>True</t>
  </si>
  <si>
    <t>Zpracovatel:</t>
  </si>
  <si>
    <t>190 07 680</t>
  </si>
  <si>
    <t>Ladislav Pekárek</t>
  </si>
  <si>
    <t>Poznámka: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</si>
  <si>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</si>
  <si>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</si>
  <si>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</si>
  <si>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</si>
  <si>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</si>
  <si>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</si>
  <si>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</si>
  <si>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</si>
  <si>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</si>
  <si>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</si>
  <si>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</si>
  <si>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</si>
  <si>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</si>
  <si>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Projektant</t>
  </si>
  <si>
    <t>Zpracovatel</t>
  </si>
  <si>
    <t>Datum a podpis:</t>
  </si>
  <si>
    <t>Razítko</t>
  </si>
  <si>
    <t>Objednavatel</t>
  </si>
  <si>
    <t>Uchazeč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</si>
  <si>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</si>
  <si>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</si>
  <si>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</si>
  <si>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</si>
  <si>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</si>
  <si>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</si>
  <si>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</si>
  <si>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</si>
  <si>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</si>
  <si>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</si>
  <si>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</si>
  <si>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</si>
  <si>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</si>
  <si>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</si>
  <si>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</si>
  <si>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</si>
  <si>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</si>
  <si>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</si>
  <si>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</si>
  <si>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z rozpočtů</t>
  </si>
  <si>
    <t>D</t>
  </si>
  <si>
    <t>0</t>
  </si>
  <si>
    <t>IMPORT</t>
  </si>
  <si>
    <t>{00000000-0000-0000-0000-000000000000}</t>
  </si>
  <si>
    <t>/</t>
  </si>
  <si>
    <t>STA</t>
  </si>
  <si>
    <t>1</t>
  </si>
  <si>
    <t>###NOINSERT###</t>
  </si>
  <si>
    <t>2</t>
  </si>
  <si>
    <t>KRYCÍ LIST SOUPISU PRACÍ</t>
  </si>
  <si>
    <t>REKAPITULACE ČLENĚNÍ SOUPISU PRACÍ</t>
  </si>
  <si>
    <t>Kód dílu - Popis</t>
  </si>
  <si>
    <t>Cena celkem [CZK]</t>
  </si>
  <si>
    <t>Náklady ze soupisu prací</t>
  </si>
  <si>
    <t>-1</t>
  </si>
  <si>
    <t>1 - Zemní práce</t>
  </si>
  <si>
    <t>3 - Svislé a kompletní konstrukce</t>
  </si>
  <si>
    <t>9 - Ostatní konstrukce a práce, bourání</t>
  </si>
  <si>
    <t>997 - Doprava suti a vybouraných hmot</t>
  </si>
  <si>
    <t>998 - Přesun hmot</t>
  </si>
  <si>
    <t>VRN1 - Průzkumné, zeměměřičské a projektové práce</t>
  </si>
  <si>
    <t>VRN3 - Zařízení staveniště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</si>
  <si>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</si>
  <si>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</si>
  <si>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</si>
  <si>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</si>
  <si>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</si>
  <si>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</si>
  <si>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</si>
  <si>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</si>
  <si>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</si>
  <si>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</si>
  <si>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</si>
  <si>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</si>
  <si>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</si>
  <si>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Zemní práce</t>
  </si>
  <si>
    <t>ROZPOCET</t>
  </si>
  <si>
    <t>K</t>
  </si>
  <si>
    <t>111211101</t>
  </si>
  <si>
    <t>Odstranění křovin a stromů s odstraněním kořenů ručně průměru kmene do 100 mm jakékoliv plochy v rovině nebo ve svahu o sklonu do 1:5</t>
  </si>
  <si>
    <t>m2</t>
  </si>
  <si>
    <t>CS ÚRS 2026 01</t>
  </si>
  <si>
    <t>4</t>
  </si>
  <si>
    <t>-404730489</t>
  </si>
  <si>
    <t>Online PSC</t>
  </si>
  <si>
    <t>https://podminky.urs.cz/item/CS_URS_2026_01/111211101</t>
  </si>
  <si>
    <t>VV</t>
  </si>
  <si>
    <t>37,00*2,00</t>
  </si>
  <si>
    <t>30,00*1,50</t>
  </si>
  <si>
    <t>120,00*1,50</t>
  </si>
  <si>
    <t>Součet</t>
  </si>
  <si>
    <t>131151343</t>
  </si>
  <si>
    <t>Vrtání jamek strojně průměru přes 200 do 300 mm</t>
  </si>
  <si>
    <t>m</t>
  </si>
  <si>
    <t>-1020222726</t>
  </si>
  <si>
    <t>https://podminky.urs.cz/item/CS_URS_2026_01/131151343</t>
  </si>
  <si>
    <t>0,80*271</t>
  </si>
  <si>
    <t>3</t>
  </si>
  <si>
    <t>131511359</t>
  </si>
  <si>
    <t>Vrtání jamek Příplatek k cenám -1331 až -1343 za vrtání v kamenité nebo kořeny prorostlé půdě</t>
  </si>
  <si>
    <t>-1765794009</t>
  </si>
  <si>
    <t>162301501</t>
  </si>
  <si>
    <t>Vodorovné přemístění smýcených křovin do průměru kmene 100 mm na vzdálenost do 5 000 m</t>
  </si>
  <si>
    <t>1795770955</t>
  </si>
  <si>
    <t>https://podminky.urs.cz/item/CS_URS_2026_01/162301501</t>
  </si>
  <si>
    <t>P</t>
  </si>
  <si>
    <t xml:space="preserve">Poznámka k položce:_x000d_
Kompostárna Polská  ve  Studénce</t>
  </si>
  <si>
    <t>5</t>
  </si>
  <si>
    <t>162751117</t>
  </si>
  <si>
    <t>Vodorovné přemístění výkopku nebo sypaniny po suchu na obvyklém dopravním prostředku, bez naložení výkopku, avšak se složením bez rozhrnutí z horniny třídy těžitelnosti I skupiny 1 až 3 na vzdálenost přes 9 000 do 10 000 m</t>
  </si>
  <si>
    <t>m3</t>
  </si>
  <si>
    <t>-1503475277</t>
  </si>
  <si>
    <t>https://podminky.urs.cz/item/CS_URS_2026_01/162751117</t>
  </si>
  <si>
    <t>(PI*0,15*0,15*216,00)</t>
  </si>
  <si>
    <t>6</t>
  </si>
  <si>
    <t>167111101</t>
  </si>
  <si>
    <t>Nakládání, skládání a překládání neulehlého výkopku nebo sypaniny ručně nakládání, z hornin třídy těžitelnosti I, skupiny 1 až 3</t>
  </si>
  <si>
    <t>-1274182932</t>
  </si>
  <si>
    <t>https://podminky.urs.cz/item/CS_URS_2026_01/167111101</t>
  </si>
  <si>
    <t>7</t>
  </si>
  <si>
    <t>171201231</t>
  </si>
  <si>
    <t>Poplatek za předání zeminy a kamení recyklačnímu zařízení zatříděné do Katalogu odpadů pod kódem 17 05 04</t>
  </si>
  <si>
    <t>t</t>
  </si>
  <si>
    <t>-2073689133</t>
  </si>
  <si>
    <t>https://podminky.urs.cz/item/CS_URS_2026_01/171201231</t>
  </si>
  <si>
    <t>15,268*1,8 'Přepočtené koeficientem množství</t>
  </si>
  <si>
    <t>8</t>
  </si>
  <si>
    <t>171251201</t>
  </si>
  <si>
    <t>Uložení sypaniny na skládky nebo meziskládky bez hutnění s upravením uložené sypaniny do předepsaného tvaru</t>
  </si>
  <si>
    <t>-751508958</t>
  </si>
  <si>
    <t>https://podminky.urs.cz/item/CS_URS_2026_01/171251201</t>
  </si>
  <si>
    <t>Svislé a kompletní konstrukce</t>
  </si>
  <si>
    <t>9</t>
  </si>
  <si>
    <t>338171123</t>
  </si>
  <si>
    <t>Montáž sloupků a vzpěr plotových ocelových trubkových nebo profilovaných výšky přes 2 do 2,6 m se zabetonováním do 0,08 m3 do připravených jamek</t>
  </si>
  <si>
    <t>kus</t>
  </si>
  <si>
    <t>-1536019899</t>
  </si>
  <si>
    <t>https://podminky.urs.cz/item/CS_URS_2026_01/338171123</t>
  </si>
  <si>
    <t>10</t>
  </si>
  <si>
    <t>M</t>
  </si>
  <si>
    <t>55342263</t>
  </si>
  <si>
    <t>sloupek plotový koncový Pz a komaxitový 2500/48x1,5mm</t>
  </si>
  <si>
    <t>-397703641</t>
  </si>
  <si>
    <t>rohové</t>
  </si>
  <si>
    <t>průběžné</t>
  </si>
  <si>
    <t>630,00/3</t>
  </si>
  <si>
    <t>minus brány a branky</t>
  </si>
  <si>
    <t>-30</t>
  </si>
  <si>
    <t>11</t>
  </si>
  <si>
    <t>330260</t>
  </si>
  <si>
    <t>Sloupek 60x60 mm PVC 260 cm</t>
  </si>
  <si>
    <t>379316336</t>
  </si>
  <si>
    <t>pro branky</t>
  </si>
  <si>
    <t>11*2</t>
  </si>
  <si>
    <t>pro rány</t>
  </si>
  <si>
    <t>4*2</t>
  </si>
  <si>
    <t>55342276</t>
  </si>
  <si>
    <t>vzpěra plotová Pz 2500/38x1,5mm</t>
  </si>
  <si>
    <t>-832379279</t>
  </si>
  <si>
    <t>po 30 m</t>
  </si>
  <si>
    <t>630,00/30</t>
  </si>
  <si>
    <t>rohy</t>
  </si>
  <si>
    <t>5*2</t>
  </si>
  <si>
    <t>brány</t>
  </si>
  <si>
    <t>branky</t>
  </si>
  <si>
    <t>13</t>
  </si>
  <si>
    <t>348101210</t>
  </si>
  <si>
    <t>Osazení vrat nebo vrátek k oplocení na sloupky ocelové, plochy jednotlivě do 2 m2</t>
  </si>
  <si>
    <t>-4974671</t>
  </si>
  <si>
    <t>https://podminky.urs.cz/item/CS_URS_2026_01/348101210</t>
  </si>
  <si>
    <t>14</t>
  </si>
  <si>
    <t>55342333</t>
  </si>
  <si>
    <t>branka plotová jednokřídlá Pz s PVC vrstvou 1000x1530mm</t>
  </si>
  <si>
    <t>-526036041</t>
  </si>
  <si>
    <t>Poznámka k položce:_x000d_
Příslušenství: stavitelné panty, klika, zámek, 3 klíče, zajišťovací kolík</t>
  </si>
  <si>
    <t>15</t>
  </si>
  <si>
    <t>348101230</t>
  </si>
  <si>
    <t>Osazení vrat nebo vrátek k oplocení na sloupky ocelové, plochy jednotlivě přes 4 do 6 m2</t>
  </si>
  <si>
    <t>-1745911118</t>
  </si>
  <si>
    <t>https://podminky.urs.cz/item/CS_URS_2026_01/348101230</t>
  </si>
  <si>
    <t>16</t>
  </si>
  <si>
    <t>55342360</t>
  </si>
  <si>
    <t>brána plotová dvoukřídlá Pz s PVC vrstvou 3500x1530mm</t>
  </si>
  <si>
    <t>925038925</t>
  </si>
  <si>
    <t>17</t>
  </si>
  <si>
    <t>348401120</t>
  </si>
  <si>
    <t>Montáž oplocení z pletiva strojového s napínacími dráty do 1,6 m</t>
  </si>
  <si>
    <t>-165896234</t>
  </si>
  <si>
    <t>https://podminky.urs.cz/item/CS_URS_2026_01/348401120</t>
  </si>
  <si>
    <t>630,00</t>
  </si>
  <si>
    <t>odpočet branek</t>
  </si>
  <si>
    <t>-1,00*11</t>
  </si>
  <si>
    <t>odpočet bran</t>
  </si>
  <si>
    <t>-3,50*4</t>
  </si>
  <si>
    <t>18</t>
  </si>
  <si>
    <t>31327505</t>
  </si>
  <si>
    <t>pletivo drátěné plastifikované se čtvercovými oky 50/2,7 mm v 1600mm</t>
  </si>
  <si>
    <t>-2143427678</t>
  </si>
  <si>
    <t>605*1,05 'Přepočtené koeficientem množství</t>
  </si>
  <si>
    <t>19</t>
  </si>
  <si>
    <t>348401320</t>
  </si>
  <si>
    <t>Montáž oplocení z pletiva doplňujících konstrukcí rozvinutí, uchycení a napnutí drátu ostnatého</t>
  </si>
  <si>
    <t>-2126311626</t>
  </si>
  <si>
    <t>https://podminky.urs.cz/item/CS_URS_2026_01/348401320</t>
  </si>
  <si>
    <t>20</t>
  </si>
  <si>
    <t>DRX.0021589.URS</t>
  </si>
  <si>
    <t>Drát FIL ostnatý zel./100 m</t>
  </si>
  <si>
    <t>761501235</t>
  </si>
  <si>
    <t>348401350</t>
  </si>
  <si>
    <t>Montáž oplocení z pletiva doplňujících konstrukcí rozvinutí, uchycení a napnutí drátu napínacího</t>
  </si>
  <si>
    <t>-1016544871</t>
  </si>
  <si>
    <t>https://podminky.urs.cz/item/CS_URS_2026_01/348401350</t>
  </si>
  <si>
    <t>605,00*3</t>
  </si>
  <si>
    <t>22</t>
  </si>
  <si>
    <t>15619100</t>
  </si>
  <si>
    <t>drát kruhový poplastovaný napínací 2,5/3,5mm</t>
  </si>
  <si>
    <t>1501869415</t>
  </si>
  <si>
    <t>1815*1,05 'Přepočtené koeficientem množství</t>
  </si>
  <si>
    <t>23</t>
  </si>
  <si>
    <t>31324826</t>
  </si>
  <si>
    <t>napínák na drát bavoletu povrchová úprava žár. zinek</t>
  </si>
  <si>
    <t>1340430438</t>
  </si>
  <si>
    <t>24</t>
  </si>
  <si>
    <t>15619200</t>
  </si>
  <si>
    <t>drát poplastovaný kruhový vázací 1,1/1,5mm</t>
  </si>
  <si>
    <t>848165283</t>
  </si>
  <si>
    <t>na 1 bm plotu 1,20 m drátu</t>
  </si>
  <si>
    <t>605,00*1,20</t>
  </si>
  <si>
    <t>Ostatní konstrukce a práce, bourání</t>
  </si>
  <si>
    <t>25</t>
  </si>
  <si>
    <t>966071711</t>
  </si>
  <si>
    <t>Bourání plotových sloupků a vzpěr ocelových trubkových nebo profilovaných výšky do 2,50 m zabetonovaných</t>
  </si>
  <si>
    <t>1634777493</t>
  </si>
  <si>
    <t>https://podminky.urs.cz/item/CS_URS_2026_01/966071711</t>
  </si>
  <si>
    <t>sloupky</t>
  </si>
  <si>
    <t>vzpěry - odhad</t>
  </si>
  <si>
    <t>30</t>
  </si>
  <si>
    <t>26</t>
  </si>
  <si>
    <t>966071821</t>
  </si>
  <si>
    <t>Rozebrání oplocení z pletiva drátěného se čtvercovými oky, výšky do 1,6 m</t>
  </si>
  <si>
    <t>387818083</t>
  </si>
  <si>
    <t>https://podminky.urs.cz/item/CS_URS_2026_01/966071821</t>
  </si>
  <si>
    <t>27</t>
  </si>
  <si>
    <t>966071831</t>
  </si>
  <si>
    <t>Rozebrání oplocení z pletiva ostnatého drátu, výšky do 2,0 m</t>
  </si>
  <si>
    <t>-147176237</t>
  </si>
  <si>
    <t>https://podminky.urs.cz/item/CS_URS_2026_01/966071831</t>
  </si>
  <si>
    <t>28</t>
  </si>
  <si>
    <t>966073810</t>
  </si>
  <si>
    <t>Rozebrání vrat a vrátek k oplocení plochy jednotlivě do 2 m2</t>
  </si>
  <si>
    <t>1263014343</t>
  </si>
  <si>
    <t>https://podminky.urs.cz/item/CS_URS_2026_01/966073810</t>
  </si>
  <si>
    <t>29</t>
  </si>
  <si>
    <t>966073812</t>
  </si>
  <si>
    <t>Rozebrání vrat a vrátek k oplocení plochy jednotlivě přes 6 do 10 m2</t>
  </si>
  <si>
    <t>-593907125</t>
  </si>
  <si>
    <t>https://podminky.urs.cz/item/CS_URS_2026_01/966073812</t>
  </si>
  <si>
    <t>997</t>
  </si>
  <si>
    <t>Doprava suti a vybouraných hmot</t>
  </si>
  <si>
    <t>997013501</t>
  </si>
  <si>
    <t>Odvoz suti a vybouraných hmot na skládku nebo meziskládku se složením, na vzdálenost do 1 km</t>
  </si>
  <si>
    <t>789184196</t>
  </si>
  <si>
    <t>https://podminky.urs.cz/item/CS_URS_2026_01/997013501</t>
  </si>
  <si>
    <t>31</t>
  </si>
  <si>
    <t>997013509</t>
  </si>
  <si>
    <t>Odvoz suti a vybouraných hmot na skládku nebo meziskládku se složením, na vzdálenost Příplatek k ceně za každý další započatý 1 km přes 1 km</t>
  </si>
  <si>
    <t>-1673648442</t>
  </si>
  <si>
    <t>https://podminky.urs.cz/item/CS_URS_2026_01/997013509</t>
  </si>
  <si>
    <t>Poznámka k položce:_x000d_
Předpoklad do 10 km.</t>
  </si>
  <si>
    <t>44,162*9 'Přepočtené koeficientem množství</t>
  </si>
  <si>
    <t>32</t>
  </si>
  <si>
    <t>997013871</t>
  </si>
  <si>
    <t>Poplatek za předání stavebního odpadu recyklačnímu zařízení směsného stavebního a demoličního zatříděného do Katalogu odpadů pod kódem 17 09 04</t>
  </si>
  <si>
    <t>-1048183265</t>
  </si>
  <si>
    <t>https://podminky.urs.cz/item/CS_URS_2026_01/997013871</t>
  </si>
  <si>
    <t>998</t>
  </si>
  <si>
    <t>Přesun hmot</t>
  </si>
  <si>
    <t>33</t>
  </si>
  <si>
    <t>998232110</t>
  </si>
  <si>
    <t>Přesun hmot pro oplocení se svislou nosnou konstrukcí zděnou z cihel, tvárnic, bloků, popř. kovovou nebo dřevěnou vodorovná dopravní vzdálenost do 50 m, pro oplocení výšky do 3 m</t>
  </si>
  <si>
    <t>-1104929093</t>
  </si>
  <si>
    <t>https://podminky.urs.cz/item/CS_URS_2026_01/998232110</t>
  </si>
  <si>
    <t>VRN1</t>
  </si>
  <si>
    <t>Průzkumné, zeměměřičské a projektové práce</t>
  </si>
  <si>
    <t>34</t>
  </si>
  <si>
    <t>012164000</t>
  </si>
  <si>
    <t>Vytyčení a zaměření inženýrských sítí</t>
  </si>
  <si>
    <t>suma</t>
  </si>
  <si>
    <t>1024</t>
  </si>
  <si>
    <t>1541002763</t>
  </si>
  <si>
    <t>https://podminky.urs.cz/item/CS_URS_2026_01/012164000</t>
  </si>
  <si>
    <t>35</t>
  </si>
  <si>
    <t>012344000</t>
  </si>
  <si>
    <t>Vytyčovací práce</t>
  </si>
  <si>
    <t>-2007394751</t>
  </si>
  <si>
    <t>https://podminky.urs.cz/item/CS_URS_2026_01/012344000</t>
  </si>
  <si>
    <t>VRN3</t>
  </si>
  <si>
    <t>Zařízení staveniště</t>
  </si>
  <si>
    <t>36</t>
  </si>
  <si>
    <t>030001000</t>
  </si>
  <si>
    <t>550816004</t>
  </si>
  <si>
    <t>https://podminky.urs.cz/item/CS_URS_2026_01/030001000</t>
  </si>
</sst>
</file>

<file path=xl/styles.xml><?xml version="1.0" encoding="utf-8"?>
<styleSheet xmlns="http://schemas.openxmlformats.org/spreadsheetml/2006/main">
  <numFmts count="4">
    <numFmt numFmtId="164" formatCode="#,##0.00%"/>
    <numFmt numFmtId="165" formatCode="dd\.mm\.yyyy"/>
    <numFmt numFmtId="166" formatCode="#,##0.00000"/>
    <numFmt numFmtId="167" formatCode="#,##0.000"/>
  </numFmts>
  <fonts count="39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8"/>
      <color rgb="FF003366"/>
      <name val="Arial CE"/>
    </font>
    <font>
      <sz val="8"/>
      <color rgb="FF505050"/>
      <name val="Arial CE"/>
    </font>
    <font>
      <sz val="8"/>
      <color rgb="FFFF0000"/>
      <name val="Arial CE"/>
    </font>
    <font>
      <sz val="8"/>
      <color rgb="FF800080"/>
      <name val="Arial CE"/>
    </font>
    <font>
      <sz val="8"/>
      <color rgb="FFFFFFFF"/>
      <name val="Arial CE"/>
    </font>
    <font>
      <b/>
      <sz val="14"/>
      <name val="Arial CE"/>
    </font>
    <font>
      <sz val="8"/>
      <color rgb="FF3366FF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8"/>
      <color theme="10"/>
      <name val="Wingdings 2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79797"/>
      <name val="Arial CE"/>
    </font>
    <font>
      <i/>
      <u/>
      <sz val="7"/>
      <color rgb="FF979797"/>
      <name val="Calibri"/>
      <scheme val="minor"/>
    </font>
    <font>
      <sz val="7"/>
      <color rgb="FF969696"/>
      <name val="Arial CE"/>
    </font>
    <font>
      <i/>
      <sz val="7"/>
      <color rgb="FF969696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u/>
      <sz val="11"/>
      <color theme="10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3"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left style="thin">
        <color rgb="FF000000"/>
      </left>
    </border>
    <border>
      <top style="hair">
        <color rgb="FF000000"/>
      </top>
    </border>
    <border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left style="hair">
        <color rgb="FF969696"/>
      </left>
      <top style="hair">
        <color rgb="FF969696"/>
      </top>
    </border>
    <border>
      <top style="hair">
        <color rgb="FF969696"/>
      </top>
    </border>
    <border>
      <right style="hair">
        <color rgb="FF969696"/>
      </right>
      <top style="hair">
        <color rgb="FF969696"/>
      </top>
    </border>
    <border>
      <left style="hair">
        <color rgb="FF969696"/>
      </left>
    </border>
    <border>
      <right style="hair">
        <color rgb="FF969696"/>
      </right>
    </border>
    <border>
      <left style="hair">
        <color rgb="FF969696"/>
      </left>
      <top style="hair">
        <color rgb="FF969696"/>
      </top>
      <bottom style="hair">
        <color rgb="FF969696"/>
      </bottom>
    </border>
    <border>
      <top style="hair">
        <color rgb="FF969696"/>
      </top>
      <bottom style="hair">
        <color rgb="FF969696"/>
      </bottom>
    </border>
    <border>
      <right style="hair">
        <color rgb="FF969696"/>
      </right>
      <top style="hair">
        <color rgb="FF969696"/>
      </top>
      <bottom style="hair">
        <color rgb="FF969696"/>
      </bottom>
    </border>
    <border>
      <left style="hair">
        <color rgb="FF969696"/>
      </left>
      <bottom style="hair">
        <color rgb="FF969696"/>
      </bottom>
    </border>
    <border>
      <bottom style="hair">
        <color rgb="FF969696"/>
      </bottom>
    </border>
    <border>
      <right style="hair">
        <color rgb="FF969696"/>
      </right>
      <bottom style="hair">
        <color rgb="FF969696"/>
      </bottom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</border>
  </borders>
  <cellStyleXfs count="2">
    <xf numFmtId="0" fontId="0" fillId="0" borderId="0"/>
    <xf numFmtId="0" fontId="38" fillId="0" borderId="0" applyNumberFormat="0" applyFill="0" applyBorder="0" applyAlignment="0" applyProtection="0"/>
  </cellStyleXfs>
  <cellXfs count="268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7" fillId="0" borderId="0" xfId="0" applyFont="1" applyAlignment="1"/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1" xfId="0" applyBorder="1" applyProtection="1"/>
    <xf numFmtId="0" fontId="0" fillId="0" borderId="2" xfId="0" applyBorder="1" applyProtection="1"/>
    <xf numFmtId="0" fontId="0" fillId="0" borderId="3" xfId="0" applyBorder="1"/>
    <xf numFmtId="0" fontId="0" fillId="0" borderId="3" xfId="0" applyBorder="1" applyProtection="1"/>
    <xf numFmtId="0" fontId="0" fillId="0" borderId="0" xfId="0" applyProtection="1"/>
    <xf numFmtId="0" fontId="12" fillId="0" borderId="0" xfId="0" applyFont="1" applyAlignment="1" applyProtection="1">
      <alignment horizontal="left" vertical="center"/>
    </xf>
    <xf numFmtId="0" fontId="13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top"/>
    </xf>
    <xf numFmtId="0" fontId="2" fillId="0" borderId="0" xfId="0" applyFont="1" applyAlignment="1" applyProtection="1">
      <alignment horizontal="left" vertical="center"/>
    </xf>
    <xf numFmtId="0" fontId="15" fillId="0" borderId="0" xfId="0" applyFont="1" applyAlignment="1">
      <alignment horizontal="left" vertical="top" wrapText="1"/>
    </xf>
    <xf numFmtId="0" fontId="3" fillId="0" borderId="0" xfId="0" applyFont="1" applyAlignment="1" applyProtection="1">
      <alignment horizontal="left" vertical="top"/>
    </xf>
    <xf numFmtId="0" fontId="3" fillId="0" borderId="0" xfId="0" applyFont="1" applyAlignment="1" applyProtection="1">
      <alignment horizontal="left" vertical="top" wrapText="1"/>
    </xf>
    <xf numFmtId="0" fontId="15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 wrapText="1"/>
    </xf>
    <xf numFmtId="0" fontId="0" fillId="0" borderId="4" xfId="0" applyBorder="1" applyProtection="1"/>
    <xf numFmtId="0" fontId="0" fillId="0" borderId="0" xfId="0" applyFont="1" applyAlignment="1">
      <alignment vertical="center"/>
    </xf>
    <xf numFmtId="0" fontId="0" fillId="0" borderId="3" xfId="0" applyFont="1" applyBorder="1" applyAlignment="1" applyProtection="1">
      <alignment vertical="center"/>
    </xf>
    <xf numFmtId="0" fontId="0" fillId="0" borderId="0" xfId="0" applyFont="1" applyAlignment="1" applyProtection="1">
      <alignment vertical="center"/>
    </xf>
    <xf numFmtId="0" fontId="16" fillId="0" borderId="5" xfId="0" applyFont="1" applyBorder="1" applyAlignment="1" applyProtection="1">
      <alignment horizontal="left" vertical="center"/>
    </xf>
    <xf numFmtId="0" fontId="0" fillId="0" borderId="5" xfId="0" applyFont="1" applyBorder="1" applyAlignment="1" applyProtection="1">
      <alignment vertical="center"/>
    </xf>
    <xf numFmtId="4" fontId="16" fillId="0" borderId="5" xfId="0" applyNumberFormat="1" applyFont="1" applyBorder="1" applyAlignment="1" applyProtection="1">
      <alignment vertical="center"/>
    </xf>
    <xf numFmtId="0" fontId="0" fillId="0" borderId="3" xfId="0" applyFont="1" applyBorder="1" applyAlignment="1">
      <alignment vertical="center"/>
    </xf>
    <xf numFmtId="0" fontId="1" fillId="0" borderId="0" xfId="0" applyFont="1" applyAlignment="1" applyProtection="1">
      <alignment horizontal="right" vertical="center"/>
    </xf>
    <xf numFmtId="0" fontId="1" fillId="0" borderId="3" xfId="0" applyFont="1" applyBorder="1" applyAlignment="1" applyProtection="1">
      <alignment vertical="center"/>
    </xf>
    <xf numFmtId="0" fontId="1" fillId="0" borderId="0" xfId="0" applyFont="1" applyAlignment="1" applyProtection="1">
      <alignment vertical="center"/>
    </xf>
    <xf numFmtId="164" fontId="1" fillId="0" borderId="0" xfId="0" applyNumberFormat="1" applyFont="1" applyAlignment="1" applyProtection="1">
      <alignment horizontal="left" vertical="center"/>
    </xf>
    <xf numFmtId="4" fontId="17" fillId="0" borderId="0" xfId="0" applyNumberFormat="1" applyFont="1" applyAlignment="1" applyProtection="1">
      <alignment vertical="center"/>
    </xf>
    <xf numFmtId="0" fontId="1" fillId="0" borderId="3" xfId="0" applyFont="1" applyBorder="1" applyAlignment="1">
      <alignment vertical="center"/>
    </xf>
    <xf numFmtId="0" fontId="17" fillId="0" borderId="0" xfId="0" applyFont="1" applyAlignment="1">
      <alignment horizontal="left" vertical="center"/>
    </xf>
    <xf numFmtId="0" fontId="0" fillId="3" borderId="0" xfId="0" applyFont="1" applyFill="1" applyAlignment="1" applyProtection="1">
      <alignment vertical="center"/>
    </xf>
    <xf numFmtId="0" fontId="4" fillId="3" borderId="6" xfId="0" applyFont="1" applyFill="1" applyBorder="1" applyAlignment="1" applyProtection="1">
      <alignment horizontal="left" vertical="center"/>
    </xf>
    <xf numFmtId="0" fontId="0" fillId="3" borderId="7" xfId="0" applyFont="1" applyFill="1" applyBorder="1" applyAlignment="1" applyProtection="1">
      <alignment vertical="center"/>
    </xf>
    <xf numFmtId="0" fontId="4" fillId="3" borderId="7" xfId="0" applyFont="1" applyFill="1" applyBorder="1" applyAlignment="1" applyProtection="1">
      <alignment horizontal="center" vertical="center"/>
    </xf>
    <xf numFmtId="0" fontId="4" fillId="3" borderId="7" xfId="0" applyFont="1" applyFill="1" applyBorder="1" applyAlignment="1" applyProtection="1">
      <alignment horizontal="left" vertical="center"/>
    </xf>
    <xf numFmtId="4" fontId="4" fillId="3" borderId="7" xfId="0" applyNumberFormat="1" applyFont="1" applyFill="1" applyBorder="1" applyAlignment="1" applyProtection="1">
      <alignment vertical="center"/>
    </xf>
    <xf numFmtId="0" fontId="0" fillId="3" borderId="8" xfId="0" applyFont="1" applyFill="1" applyBorder="1" applyAlignment="1" applyProtection="1">
      <alignment vertical="center"/>
    </xf>
    <xf numFmtId="0" fontId="0" fillId="0" borderId="3" xfId="0" applyBorder="1" applyAlignment="1" applyProtection="1">
      <alignment vertical="center"/>
    </xf>
    <xf numFmtId="0" fontId="0" fillId="0" borderId="0" xfId="0" applyAlignment="1" applyProtection="1">
      <alignment vertical="center"/>
    </xf>
    <xf numFmtId="0" fontId="18" fillId="0" borderId="4" xfId="0" applyFont="1" applyBorder="1" applyAlignment="1" applyProtection="1">
      <alignment horizontal="left" vertical="center"/>
    </xf>
    <xf numFmtId="0" fontId="0" fillId="0" borderId="4" xfId="0" applyBorder="1" applyAlignment="1" applyProtection="1">
      <alignment vertical="center"/>
    </xf>
    <xf numFmtId="0" fontId="0" fillId="0" borderId="3" xfId="0" applyBorder="1" applyAlignment="1">
      <alignment vertical="center"/>
    </xf>
    <xf numFmtId="0" fontId="1" fillId="0" borderId="5" xfId="0" applyFont="1" applyBorder="1" applyAlignment="1" applyProtection="1">
      <alignment horizontal="left" vertical="center"/>
    </xf>
    <xf numFmtId="0" fontId="0" fillId="0" borderId="4" xfId="0" applyFont="1" applyBorder="1" applyAlignment="1" applyProtection="1">
      <alignment vertical="center"/>
    </xf>
    <xf numFmtId="0" fontId="0" fillId="0" borderId="9" xfId="0" applyFont="1" applyBorder="1" applyAlignment="1" applyProtection="1">
      <alignment vertical="center"/>
    </xf>
    <xf numFmtId="0" fontId="0" fillId="0" borderId="10" xfId="0" applyFont="1" applyBorder="1" applyAlignment="1" applyProtection="1">
      <alignment vertical="center"/>
    </xf>
    <xf numFmtId="0" fontId="0" fillId="0" borderId="1" xfId="0" applyFont="1" applyBorder="1" applyAlignment="1" applyProtection="1">
      <alignment vertical="center"/>
    </xf>
    <xf numFmtId="0" fontId="0" fillId="0" borderId="2" xfId="0" applyFont="1" applyBorder="1" applyAlignment="1" applyProtection="1">
      <alignment vertical="center"/>
    </xf>
    <xf numFmtId="0" fontId="2" fillId="0" borderId="3" xfId="0" applyFont="1" applyBorder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3" xfId="0" applyFont="1" applyBorder="1" applyAlignment="1">
      <alignment vertical="center"/>
    </xf>
    <xf numFmtId="0" fontId="3" fillId="0" borderId="3" xfId="0" applyFont="1" applyBorder="1" applyAlignment="1" applyProtection="1">
      <alignment vertical="center"/>
    </xf>
    <xf numFmtId="0" fontId="3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left" vertical="center" wrapText="1"/>
    </xf>
    <xf numFmtId="0" fontId="3" fillId="0" borderId="3" xfId="0" applyFont="1" applyBorder="1" applyAlignment="1">
      <alignment vertical="center"/>
    </xf>
    <xf numFmtId="0" fontId="16" fillId="0" borderId="0" xfId="0" applyFont="1" applyAlignment="1" applyProtection="1">
      <alignment vertical="center"/>
    </xf>
    <xf numFmtId="165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vertical="center" wrapText="1"/>
    </xf>
    <xf numFmtId="0" fontId="19" fillId="0" borderId="11" xfId="0" applyFont="1" applyBorder="1" applyAlignment="1">
      <alignment horizontal="center" vertical="center"/>
    </xf>
    <xf numFmtId="0" fontId="19" fillId="0" borderId="12" xfId="0" applyFont="1" applyBorder="1" applyAlignment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20" fillId="0" borderId="14" xfId="0" applyFont="1" applyBorder="1" applyAlignment="1">
      <alignment horizontal="left" vertical="center"/>
    </xf>
    <xf numFmtId="0" fontId="20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vertical="center"/>
    </xf>
    <xf numFmtId="0" fontId="0" fillId="0" borderId="15" xfId="0" applyFont="1" applyBorder="1" applyAlignment="1">
      <alignment vertical="center"/>
    </xf>
    <xf numFmtId="0" fontId="20" fillId="0" borderId="14" xfId="0" applyFont="1" applyBorder="1" applyAlignment="1" applyProtection="1">
      <alignment horizontal="left" vertical="center"/>
    </xf>
    <xf numFmtId="0" fontId="20" fillId="0" borderId="0" xfId="0" applyFont="1" applyBorder="1" applyAlignment="1" applyProtection="1">
      <alignment horizontal="left" vertical="center"/>
    </xf>
    <xf numFmtId="0" fontId="0" fillId="0" borderId="0" xfId="0" applyFont="1" applyBorder="1" applyAlignment="1" applyProtection="1">
      <alignment vertical="center"/>
    </xf>
    <xf numFmtId="0" fontId="0" fillId="0" borderId="15" xfId="0" applyFont="1" applyBorder="1" applyAlignment="1" applyProtection="1">
      <alignment vertical="center"/>
    </xf>
    <xf numFmtId="0" fontId="21" fillId="4" borderId="6" xfId="0" applyFont="1" applyFill="1" applyBorder="1" applyAlignment="1" applyProtection="1">
      <alignment horizontal="center" vertical="center"/>
    </xf>
    <xf numFmtId="0" fontId="21" fillId="4" borderId="7" xfId="0" applyFont="1" applyFill="1" applyBorder="1" applyAlignment="1" applyProtection="1">
      <alignment horizontal="left" vertical="center"/>
    </xf>
    <xf numFmtId="0" fontId="0" fillId="4" borderId="7" xfId="0" applyFont="1" applyFill="1" applyBorder="1" applyAlignment="1" applyProtection="1">
      <alignment vertical="center"/>
    </xf>
    <xf numFmtId="0" fontId="21" fillId="4" borderId="7" xfId="0" applyFont="1" applyFill="1" applyBorder="1" applyAlignment="1" applyProtection="1">
      <alignment horizontal="center" vertical="center"/>
    </xf>
    <xf numFmtId="0" fontId="21" fillId="4" borderId="7" xfId="0" applyFont="1" applyFill="1" applyBorder="1" applyAlignment="1" applyProtection="1">
      <alignment horizontal="right" vertical="center"/>
    </xf>
    <xf numFmtId="0" fontId="21" fillId="4" borderId="8" xfId="0" applyFont="1" applyFill="1" applyBorder="1" applyAlignment="1" applyProtection="1">
      <alignment horizontal="left" vertical="center"/>
    </xf>
    <xf numFmtId="0" fontId="21" fillId="4" borderId="0" xfId="0" applyFont="1" applyFill="1" applyAlignment="1" applyProtection="1">
      <alignment horizontal="center" vertical="center"/>
    </xf>
    <xf numFmtId="0" fontId="22" fillId="0" borderId="16" xfId="0" applyFont="1" applyBorder="1" applyAlignment="1" applyProtection="1">
      <alignment horizontal="center" vertical="center" wrapText="1"/>
    </xf>
    <xf numFmtId="0" fontId="22" fillId="0" borderId="17" xfId="0" applyFont="1" applyBorder="1" applyAlignment="1" applyProtection="1">
      <alignment horizontal="center" vertical="center" wrapText="1"/>
    </xf>
    <xf numFmtId="0" fontId="22" fillId="0" borderId="18" xfId="0" applyFont="1" applyBorder="1" applyAlignment="1" applyProtection="1">
      <alignment horizontal="center" vertical="center" wrapText="1"/>
    </xf>
    <xf numFmtId="0" fontId="0" fillId="0" borderId="11" xfId="0" applyFont="1" applyBorder="1" applyAlignment="1" applyProtection="1">
      <alignment vertical="center"/>
    </xf>
    <xf numFmtId="0" fontId="0" fillId="0" borderId="12" xfId="0" applyFont="1" applyBorder="1" applyAlignment="1" applyProtection="1">
      <alignment vertical="center"/>
    </xf>
    <xf numFmtId="0" fontId="0" fillId="0" borderId="13" xfId="0" applyFont="1" applyBorder="1" applyAlignment="1" applyProtection="1">
      <alignment vertical="center"/>
    </xf>
    <xf numFmtId="0" fontId="4" fillId="0" borderId="3" xfId="0" applyFont="1" applyBorder="1" applyAlignment="1" applyProtection="1">
      <alignment vertical="center"/>
    </xf>
    <xf numFmtId="0" fontId="23" fillId="0" borderId="0" xfId="0" applyFont="1" applyAlignment="1" applyProtection="1">
      <alignment horizontal="left" vertical="center"/>
    </xf>
    <xf numFmtId="0" fontId="23" fillId="0" borderId="0" xfId="0" applyFont="1" applyAlignment="1" applyProtection="1">
      <alignment vertical="center"/>
    </xf>
    <xf numFmtId="4" fontId="23" fillId="0" borderId="0" xfId="0" applyNumberFormat="1" applyFont="1" applyAlignment="1" applyProtection="1">
      <alignment horizontal="right" vertical="center"/>
    </xf>
    <xf numFmtId="4" fontId="23" fillId="0" borderId="0" xfId="0" applyNumberFormat="1" applyFont="1" applyAlignment="1" applyProtection="1">
      <alignment vertical="center"/>
    </xf>
    <xf numFmtId="0" fontId="4" fillId="0" borderId="0" xfId="0" applyFont="1" applyAlignment="1" applyProtection="1">
      <alignment horizontal="center" vertical="center"/>
    </xf>
    <xf numFmtId="0" fontId="4" fillId="0" borderId="3" xfId="0" applyFont="1" applyBorder="1" applyAlignment="1">
      <alignment vertical="center"/>
    </xf>
    <xf numFmtId="4" fontId="19" fillId="0" borderId="14" xfId="0" applyNumberFormat="1" applyFont="1" applyBorder="1" applyAlignment="1" applyProtection="1">
      <alignment vertical="center"/>
    </xf>
    <xf numFmtId="4" fontId="19" fillId="0" borderId="0" xfId="0" applyNumberFormat="1" applyFont="1" applyBorder="1" applyAlignment="1" applyProtection="1">
      <alignment vertical="center"/>
    </xf>
    <xf numFmtId="166" fontId="19" fillId="0" borderId="0" xfId="0" applyNumberFormat="1" applyFont="1" applyBorder="1" applyAlignment="1" applyProtection="1">
      <alignment vertical="center"/>
    </xf>
    <xf numFmtId="4" fontId="19" fillId="0" borderId="15" xfId="0" applyNumberFormat="1" applyFont="1" applyBorder="1" applyAlignment="1" applyProtection="1">
      <alignment vertical="center"/>
    </xf>
    <xf numFmtId="0" fontId="4" fillId="0" borderId="0" xfId="0" applyFont="1" applyAlignment="1">
      <alignment horizontal="left" vertical="center"/>
    </xf>
    <xf numFmtId="0" fontId="24" fillId="0" borderId="0" xfId="1" applyFont="1" applyAlignment="1">
      <alignment horizontal="center" vertical="center"/>
    </xf>
    <xf numFmtId="0" fontId="5" fillId="0" borderId="3" xfId="0" applyFont="1" applyBorder="1" applyAlignment="1" applyProtection="1">
      <alignment vertical="center"/>
    </xf>
    <xf numFmtId="0" fontId="25" fillId="0" borderId="0" xfId="0" applyFont="1" applyAlignment="1" applyProtection="1">
      <alignment vertical="center"/>
    </xf>
    <xf numFmtId="0" fontId="25" fillId="0" borderId="0" xfId="0" applyFont="1" applyAlignment="1" applyProtection="1">
      <alignment horizontal="left" vertical="center" wrapText="1"/>
    </xf>
    <xf numFmtId="0" fontId="26" fillId="0" borderId="0" xfId="0" applyFont="1" applyAlignment="1" applyProtection="1">
      <alignment vertical="center"/>
    </xf>
    <xf numFmtId="4" fontId="26" fillId="0" borderId="0" xfId="0" applyNumberFormat="1" applyFont="1" applyAlignment="1" applyProtection="1">
      <alignment vertical="center"/>
    </xf>
    <xf numFmtId="0" fontId="3" fillId="0" borderId="0" xfId="0" applyFont="1" applyAlignment="1" applyProtection="1">
      <alignment horizontal="center" vertical="center"/>
    </xf>
    <xf numFmtId="0" fontId="5" fillId="0" borderId="3" xfId="0" applyFont="1" applyBorder="1" applyAlignment="1">
      <alignment vertical="center"/>
    </xf>
    <xf numFmtId="4" fontId="27" fillId="0" borderId="19" xfId="0" applyNumberFormat="1" applyFont="1" applyBorder="1" applyAlignment="1" applyProtection="1">
      <alignment vertical="center"/>
    </xf>
    <xf numFmtId="4" fontId="27" fillId="0" borderId="20" xfId="0" applyNumberFormat="1" applyFont="1" applyBorder="1" applyAlignment="1" applyProtection="1">
      <alignment vertical="center"/>
    </xf>
    <xf numFmtId="166" fontId="27" fillId="0" borderId="20" xfId="0" applyNumberFormat="1" applyFont="1" applyBorder="1" applyAlignment="1" applyProtection="1">
      <alignment vertical="center"/>
    </xf>
    <xf numFmtId="4" fontId="27" fillId="0" borderId="21" xfId="0" applyNumberFormat="1" applyFont="1" applyBorder="1" applyAlignment="1" applyProtection="1">
      <alignment vertical="center"/>
    </xf>
    <xf numFmtId="0" fontId="5" fillId="0" borderId="0" xfId="0" applyFont="1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12" fillId="0" borderId="0" xfId="0" applyFont="1" applyAlignment="1">
      <alignment horizontal="left" vertical="center"/>
    </xf>
    <xf numFmtId="0" fontId="28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165" fontId="2" fillId="0" borderId="0" xfId="0" applyNumberFormat="1" applyFont="1" applyAlignment="1">
      <alignment horizontal="left" vertical="center"/>
    </xf>
    <xf numFmtId="0" fontId="0" fillId="0" borderId="0" xfId="0" applyFont="1" applyAlignment="1">
      <alignment vertical="center" wrapText="1"/>
    </xf>
    <xf numFmtId="0" fontId="0" fillId="0" borderId="3" xfId="0" applyFont="1" applyBorder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12" xfId="0" applyFont="1" applyBorder="1" applyAlignment="1">
      <alignment vertical="center"/>
    </xf>
    <xf numFmtId="0" fontId="16" fillId="0" borderId="0" xfId="0" applyFont="1" applyAlignment="1">
      <alignment horizontal="left" vertical="center"/>
    </xf>
    <xf numFmtId="4" fontId="23" fillId="0" borderId="0" xfId="0" applyNumberFormat="1" applyFont="1" applyAlignment="1">
      <alignment vertical="center"/>
    </xf>
    <xf numFmtId="0" fontId="1" fillId="0" borderId="0" xfId="0" applyFont="1" applyAlignment="1">
      <alignment horizontal="right" vertical="center"/>
    </xf>
    <xf numFmtId="0" fontId="20" fillId="0" borderId="0" xfId="0" applyFont="1" applyAlignment="1">
      <alignment horizontal="lef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4" borderId="0" xfId="0" applyFont="1" applyFill="1" applyAlignment="1">
      <alignment vertical="center"/>
    </xf>
    <xf numFmtId="0" fontId="4" fillId="4" borderId="6" xfId="0" applyFont="1" applyFill="1" applyBorder="1" applyAlignment="1">
      <alignment horizontal="left" vertical="center"/>
    </xf>
    <xf numFmtId="0" fontId="0" fillId="4" borderId="7" xfId="0" applyFont="1" applyFill="1" applyBorder="1" applyAlignment="1">
      <alignment vertical="center"/>
    </xf>
    <xf numFmtId="0" fontId="4" fillId="4" borderId="7" xfId="0" applyFont="1" applyFill="1" applyBorder="1" applyAlignment="1">
      <alignment horizontal="right" vertical="center"/>
    </xf>
    <xf numFmtId="0" fontId="4" fillId="4" borderId="7" xfId="0" applyFont="1" applyFill="1" applyBorder="1" applyAlignment="1">
      <alignment horizontal="center" vertical="center"/>
    </xf>
    <xf numFmtId="4" fontId="4" fillId="4" borderId="7" xfId="0" applyNumberFormat="1" applyFont="1" applyFill="1" applyBorder="1" applyAlignment="1">
      <alignment vertical="center"/>
    </xf>
    <xf numFmtId="0" fontId="0" fillId="4" borderId="8" xfId="0" applyFont="1" applyFill="1" applyBorder="1" applyAlignment="1">
      <alignment vertical="center"/>
    </xf>
    <xf numFmtId="0" fontId="18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0" fillId="0" borderId="5" xfId="0" applyFont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center"/>
    </xf>
    <xf numFmtId="0" fontId="0" fillId="0" borderId="4" xfId="0" applyFont="1" applyBorder="1" applyAlignment="1">
      <alignment vertical="center"/>
    </xf>
    <xf numFmtId="0" fontId="0" fillId="0" borderId="9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21" fillId="4" borderId="0" xfId="0" applyFont="1" applyFill="1" applyAlignment="1" applyProtection="1">
      <alignment horizontal="left" vertical="center"/>
    </xf>
    <xf numFmtId="0" fontId="0" fillId="4" borderId="0" xfId="0" applyFont="1" applyFill="1" applyAlignment="1" applyProtection="1">
      <alignment vertical="center"/>
    </xf>
    <xf numFmtId="0" fontId="21" fillId="4" borderId="0" xfId="0" applyFont="1" applyFill="1" applyAlignment="1" applyProtection="1">
      <alignment horizontal="right" vertical="center"/>
    </xf>
    <xf numFmtId="0" fontId="29" fillId="0" borderId="0" xfId="0" applyFont="1" applyAlignment="1" applyProtection="1">
      <alignment horizontal="left" vertical="center"/>
    </xf>
    <xf numFmtId="0" fontId="6" fillId="0" borderId="3" xfId="0" applyFont="1" applyBorder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6" fillId="0" borderId="20" xfId="0" applyFont="1" applyBorder="1" applyAlignment="1" applyProtection="1">
      <alignment horizontal="left" vertical="center"/>
    </xf>
    <xf numFmtId="0" fontId="6" fillId="0" borderId="20" xfId="0" applyFont="1" applyBorder="1" applyAlignment="1" applyProtection="1">
      <alignment vertical="center"/>
    </xf>
    <xf numFmtId="4" fontId="6" fillId="0" borderId="20" xfId="0" applyNumberFormat="1" applyFont="1" applyBorder="1" applyAlignment="1" applyProtection="1">
      <alignment vertical="center"/>
    </xf>
    <xf numFmtId="0" fontId="6" fillId="0" borderId="3" xfId="0" applyFont="1" applyBorder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3" xfId="0" applyFont="1" applyBorder="1" applyAlignment="1" applyProtection="1">
      <alignment horizontal="center" vertical="center" wrapText="1"/>
    </xf>
    <xf numFmtId="0" fontId="21" fillId="4" borderId="16" xfId="0" applyFont="1" applyFill="1" applyBorder="1" applyAlignment="1" applyProtection="1">
      <alignment horizontal="center" vertical="center" wrapText="1"/>
    </xf>
    <xf numFmtId="0" fontId="21" fillId="4" borderId="17" xfId="0" applyFont="1" applyFill="1" applyBorder="1" applyAlignment="1" applyProtection="1">
      <alignment horizontal="center" vertical="center" wrapText="1"/>
    </xf>
    <xf numFmtId="0" fontId="21" fillId="4" borderId="18" xfId="0" applyFont="1" applyFill="1" applyBorder="1" applyAlignment="1" applyProtection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4" fontId="23" fillId="0" borderId="0" xfId="0" applyNumberFormat="1" applyFont="1" applyAlignment="1" applyProtection="1"/>
    <xf numFmtId="0" fontId="0" fillId="0" borderId="12" xfId="0" applyBorder="1" applyAlignment="1" applyProtection="1">
      <alignment vertical="center"/>
    </xf>
    <xf numFmtId="166" fontId="30" fillId="0" borderId="12" xfId="0" applyNumberFormat="1" applyFont="1" applyBorder="1" applyAlignment="1" applyProtection="1"/>
    <xf numFmtId="166" fontId="30" fillId="0" borderId="13" xfId="0" applyNumberFormat="1" applyFont="1" applyBorder="1" applyAlignment="1" applyProtection="1"/>
    <xf numFmtId="4" fontId="31" fillId="0" borderId="0" xfId="0" applyNumberFormat="1" applyFont="1" applyAlignment="1">
      <alignment vertical="center"/>
    </xf>
    <xf numFmtId="0" fontId="7" fillId="0" borderId="3" xfId="0" applyFont="1" applyBorder="1" applyAlignment="1" applyProtection="1"/>
    <xf numFmtId="0" fontId="7" fillId="0" borderId="0" xfId="0" applyFont="1" applyAlignment="1" applyProtection="1"/>
    <xf numFmtId="0" fontId="7" fillId="0" borderId="0" xfId="0" applyFont="1" applyAlignment="1" applyProtection="1">
      <alignment horizontal="left"/>
    </xf>
    <xf numFmtId="0" fontId="6" fillId="0" borderId="0" xfId="0" applyFont="1" applyAlignment="1" applyProtection="1">
      <alignment horizontal="left"/>
    </xf>
    <xf numFmtId="0" fontId="7" fillId="0" borderId="0" xfId="0" applyFont="1" applyAlignment="1" applyProtection="1">
      <protection locked="0"/>
    </xf>
    <xf numFmtId="4" fontId="6" fillId="0" borderId="0" xfId="0" applyNumberFormat="1" applyFont="1" applyAlignment="1" applyProtection="1"/>
    <xf numFmtId="0" fontId="7" fillId="0" borderId="3" xfId="0" applyFont="1" applyBorder="1" applyAlignment="1"/>
    <xf numFmtId="0" fontId="7" fillId="0" borderId="14" xfId="0" applyFont="1" applyBorder="1" applyAlignment="1" applyProtection="1"/>
    <xf numFmtId="0" fontId="7" fillId="0" borderId="0" xfId="0" applyFont="1" applyBorder="1" applyAlignment="1" applyProtection="1"/>
    <xf numFmtId="166" fontId="7" fillId="0" borderId="0" xfId="0" applyNumberFormat="1" applyFont="1" applyBorder="1" applyAlignment="1" applyProtection="1"/>
    <xf numFmtId="166" fontId="7" fillId="0" borderId="15" xfId="0" applyNumberFormat="1" applyFont="1" applyBorder="1" applyAlignment="1" applyProtection="1"/>
    <xf numFmtId="0" fontId="7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4" fontId="7" fillId="0" borderId="0" xfId="0" applyNumberFormat="1" applyFont="1" applyAlignment="1">
      <alignment vertical="center"/>
    </xf>
    <xf numFmtId="0" fontId="21" fillId="0" borderId="22" xfId="0" applyFont="1" applyBorder="1" applyAlignment="1" applyProtection="1">
      <alignment horizontal="center" vertical="center"/>
    </xf>
    <xf numFmtId="49" fontId="21" fillId="0" borderId="22" xfId="0" applyNumberFormat="1" applyFont="1" applyBorder="1" applyAlignment="1" applyProtection="1">
      <alignment horizontal="left" vertical="center" wrapText="1"/>
    </xf>
    <xf numFmtId="0" fontId="21" fillId="0" borderId="22" xfId="0" applyFont="1" applyBorder="1" applyAlignment="1" applyProtection="1">
      <alignment horizontal="left" vertical="center" wrapText="1"/>
    </xf>
    <xf numFmtId="0" fontId="21" fillId="0" borderId="22" xfId="0" applyFont="1" applyBorder="1" applyAlignment="1" applyProtection="1">
      <alignment horizontal="center" vertical="center" wrapText="1"/>
    </xf>
    <xf numFmtId="167" fontId="21" fillId="0" borderId="22" xfId="0" applyNumberFormat="1" applyFont="1" applyBorder="1" applyAlignment="1" applyProtection="1">
      <alignment vertical="center"/>
    </xf>
    <xf numFmtId="4" fontId="21" fillId="2" borderId="22" xfId="0" applyNumberFormat="1" applyFont="1" applyFill="1" applyBorder="1" applyAlignment="1" applyProtection="1">
      <alignment vertical="center"/>
      <protection locked="0"/>
    </xf>
    <xf numFmtId="4" fontId="21" fillId="0" borderId="22" xfId="0" applyNumberFormat="1" applyFont="1" applyBorder="1" applyAlignment="1" applyProtection="1">
      <alignment vertical="center"/>
    </xf>
    <xf numFmtId="0" fontId="22" fillId="2" borderId="14" xfId="0" applyFont="1" applyFill="1" applyBorder="1" applyAlignment="1" applyProtection="1">
      <alignment horizontal="left" vertical="center"/>
      <protection locked="0"/>
    </xf>
    <xf numFmtId="0" fontId="22" fillId="0" borderId="0" xfId="0" applyFont="1" applyBorder="1" applyAlignment="1" applyProtection="1">
      <alignment horizontal="center" vertical="center"/>
    </xf>
    <xf numFmtId="166" fontId="22" fillId="0" borderId="0" xfId="0" applyNumberFormat="1" applyFont="1" applyBorder="1" applyAlignment="1" applyProtection="1">
      <alignment vertical="center"/>
    </xf>
    <xf numFmtId="166" fontId="22" fillId="0" borderId="15" xfId="0" applyNumberFormat="1" applyFont="1" applyBorder="1" applyAlignment="1" applyProtection="1">
      <alignment vertical="center"/>
    </xf>
    <xf numFmtId="0" fontId="21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0" fontId="32" fillId="0" borderId="0" xfId="0" applyFont="1" applyAlignment="1" applyProtection="1">
      <alignment horizontal="left" vertical="center"/>
    </xf>
    <xf numFmtId="0" fontId="33" fillId="0" borderId="0" xfId="1" applyFont="1" applyAlignment="1" applyProtection="1">
      <alignment vertical="center" wrapText="1"/>
    </xf>
    <xf numFmtId="0" fontId="0" fillId="0" borderId="0" xfId="0" applyFont="1" applyAlignment="1" applyProtection="1">
      <alignment vertical="center"/>
      <protection locked="0"/>
    </xf>
    <xf numFmtId="0" fontId="0" fillId="0" borderId="14" xfId="0" applyFont="1" applyBorder="1" applyAlignment="1" applyProtection="1">
      <alignment vertical="center"/>
    </xf>
    <xf numFmtId="0" fontId="0" fillId="0" borderId="0" xfId="0" applyBorder="1" applyAlignment="1" applyProtection="1">
      <alignment vertical="center"/>
    </xf>
    <xf numFmtId="0" fontId="8" fillId="0" borderId="3" xfId="0" applyFont="1" applyBorder="1" applyAlignment="1" applyProtection="1">
      <alignment vertical="center"/>
    </xf>
    <xf numFmtId="0" fontId="8" fillId="0" borderId="0" xfId="0" applyFont="1" applyAlignment="1" applyProtection="1">
      <alignment vertical="center"/>
    </xf>
    <xf numFmtId="0" fontId="34" fillId="0" borderId="0" xfId="0" applyFont="1" applyAlignment="1" applyProtection="1">
      <alignment horizontal="left" vertical="center"/>
    </xf>
    <xf numFmtId="0" fontId="8" fillId="0" borderId="0" xfId="0" applyFont="1" applyAlignment="1" applyProtection="1">
      <alignment horizontal="left" vertical="center"/>
    </xf>
    <xf numFmtId="0" fontId="8" fillId="0" borderId="0" xfId="0" applyFont="1" applyAlignment="1" applyProtection="1">
      <alignment horizontal="left" vertical="center" wrapText="1"/>
    </xf>
    <xf numFmtId="167" fontId="8" fillId="0" borderId="0" xfId="0" applyNumberFormat="1" applyFont="1" applyAlignment="1" applyProtection="1">
      <alignment vertical="center"/>
    </xf>
    <xf numFmtId="0" fontId="8" fillId="0" borderId="0" xfId="0" applyFont="1" applyAlignment="1" applyProtection="1">
      <alignment vertical="center"/>
      <protection locked="0"/>
    </xf>
    <xf numFmtId="0" fontId="8" fillId="0" borderId="3" xfId="0" applyFont="1" applyBorder="1" applyAlignment="1">
      <alignment vertical="center"/>
    </xf>
    <xf numFmtId="0" fontId="8" fillId="0" borderId="14" xfId="0" applyFont="1" applyBorder="1" applyAlignment="1" applyProtection="1">
      <alignment vertical="center"/>
    </xf>
    <xf numFmtId="0" fontId="8" fillId="0" borderId="0" xfId="0" applyFont="1" applyBorder="1" applyAlignment="1" applyProtection="1">
      <alignment vertical="center"/>
    </xf>
    <xf numFmtId="0" fontId="8" fillId="0" borderId="15" xfId="0" applyFont="1" applyBorder="1" applyAlignment="1" applyProtection="1">
      <alignment vertical="center"/>
    </xf>
    <xf numFmtId="0" fontId="8" fillId="0" borderId="0" xfId="0" applyFont="1" applyAlignment="1">
      <alignment horizontal="left" vertical="center"/>
    </xf>
    <xf numFmtId="0" fontId="9" fillId="0" borderId="3" xfId="0" applyFont="1" applyBorder="1" applyAlignment="1" applyProtection="1">
      <alignment vertical="center"/>
    </xf>
    <xf numFmtId="0" fontId="9" fillId="0" borderId="0" xfId="0" applyFont="1" applyAlignment="1" applyProtection="1">
      <alignment vertical="center"/>
    </xf>
    <xf numFmtId="0" fontId="9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 wrapText="1"/>
    </xf>
    <xf numFmtId="167" fontId="9" fillId="0" borderId="0" xfId="0" applyNumberFormat="1" applyFont="1" applyAlignment="1" applyProtection="1">
      <alignment vertical="center"/>
    </xf>
    <xf numFmtId="0" fontId="9" fillId="0" borderId="0" xfId="0" applyFont="1" applyAlignment="1" applyProtection="1">
      <alignment vertical="center"/>
      <protection locked="0"/>
    </xf>
    <xf numFmtId="0" fontId="9" fillId="0" borderId="3" xfId="0" applyFont="1" applyBorder="1" applyAlignment="1">
      <alignment vertical="center"/>
    </xf>
    <xf numFmtId="0" fontId="9" fillId="0" borderId="14" xfId="0" applyFont="1" applyBorder="1" applyAlignment="1" applyProtection="1">
      <alignment vertical="center"/>
    </xf>
    <xf numFmtId="0" fontId="9" fillId="0" borderId="0" xfId="0" applyFont="1" applyBorder="1" applyAlignment="1" applyProtection="1">
      <alignment vertical="center"/>
    </xf>
    <xf numFmtId="0" fontId="9" fillId="0" borderId="15" xfId="0" applyFont="1" applyBorder="1" applyAlignment="1" applyProtection="1">
      <alignment vertical="center"/>
    </xf>
    <xf numFmtId="0" fontId="9" fillId="0" borderId="0" xfId="0" applyFont="1" applyAlignment="1">
      <alignment horizontal="left" vertical="center"/>
    </xf>
    <xf numFmtId="0" fontId="35" fillId="0" borderId="0" xfId="0" applyFont="1" applyAlignment="1" applyProtection="1">
      <alignment vertical="center" wrapText="1"/>
    </xf>
    <xf numFmtId="0" fontId="36" fillId="0" borderId="22" xfId="0" applyFont="1" applyBorder="1" applyAlignment="1" applyProtection="1">
      <alignment horizontal="center" vertical="center"/>
    </xf>
    <xf numFmtId="49" fontId="36" fillId="0" borderId="22" xfId="0" applyNumberFormat="1" applyFont="1" applyBorder="1" applyAlignment="1" applyProtection="1">
      <alignment horizontal="left" vertical="center" wrapText="1"/>
    </xf>
    <xf numFmtId="0" fontId="36" fillId="0" borderId="22" xfId="0" applyFont="1" applyBorder="1" applyAlignment="1" applyProtection="1">
      <alignment horizontal="left" vertical="center" wrapText="1"/>
    </xf>
    <xf numFmtId="0" fontId="36" fillId="0" borderId="22" xfId="0" applyFont="1" applyBorder="1" applyAlignment="1" applyProtection="1">
      <alignment horizontal="center" vertical="center" wrapText="1"/>
    </xf>
    <xf numFmtId="167" fontId="36" fillId="0" borderId="22" xfId="0" applyNumberFormat="1" applyFont="1" applyBorder="1" applyAlignment="1" applyProtection="1">
      <alignment vertical="center"/>
    </xf>
    <xf numFmtId="4" fontId="36" fillId="2" borderId="22" xfId="0" applyNumberFormat="1" applyFont="1" applyFill="1" applyBorder="1" applyAlignment="1" applyProtection="1">
      <alignment vertical="center"/>
      <protection locked="0"/>
    </xf>
    <xf numFmtId="4" fontId="36" fillId="0" borderId="22" xfId="0" applyNumberFormat="1" applyFont="1" applyBorder="1" applyAlignment="1" applyProtection="1">
      <alignment vertical="center"/>
    </xf>
    <xf numFmtId="0" fontId="37" fillId="0" borderId="3" xfId="0" applyFont="1" applyBorder="1" applyAlignment="1">
      <alignment vertical="center"/>
    </xf>
    <xf numFmtId="0" fontId="36" fillId="2" borderId="14" xfId="0" applyFont="1" applyFill="1" applyBorder="1" applyAlignment="1" applyProtection="1">
      <alignment horizontal="left" vertical="center"/>
      <protection locked="0"/>
    </xf>
    <xf numFmtId="0" fontId="36" fillId="0" borderId="0" xfId="0" applyFont="1" applyBorder="1" applyAlignment="1" applyProtection="1">
      <alignment horizontal="center" vertical="center"/>
    </xf>
    <xf numFmtId="0" fontId="10" fillId="0" borderId="3" xfId="0" applyFont="1" applyBorder="1" applyAlignment="1" applyProtection="1">
      <alignment vertical="center"/>
    </xf>
    <xf numFmtId="0" fontId="10" fillId="0" borderId="0" xfId="0" applyFont="1" applyAlignment="1" applyProtection="1">
      <alignment vertical="center"/>
    </xf>
    <xf numFmtId="0" fontId="10" fillId="0" borderId="0" xfId="0" applyFont="1" applyAlignment="1" applyProtection="1">
      <alignment horizontal="left" vertical="center"/>
    </xf>
    <xf numFmtId="0" fontId="10" fillId="0" borderId="0" xfId="0" applyFont="1" applyAlignment="1" applyProtection="1">
      <alignment horizontal="left" vertical="center" wrapText="1"/>
    </xf>
    <xf numFmtId="0" fontId="10" fillId="0" borderId="0" xfId="0" applyFont="1" applyAlignment="1" applyProtection="1">
      <alignment vertical="center"/>
      <protection locked="0"/>
    </xf>
    <xf numFmtId="0" fontId="10" fillId="0" borderId="3" xfId="0" applyFont="1" applyBorder="1" applyAlignment="1">
      <alignment vertical="center"/>
    </xf>
    <xf numFmtId="0" fontId="10" fillId="0" borderId="14" xfId="0" applyFont="1" applyBorder="1" applyAlignment="1" applyProtection="1">
      <alignment vertical="center"/>
    </xf>
    <xf numFmtId="0" fontId="10" fillId="0" borderId="0" xfId="0" applyFont="1" applyBorder="1" applyAlignment="1" applyProtection="1">
      <alignment vertical="center"/>
    </xf>
    <xf numFmtId="0" fontId="10" fillId="0" borderId="15" xfId="0" applyFont="1" applyBorder="1" applyAlignment="1" applyProtection="1">
      <alignment vertical="center"/>
    </xf>
    <xf numFmtId="0" fontId="10" fillId="0" borderId="0" xfId="0" applyFont="1" applyAlignment="1">
      <alignment horizontal="left" vertical="center"/>
    </xf>
    <xf numFmtId="0" fontId="0" fillId="0" borderId="19" xfId="0" applyFont="1" applyBorder="1" applyAlignment="1" applyProtection="1">
      <alignment vertical="center"/>
    </xf>
    <xf numFmtId="0" fontId="0" fillId="0" borderId="20" xfId="0" applyBorder="1" applyAlignment="1" applyProtection="1">
      <alignment vertical="center"/>
    </xf>
    <xf numFmtId="0" fontId="0" fillId="0" borderId="20" xfId="0" applyFont="1" applyBorder="1" applyAlignment="1" applyProtection="1">
      <alignment vertical="center"/>
    </xf>
    <xf numFmtId="0" fontId="0" fillId="0" borderId="21" xfId="0" applyFont="1" applyBorder="1" applyAlignment="1" applyProtection="1">
      <alignment vertical="center"/>
    </xf>
  </cellXfs>
  <cellStyles count="2">
    <cellStyle name="Normal" xfId="0" builtinId="0" customBuiltin="1"/>
    <cellStyle name="Hyperlink" xfId="1" builtinId="8"/>
  </cellStyles>
  <dxfs count="0"/>
  <tableStyle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styles" Target="styles.xml" /><Relationship Id="rId4" Type="http://schemas.openxmlformats.org/officeDocument/2006/relationships/theme" Target="theme/theme1.xml" /><Relationship Id="rId5" Type="http://schemas.openxmlformats.org/officeDocument/2006/relationships/calcChain" Target="calcChain.xml" /><Relationship Id="rId6" Type="http://schemas.openxmlformats.org/officeDocument/2006/relationships/sharedStrings" Target="sharedStrings.xml" /></Relationships>
</file>

<file path=xl/drawings/_rels/drawing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_rels/sheet1.xml.rels>&#65279;<?xml version="1.0" encoding="utf-8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2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6_01/111211101" TargetMode="External" /><Relationship Id="rId2" Type="http://schemas.openxmlformats.org/officeDocument/2006/relationships/hyperlink" Target="https://podminky.urs.cz/item/CS_URS_2026_01/131151343" TargetMode="External" /><Relationship Id="rId3" Type="http://schemas.openxmlformats.org/officeDocument/2006/relationships/hyperlink" Target="https://podminky.urs.cz/item/CS_URS_2026_01/162301501" TargetMode="External" /><Relationship Id="rId4" Type="http://schemas.openxmlformats.org/officeDocument/2006/relationships/hyperlink" Target="https://podminky.urs.cz/item/CS_URS_2026_01/162751117" TargetMode="External" /><Relationship Id="rId5" Type="http://schemas.openxmlformats.org/officeDocument/2006/relationships/hyperlink" Target="https://podminky.urs.cz/item/CS_URS_2026_01/167111101" TargetMode="External" /><Relationship Id="rId6" Type="http://schemas.openxmlformats.org/officeDocument/2006/relationships/hyperlink" Target="https://podminky.urs.cz/item/CS_URS_2026_01/171201231" TargetMode="External" /><Relationship Id="rId7" Type="http://schemas.openxmlformats.org/officeDocument/2006/relationships/hyperlink" Target="https://podminky.urs.cz/item/CS_URS_2026_01/171251201" TargetMode="External" /><Relationship Id="rId8" Type="http://schemas.openxmlformats.org/officeDocument/2006/relationships/hyperlink" Target="https://podminky.urs.cz/item/CS_URS_2026_01/338171123" TargetMode="External" /><Relationship Id="rId9" Type="http://schemas.openxmlformats.org/officeDocument/2006/relationships/hyperlink" Target="https://podminky.urs.cz/item/CS_URS_2026_01/348101210" TargetMode="External" /><Relationship Id="rId10" Type="http://schemas.openxmlformats.org/officeDocument/2006/relationships/hyperlink" Target="https://podminky.urs.cz/item/CS_URS_2026_01/348101230" TargetMode="External" /><Relationship Id="rId11" Type="http://schemas.openxmlformats.org/officeDocument/2006/relationships/hyperlink" Target="https://podminky.urs.cz/item/CS_URS_2026_01/348401120" TargetMode="External" /><Relationship Id="rId12" Type="http://schemas.openxmlformats.org/officeDocument/2006/relationships/hyperlink" Target="https://podminky.urs.cz/item/CS_URS_2026_01/348401320" TargetMode="External" /><Relationship Id="rId13" Type="http://schemas.openxmlformats.org/officeDocument/2006/relationships/hyperlink" Target="https://podminky.urs.cz/item/CS_URS_2026_01/348401350" TargetMode="External" /><Relationship Id="rId14" Type="http://schemas.openxmlformats.org/officeDocument/2006/relationships/hyperlink" Target="https://podminky.urs.cz/item/CS_URS_2026_01/966071711" TargetMode="External" /><Relationship Id="rId15" Type="http://schemas.openxmlformats.org/officeDocument/2006/relationships/hyperlink" Target="https://podminky.urs.cz/item/CS_URS_2026_01/966071821" TargetMode="External" /><Relationship Id="rId16" Type="http://schemas.openxmlformats.org/officeDocument/2006/relationships/hyperlink" Target="https://podminky.urs.cz/item/CS_URS_2026_01/966071831" TargetMode="External" /><Relationship Id="rId17" Type="http://schemas.openxmlformats.org/officeDocument/2006/relationships/hyperlink" Target="https://podminky.urs.cz/item/CS_URS_2026_01/966073810" TargetMode="External" /><Relationship Id="rId18" Type="http://schemas.openxmlformats.org/officeDocument/2006/relationships/hyperlink" Target="https://podminky.urs.cz/item/CS_URS_2026_01/966073812" TargetMode="External" /><Relationship Id="rId19" Type="http://schemas.openxmlformats.org/officeDocument/2006/relationships/hyperlink" Target="https://podminky.urs.cz/item/CS_URS_2026_01/997013501" TargetMode="External" /><Relationship Id="rId20" Type="http://schemas.openxmlformats.org/officeDocument/2006/relationships/hyperlink" Target="https://podminky.urs.cz/item/CS_URS_2026_01/997013509" TargetMode="External" /><Relationship Id="rId21" Type="http://schemas.openxmlformats.org/officeDocument/2006/relationships/hyperlink" Target="https://podminky.urs.cz/item/CS_URS_2026_01/997013871" TargetMode="External" /><Relationship Id="rId22" Type="http://schemas.openxmlformats.org/officeDocument/2006/relationships/hyperlink" Target="https://podminky.urs.cz/item/CS_URS_2026_01/998232110" TargetMode="External" /><Relationship Id="rId23" Type="http://schemas.openxmlformats.org/officeDocument/2006/relationships/hyperlink" Target="https://podminky.urs.cz/item/CS_URS_2026_01/012164000" TargetMode="External" /><Relationship Id="rId24" Type="http://schemas.openxmlformats.org/officeDocument/2006/relationships/hyperlink" Target="https://podminky.urs.cz/item/CS_URS_2026_01/012344000" TargetMode="External" /><Relationship Id="rId25" Type="http://schemas.openxmlformats.org/officeDocument/2006/relationships/hyperlink" Target="https://podminky.urs.cz/item/CS_URS_2026_01/030001000" TargetMode="External" /><Relationship Id="rId26" Type="http://schemas.openxmlformats.org/officeDocument/2006/relationships/drawing" Target="../drawings/drawing2.xml" /></Relationships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2.660156" style="1" customWidth="1"/>
    <col min="5" max="5" width="2.660156" style="1" customWidth="1"/>
    <col min="6" max="6" width="2.660156" style="1" customWidth="1"/>
    <col min="7" max="7" width="2.660156" style="1" customWidth="1"/>
    <col min="8" max="8" width="2.660156" style="1" customWidth="1"/>
    <col min="9" max="9" width="2.660156" style="1" customWidth="1"/>
    <col min="10" max="10" width="2.660156" style="1" customWidth="1"/>
    <col min="11" max="11" width="2.660156" style="1" customWidth="1"/>
    <col min="12" max="12" width="2.660156" style="1" customWidth="1"/>
    <col min="13" max="13" width="2.660156" style="1" customWidth="1"/>
    <col min="14" max="14" width="2.660156" style="1" customWidth="1"/>
    <col min="15" max="15" width="2.660156" style="1" customWidth="1"/>
    <col min="16" max="16" width="2.660156" style="1" customWidth="1"/>
    <col min="17" max="17" width="2.660156" style="1" customWidth="1"/>
    <col min="18" max="18" width="2.660156" style="1" customWidth="1"/>
    <col min="19" max="19" width="2.660156" style="1" customWidth="1"/>
    <col min="20" max="20" width="2.660156" style="1" customWidth="1"/>
    <col min="21" max="21" width="2.660156" style="1" customWidth="1"/>
    <col min="22" max="22" width="2.660156" style="1" customWidth="1"/>
    <col min="23" max="23" width="2.660156" style="1" customWidth="1"/>
    <col min="24" max="24" width="2.660156" style="1" customWidth="1"/>
    <col min="25" max="25" width="2.660156" style="1" customWidth="1"/>
    <col min="26" max="26" width="2.660156" style="1" customWidth="1"/>
    <col min="27" max="27" width="2.660156" style="1" customWidth="1"/>
    <col min="28" max="28" width="2.660156" style="1" customWidth="1"/>
    <col min="29" max="29" width="2.660156" style="1" customWidth="1"/>
    <col min="30" max="30" width="2.660156" style="1" customWidth="1"/>
    <col min="31" max="31" width="2.660156" style="1" customWidth="1"/>
    <col min="32" max="32" width="2.660156" style="1" customWidth="1"/>
    <col min="33" max="33" width="2.660156" style="1" customWidth="1"/>
    <col min="34" max="34" width="3.332031" style="1" customWidth="1"/>
    <col min="35" max="35" width="31.66016" style="1" customWidth="1"/>
    <col min="36" max="36" width="2.5" style="1" customWidth="1"/>
    <col min="37" max="37" width="2.5" style="1" customWidth="1"/>
    <col min="38" max="38" width="8.332031" style="1" customWidth="1"/>
    <col min="39" max="39" width="3.332031" style="1" customWidth="1"/>
    <col min="40" max="40" width="13.33203" style="1" customWidth="1"/>
    <col min="41" max="41" width="7.5" style="1" customWidth="1"/>
    <col min="42" max="42" width="4.160156" style="1" customWidth="1"/>
    <col min="43" max="43" width="15.66016" style="1" hidden="1" customWidth="1"/>
    <col min="44" max="44" width="13.66016" style="1" customWidth="1"/>
    <col min="45" max="45" width="25.83203" style="1" hidden="1" customWidth="1"/>
    <col min="46" max="46" width="25.83203" style="1" hidden="1" customWidth="1"/>
    <col min="47" max="47" width="25.83203" style="1" hidden="1" customWidth="1"/>
    <col min="48" max="48" width="21.66016" style="1" hidden="1" customWidth="1"/>
    <col min="49" max="49" width="21.66016" style="1" hidden="1" customWidth="1"/>
    <col min="50" max="50" width="25" style="1" hidden="1" customWidth="1"/>
    <col min="51" max="51" width="25" style="1" hidden="1" customWidth="1"/>
    <col min="52" max="52" width="21.66016" style="1" hidden="1" customWidth="1"/>
    <col min="53" max="53" width="19.16016" style="1" hidden="1" customWidth="1"/>
    <col min="54" max="54" width="25" style="1" hidden="1" customWidth="1"/>
    <col min="55" max="55" width="21.66016" style="1" hidden="1" customWidth="1"/>
    <col min="56" max="56" width="19.16016" style="1" hidden="1" customWidth="1"/>
    <col min="57" max="57" width="66.5" style="1" customWidth="1"/>
    <col min="71" max="71" width="9.332031" style="1" hidden="1"/>
    <col min="72" max="72" width="9.332031" style="1" hidden="1"/>
    <col min="73" max="73" width="9.332031" style="1" hidden="1"/>
    <col min="74" max="74" width="9.332031" style="1" hidden="1"/>
    <col min="75" max="75" width="9.332031" style="1" hidden="1"/>
    <col min="76" max="76" width="9.332031" style="1" hidden="1"/>
    <col min="77" max="77" width="9.332031" style="1" hidden="1"/>
    <col min="78" max="78" width="9.332031" style="1" hidden="1"/>
    <col min="79" max="79" width="9.332031" style="1" hidden="1"/>
    <col min="80" max="80" width="9.332031" style="1" hidden="1"/>
    <col min="81" max="81" width="9.332031" style="1" hidden="1"/>
    <col min="82" max="82" width="9.332031" style="1" hidden="1"/>
    <col min="83" max="83" width="9.332031" style="1" hidden="1"/>
    <col min="84" max="84" width="9.332031" style="1" hidden="1"/>
    <col min="85" max="85" width="9.332031" style="1" hidden="1"/>
    <col min="86" max="86" width="9.332031" style="1" hidden="1"/>
    <col min="87" max="87" width="9.332031" style="1" hidden="1"/>
    <col min="88" max="88" width="9.332031" style="1" hidden="1"/>
    <col min="89" max="89" width="9.332031" style="1" hidden="1"/>
    <col min="90" max="90" width="9.332031" style="1" hidden="1"/>
    <col min="91" max="91" width="9.332031" style="1" hidden="1"/>
  </cols>
  <sheetData>
    <row r="1">
      <c r="A1" s="15" t="s">
        <v>0</v>
      </c>
      <c r="AZ1" s="15" t="s">
        <v>1</v>
      </c>
      <c r="BA1" s="15" t="s">
        <v>2</v>
      </c>
      <c r="BB1" s="15" t="s">
        <v>3</v>
      </c>
      <c r="BT1" s="15" t="s">
        <v>4</v>
      </c>
      <c r="BU1" s="15" t="s">
        <v>4</v>
      </c>
      <c r="BV1" s="15" t="s">
        <v>5</v>
      </c>
    </row>
    <row r="2" s="1" customFormat="1" ht="36.96" customHeight="1"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S2" s="16" t="s">
        <v>6</v>
      </c>
      <c r="BT2" s="16" t="s">
        <v>7</v>
      </c>
    </row>
    <row r="3" s="1" customFormat="1" ht="6.96" customHeight="1">
      <c r="B3" s="17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  <c r="AR3" s="19"/>
      <c r="BS3" s="16" t="s">
        <v>6</v>
      </c>
      <c r="BT3" s="16" t="s">
        <v>8</v>
      </c>
    </row>
    <row r="4" s="1" customFormat="1" ht="24.96" customHeight="1">
      <c r="B4" s="20"/>
      <c r="C4" s="21"/>
      <c r="D4" s="22" t="s">
        <v>9</v>
      </c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19"/>
      <c r="AS4" s="23" t="s">
        <v>10</v>
      </c>
      <c r="BE4" s="24" t="s">
        <v>11</v>
      </c>
      <c r="BS4" s="16" t="s">
        <v>12</v>
      </c>
    </row>
    <row r="5" s="1" customFormat="1" ht="12" customHeight="1">
      <c r="B5" s="20"/>
      <c r="C5" s="21"/>
      <c r="D5" s="25" t="s">
        <v>13</v>
      </c>
      <c r="E5" s="21"/>
      <c r="F5" s="21"/>
      <c r="G5" s="21"/>
      <c r="H5" s="21"/>
      <c r="I5" s="21"/>
      <c r="J5" s="21"/>
      <c r="K5" s="26" t="s">
        <v>14</v>
      </c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1"/>
      <c r="AN5" s="21"/>
      <c r="AO5" s="21"/>
      <c r="AP5" s="21"/>
      <c r="AQ5" s="21"/>
      <c r="AR5" s="19"/>
      <c r="BE5" s="27" t="s">
        <v>15</v>
      </c>
      <c r="BS5" s="16" t="s">
        <v>6</v>
      </c>
    </row>
    <row r="6" s="1" customFormat="1" ht="36.96" customHeight="1">
      <c r="B6" s="20"/>
      <c r="C6" s="21"/>
      <c r="D6" s="28" t="s">
        <v>16</v>
      </c>
      <c r="E6" s="21"/>
      <c r="F6" s="21"/>
      <c r="G6" s="21"/>
      <c r="H6" s="21"/>
      <c r="I6" s="21"/>
      <c r="J6" s="21"/>
      <c r="K6" s="29" t="s">
        <v>17</v>
      </c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19"/>
      <c r="BE6" s="30"/>
      <c r="BS6" s="16" t="s">
        <v>6</v>
      </c>
    </row>
    <row r="7" s="1" customFormat="1" ht="12" customHeight="1">
      <c r="B7" s="20"/>
      <c r="C7" s="21"/>
      <c r="D7" s="31" t="s">
        <v>18</v>
      </c>
      <c r="E7" s="21"/>
      <c r="F7" s="21"/>
      <c r="G7" s="21"/>
      <c r="H7" s="21"/>
      <c r="I7" s="21"/>
      <c r="J7" s="21"/>
      <c r="K7" s="26" t="s">
        <v>1</v>
      </c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31" t="s">
        <v>19</v>
      </c>
      <c r="AL7" s="21"/>
      <c r="AM7" s="21"/>
      <c r="AN7" s="26" t="s">
        <v>1</v>
      </c>
      <c r="AO7" s="21"/>
      <c r="AP7" s="21"/>
      <c r="AQ7" s="21"/>
      <c r="AR7" s="19"/>
      <c r="BE7" s="30"/>
      <c r="BS7" s="16" t="s">
        <v>6</v>
      </c>
    </row>
    <row r="8" s="1" customFormat="1" ht="12" customHeight="1">
      <c r="B8" s="20"/>
      <c r="C8" s="21"/>
      <c r="D8" s="31" t="s">
        <v>20</v>
      </c>
      <c r="E8" s="21"/>
      <c r="F8" s="21"/>
      <c r="G8" s="21"/>
      <c r="H8" s="21"/>
      <c r="I8" s="21"/>
      <c r="J8" s="21"/>
      <c r="K8" s="26" t="s">
        <v>21</v>
      </c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31" t="s">
        <v>22</v>
      </c>
      <c r="AL8" s="21"/>
      <c r="AM8" s="21"/>
      <c r="AN8" s="32" t="s">
        <v>23</v>
      </c>
      <c r="AO8" s="21"/>
      <c r="AP8" s="21"/>
      <c r="AQ8" s="21"/>
      <c r="AR8" s="19"/>
      <c r="BE8" s="30"/>
      <c r="BS8" s="16" t="s">
        <v>6</v>
      </c>
    </row>
    <row r="9" s="1" customFormat="1" ht="14.4" customHeight="1">
      <c r="B9" s="20"/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19"/>
      <c r="BE9" s="30"/>
      <c r="BS9" s="16" t="s">
        <v>6</v>
      </c>
    </row>
    <row r="10" s="1" customFormat="1" ht="12" customHeight="1">
      <c r="B10" s="20"/>
      <c r="C10" s="21"/>
      <c r="D10" s="31" t="s">
        <v>24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31" t="s">
        <v>25</v>
      </c>
      <c r="AL10" s="21"/>
      <c r="AM10" s="21"/>
      <c r="AN10" s="26" t="s">
        <v>1</v>
      </c>
      <c r="AO10" s="21"/>
      <c r="AP10" s="21"/>
      <c r="AQ10" s="21"/>
      <c r="AR10" s="19"/>
      <c r="BE10" s="30"/>
      <c r="BS10" s="16" t="s">
        <v>6</v>
      </c>
    </row>
    <row r="11" s="1" customFormat="1" ht="18.48" customHeight="1">
      <c r="B11" s="20"/>
      <c r="C11" s="21"/>
      <c r="D11" s="21"/>
      <c r="E11" s="26" t="s">
        <v>26</v>
      </c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31" t="s">
        <v>27</v>
      </c>
      <c r="AL11" s="21"/>
      <c r="AM11" s="21"/>
      <c r="AN11" s="26" t="s">
        <v>1</v>
      </c>
      <c r="AO11" s="21"/>
      <c r="AP11" s="21"/>
      <c r="AQ11" s="21"/>
      <c r="AR11" s="19"/>
      <c r="BE11" s="30"/>
      <c r="BS11" s="16" t="s">
        <v>6</v>
      </c>
    </row>
    <row r="12" s="1" customFormat="1" ht="6.96" customHeight="1">
      <c r="B12" s="20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1"/>
      <c r="AR12" s="19"/>
      <c r="BE12" s="30"/>
      <c r="BS12" s="16" t="s">
        <v>6</v>
      </c>
    </row>
    <row r="13" s="1" customFormat="1" ht="12" customHeight="1">
      <c r="B13" s="20"/>
      <c r="C13" s="21"/>
      <c r="D13" s="31" t="s">
        <v>28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31" t="s">
        <v>25</v>
      </c>
      <c r="AL13" s="21"/>
      <c r="AM13" s="21"/>
      <c r="AN13" s="33" t="s">
        <v>29</v>
      </c>
      <c r="AO13" s="21"/>
      <c r="AP13" s="21"/>
      <c r="AQ13" s="21"/>
      <c r="AR13" s="19"/>
      <c r="BE13" s="30"/>
      <c r="BS13" s="16" t="s">
        <v>6</v>
      </c>
    </row>
    <row r="14">
      <c r="B14" s="20"/>
      <c r="C14" s="21"/>
      <c r="D14" s="21"/>
      <c r="E14" s="33" t="s">
        <v>29</v>
      </c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  <c r="AF14" s="34"/>
      <c r="AG14" s="34"/>
      <c r="AH14" s="34"/>
      <c r="AI14" s="34"/>
      <c r="AJ14" s="34"/>
      <c r="AK14" s="31" t="s">
        <v>27</v>
      </c>
      <c r="AL14" s="21"/>
      <c r="AM14" s="21"/>
      <c r="AN14" s="33" t="s">
        <v>29</v>
      </c>
      <c r="AO14" s="21"/>
      <c r="AP14" s="21"/>
      <c r="AQ14" s="21"/>
      <c r="AR14" s="19"/>
      <c r="BE14" s="30"/>
      <c r="BS14" s="16" t="s">
        <v>6</v>
      </c>
    </row>
    <row r="15" s="1" customFormat="1" ht="6.96" customHeight="1">
      <c r="B15" s="20"/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  <c r="AA15" s="21"/>
      <c r="AB15" s="21"/>
      <c r="AC15" s="21"/>
      <c r="AD15" s="2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  <c r="AQ15" s="21"/>
      <c r="AR15" s="19"/>
      <c r="BE15" s="30"/>
      <c r="BS15" s="16" t="s">
        <v>4</v>
      </c>
    </row>
    <row r="16" s="1" customFormat="1" ht="12" customHeight="1">
      <c r="B16" s="20"/>
      <c r="C16" s="21"/>
      <c r="D16" s="31" t="s">
        <v>30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31" t="s">
        <v>25</v>
      </c>
      <c r="AL16" s="21"/>
      <c r="AM16" s="21"/>
      <c r="AN16" s="26" t="s">
        <v>1</v>
      </c>
      <c r="AO16" s="21"/>
      <c r="AP16" s="21"/>
      <c r="AQ16" s="21"/>
      <c r="AR16" s="19"/>
      <c r="BE16" s="30"/>
      <c r="BS16" s="16" t="s">
        <v>4</v>
      </c>
    </row>
    <row r="17" s="1" customFormat="1" ht="18.48" customHeight="1">
      <c r="B17" s="20"/>
      <c r="C17" s="21"/>
      <c r="D17" s="21"/>
      <c r="E17" s="26" t="s">
        <v>21</v>
      </c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  <c r="AK17" s="31" t="s">
        <v>27</v>
      </c>
      <c r="AL17" s="21"/>
      <c r="AM17" s="21"/>
      <c r="AN17" s="26" t="s">
        <v>1</v>
      </c>
      <c r="AO17" s="21"/>
      <c r="AP17" s="21"/>
      <c r="AQ17" s="21"/>
      <c r="AR17" s="19"/>
      <c r="BE17" s="30"/>
      <c r="BS17" s="16" t="s">
        <v>31</v>
      </c>
    </row>
    <row r="18" s="1" customFormat="1" ht="6.96" customHeight="1">
      <c r="B18" s="20"/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  <c r="AA18" s="21"/>
      <c r="AB18" s="21"/>
      <c r="AC18" s="21"/>
      <c r="AD18" s="21"/>
      <c r="AE18" s="21"/>
      <c r="AF18" s="21"/>
      <c r="AG18" s="21"/>
      <c r="AH18" s="21"/>
      <c r="AI18" s="21"/>
      <c r="AJ18" s="21"/>
      <c r="AK18" s="21"/>
      <c r="AL18" s="21"/>
      <c r="AM18" s="21"/>
      <c r="AN18" s="21"/>
      <c r="AO18" s="21"/>
      <c r="AP18" s="21"/>
      <c r="AQ18" s="21"/>
      <c r="AR18" s="19"/>
      <c r="BE18" s="30"/>
      <c r="BS18" s="16" t="s">
        <v>6</v>
      </c>
    </row>
    <row r="19" s="1" customFormat="1" ht="12" customHeight="1">
      <c r="B19" s="20"/>
      <c r="C19" s="21"/>
      <c r="D19" s="31" t="s">
        <v>32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  <c r="AJ19" s="21"/>
      <c r="AK19" s="31" t="s">
        <v>25</v>
      </c>
      <c r="AL19" s="21"/>
      <c r="AM19" s="21"/>
      <c r="AN19" s="26" t="s">
        <v>33</v>
      </c>
      <c r="AO19" s="21"/>
      <c r="AP19" s="21"/>
      <c r="AQ19" s="21"/>
      <c r="AR19" s="19"/>
      <c r="BE19" s="30"/>
      <c r="BS19" s="16" t="s">
        <v>6</v>
      </c>
    </row>
    <row r="20" s="1" customFormat="1" ht="18.48" customHeight="1">
      <c r="B20" s="20"/>
      <c r="C20" s="21"/>
      <c r="D20" s="21"/>
      <c r="E20" s="26" t="s">
        <v>34</v>
      </c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1"/>
      <c r="AF20" s="21"/>
      <c r="AG20" s="21"/>
      <c r="AH20" s="21"/>
      <c r="AI20" s="21"/>
      <c r="AJ20" s="21"/>
      <c r="AK20" s="31" t="s">
        <v>27</v>
      </c>
      <c r="AL20" s="21"/>
      <c r="AM20" s="21"/>
      <c r="AN20" s="26" t="s">
        <v>1</v>
      </c>
      <c r="AO20" s="21"/>
      <c r="AP20" s="21"/>
      <c r="AQ20" s="21"/>
      <c r="AR20" s="19"/>
      <c r="BE20" s="30"/>
      <c r="BS20" s="16" t="s">
        <v>4</v>
      </c>
    </row>
    <row r="21" s="1" customFormat="1" ht="6.96" customHeight="1">
      <c r="B21" s="20"/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  <c r="AF21" s="21"/>
      <c r="AG21" s="21"/>
      <c r="AH21" s="21"/>
      <c r="AI21" s="21"/>
      <c r="AJ21" s="21"/>
      <c r="AK21" s="21"/>
      <c r="AL21" s="21"/>
      <c r="AM21" s="21"/>
      <c r="AN21" s="21"/>
      <c r="AO21" s="21"/>
      <c r="AP21" s="21"/>
      <c r="AQ21" s="21"/>
      <c r="AR21" s="19"/>
      <c r="BE21" s="30"/>
    </row>
    <row r="22" s="1" customFormat="1" ht="12" customHeight="1">
      <c r="B22" s="20"/>
      <c r="C22" s="21"/>
      <c r="D22" s="31" t="s">
        <v>35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  <c r="AI22" s="21"/>
      <c r="AJ22" s="21"/>
      <c r="AK22" s="21"/>
      <c r="AL22" s="21"/>
      <c r="AM22" s="21"/>
      <c r="AN22" s="21"/>
      <c r="AO22" s="21"/>
      <c r="AP22" s="21"/>
      <c r="AQ22" s="21"/>
      <c r="AR22" s="19"/>
      <c r="BE22" s="30"/>
    </row>
    <row r="23" s="1" customFormat="1" ht="16.5" customHeight="1">
      <c r="B23" s="20"/>
      <c r="C23" s="21"/>
      <c r="D23" s="21"/>
      <c r="E23" s="35" t="s">
        <v>1</v>
      </c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21"/>
      <c r="AP23" s="21"/>
      <c r="AQ23" s="21"/>
      <c r="AR23" s="19"/>
      <c r="BE23" s="30"/>
    </row>
    <row r="24" s="1" customFormat="1" ht="6.96" customHeight="1">
      <c r="B24" s="20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  <c r="AA24" s="21"/>
      <c r="AB24" s="21"/>
      <c r="AC24" s="21"/>
      <c r="AD24" s="21"/>
      <c r="AE24" s="21"/>
      <c r="AF24" s="21"/>
      <c r="AG24" s="21"/>
      <c r="AH24" s="21"/>
      <c r="AI24" s="21"/>
      <c r="AJ24" s="21"/>
      <c r="AK24" s="21"/>
      <c r="AL24" s="21"/>
      <c r="AM24" s="21"/>
      <c r="AN24" s="21"/>
      <c r="AO24" s="21"/>
      <c r="AP24" s="21"/>
      <c r="AQ24" s="21"/>
      <c r="AR24" s="19"/>
      <c r="BE24" s="30"/>
    </row>
    <row r="25" s="1" customFormat="1" ht="6.96" customHeight="1">
      <c r="B25" s="20"/>
      <c r="C25" s="21"/>
      <c r="D25" s="36"/>
      <c r="E25" s="36"/>
      <c r="F25" s="36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21"/>
      <c r="AQ25" s="21"/>
      <c r="AR25" s="19"/>
      <c r="BE25" s="30"/>
    </row>
    <row r="26" s="2" customFormat="1" ht="25.92" customHeight="1">
      <c r="A26" s="37"/>
      <c r="B26" s="38"/>
      <c r="C26" s="39"/>
      <c r="D26" s="40" t="s">
        <v>36</v>
      </c>
      <c r="E26" s="41"/>
      <c r="F26" s="41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2">
        <f>ROUND(AG94,2)</f>
        <v>0</v>
      </c>
      <c r="AL26" s="41"/>
      <c r="AM26" s="41"/>
      <c r="AN26" s="41"/>
      <c r="AO26" s="41"/>
      <c r="AP26" s="39"/>
      <c r="AQ26" s="39"/>
      <c r="AR26" s="43"/>
      <c r="BE26" s="30"/>
    </row>
    <row r="27" s="2" customFormat="1" ht="6.96" customHeight="1">
      <c r="A27" s="37"/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43"/>
      <c r="BE27" s="30"/>
    </row>
    <row r="28" s="2" customFormat="1">
      <c r="A28" s="37"/>
      <c r="B28" s="38"/>
      <c r="C28" s="39"/>
      <c r="D28" s="39"/>
      <c r="E28" s="39"/>
      <c r="F28" s="39"/>
      <c r="G28" s="39"/>
      <c r="H28" s="39"/>
      <c r="I28" s="39"/>
      <c r="J28" s="39"/>
      <c r="K28" s="39"/>
      <c r="L28" s="44" t="s">
        <v>37</v>
      </c>
      <c r="M28" s="44"/>
      <c r="N28" s="44"/>
      <c r="O28" s="44"/>
      <c r="P28" s="44"/>
      <c r="Q28" s="39"/>
      <c r="R28" s="39"/>
      <c r="S28" s="39"/>
      <c r="T28" s="39"/>
      <c r="U28" s="39"/>
      <c r="V28" s="39"/>
      <c r="W28" s="44" t="s">
        <v>38</v>
      </c>
      <c r="X28" s="44"/>
      <c r="Y28" s="44"/>
      <c r="Z28" s="44"/>
      <c r="AA28" s="44"/>
      <c r="AB28" s="44"/>
      <c r="AC28" s="44"/>
      <c r="AD28" s="44"/>
      <c r="AE28" s="44"/>
      <c r="AF28" s="39"/>
      <c r="AG28" s="39"/>
      <c r="AH28" s="39"/>
      <c r="AI28" s="39"/>
      <c r="AJ28" s="39"/>
      <c r="AK28" s="44" t="s">
        <v>39</v>
      </c>
      <c r="AL28" s="44"/>
      <c r="AM28" s="44"/>
      <c r="AN28" s="44"/>
      <c r="AO28" s="44"/>
      <c r="AP28" s="39"/>
      <c r="AQ28" s="39"/>
      <c r="AR28" s="43"/>
      <c r="BE28" s="30"/>
    </row>
    <row r="29" s="3" customFormat="1" ht="14.4" customHeight="1">
      <c r="A29" s="3"/>
      <c r="B29" s="45"/>
      <c r="C29" s="46"/>
      <c r="D29" s="31" t="s">
        <v>40</v>
      </c>
      <c r="E29" s="46"/>
      <c r="F29" s="31" t="s">
        <v>41</v>
      </c>
      <c r="G29" s="46"/>
      <c r="H29" s="46"/>
      <c r="I29" s="46"/>
      <c r="J29" s="46"/>
      <c r="K29" s="46"/>
      <c r="L29" s="47">
        <v>0.20999999999999999</v>
      </c>
      <c r="M29" s="46"/>
      <c r="N29" s="46"/>
      <c r="O29" s="46"/>
      <c r="P29" s="46"/>
      <c r="Q29" s="46"/>
      <c r="R29" s="46"/>
      <c r="S29" s="46"/>
      <c r="T29" s="46"/>
      <c r="U29" s="46"/>
      <c r="V29" s="46"/>
      <c r="W29" s="48">
        <f>ROUND(AZ94, 2)</f>
        <v>0</v>
      </c>
      <c r="X29" s="46"/>
      <c r="Y29" s="46"/>
      <c r="Z29" s="46"/>
      <c r="AA29" s="46"/>
      <c r="AB29" s="46"/>
      <c r="AC29" s="46"/>
      <c r="AD29" s="46"/>
      <c r="AE29" s="46"/>
      <c r="AF29" s="46"/>
      <c r="AG29" s="46"/>
      <c r="AH29" s="46"/>
      <c r="AI29" s="46"/>
      <c r="AJ29" s="46"/>
      <c r="AK29" s="48">
        <f>ROUND(AV94, 2)</f>
        <v>0</v>
      </c>
      <c r="AL29" s="46"/>
      <c r="AM29" s="46"/>
      <c r="AN29" s="46"/>
      <c r="AO29" s="46"/>
      <c r="AP29" s="46"/>
      <c r="AQ29" s="46"/>
      <c r="AR29" s="49"/>
      <c r="BE29" s="50"/>
    </row>
    <row r="30" s="3" customFormat="1" ht="14.4" customHeight="1">
      <c r="A30" s="3"/>
      <c r="B30" s="45"/>
      <c r="C30" s="46"/>
      <c r="D30" s="46"/>
      <c r="E30" s="46"/>
      <c r="F30" s="31" t="s">
        <v>42</v>
      </c>
      <c r="G30" s="46"/>
      <c r="H30" s="46"/>
      <c r="I30" s="46"/>
      <c r="J30" s="46"/>
      <c r="K30" s="46"/>
      <c r="L30" s="47">
        <v>0.12</v>
      </c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8">
        <f>ROUND(BA94, 2)</f>
        <v>0</v>
      </c>
      <c r="X30" s="46"/>
      <c r="Y30" s="46"/>
      <c r="Z30" s="46"/>
      <c r="AA30" s="46"/>
      <c r="AB30" s="46"/>
      <c r="AC30" s="46"/>
      <c r="AD30" s="46"/>
      <c r="AE30" s="46"/>
      <c r="AF30" s="46"/>
      <c r="AG30" s="46"/>
      <c r="AH30" s="46"/>
      <c r="AI30" s="46"/>
      <c r="AJ30" s="46"/>
      <c r="AK30" s="48">
        <f>ROUND(AW94, 2)</f>
        <v>0</v>
      </c>
      <c r="AL30" s="46"/>
      <c r="AM30" s="46"/>
      <c r="AN30" s="46"/>
      <c r="AO30" s="46"/>
      <c r="AP30" s="46"/>
      <c r="AQ30" s="46"/>
      <c r="AR30" s="49"/>
      <c r="BE30" s="50"/>
    </row>
    <row r="31" hidden="1" s="3" customFormat="1" ht="14.4" customHeight="1">
      <c r="A31" s="3"/>
      <c r="B31" s="45"/>
      <c r="C31" s="46"/>
      <c r="D31" s="46"/>
      <c r="E31" s="46"/>
      <c r="F31" s="31" t="s">
        <v>43</v>
      </c>
      <c r="G31" s="46"/>
      <c r="H31" s="46"/>
      <c r="I31" s="46"/>
      <c r="J31" s="46"/>
      <c r="K31" s="46"/>
      <c r="L31" s="47">
        <v>0.20999999999999999</v>
      </c>
      <c r="M31" s="46"/>
      <c r="N31" s="46"/>
      <c r="O31" s="46"/>
      <c r="P31" s="46"/>
      <c r="Q31" s="46"/>
      <c r="R31" s="46"/>
      <c r="S31" s="46"/>
      <c r="T31" s="46"/>
      <c r="U31" s="46"/>
      <c r="V31" s="46"/>
      <c r="W31" s="48">
        <f>ROUND(BB94, 2)</f>
        <v>0</v>
      </c>
      <c r="X31" s="46"/>
      <c r="Y31" s="46"/>
      <c r="Z31" s="46"/>
      <c r="AA31" s="46"/>
      <c r="AB31" s="46"/>
      <c r="AC31" s="46"/>
      <c r="AD31" s="46"/>
      <c r="AE31" s="46"/>
      <c r="AF31" s="46"/>
      <c r="AG31" s="46"/>
      <c r="AH31" s="46"/>
      <c r="AI31" s="46"/>
      <c r="AJ31" s="46"/>
      <c r="AK31" s="48">
        <v>0</v>
      </c>
      <c r="AL31" s="46"/>
      <c r="AM31" s="46"/>
      <c r="AN31" s="46"/>
      <c r="AO31" s="46"/>
      <c r="AP31" s="46"/>
      <c r="AQ31" s="46"/>
      <c r="AR31" s="49"/>
      <c r="BE31" s="50"/>
    </row>
    <row r="32" hidden="1" s="3" customFormat="1" ht="14.4" customHeight="1">
      <c r="A32" s="3"/>
      <c r="B32" s="45"/>
      <c r="C32" s="46"/>
      <c r="D32" s="46"/>
      <c r="E32" s="46"/>
      <c r="F32" s="31" t="s">
        <v>44</v>
      </c>
      <c r="G32" s="46"/>
      <c r="H32" s="46"/>
      <c r="I32" s="46"/>
      <c r="J32" s="46"/>
      <c r="K32" s="46"/>
      <c r="L32" s="47">
        <v>0.12</v>
      </c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8">
        <f>ROUND(BC94, 2)</f>
        <v>0</v>
      </c>
      <c r="X32" s="46"/>
      <c r="Y32" s="46"/>
      <c r="Z32" s="46"/>
      <c r="AA32" s="46"/>
      <c r="AB32" s="46"/>
      <c r="AC32" s="46"/>
      <c r="AD32" s="46"/>
      <c r="AE32" s="46"/>
      <c r="AF32" s="46"/>
      <c r="AG32" s="46"/>
      <c r="AH32" s="46"/>
      <c r="AI32" s="46"/>
      <c r="AJ32" s="46"/>
      <c r="AK32" s="48">
        <v>0</v>
      </c>
      <c r="AL32" s="46"/>
      <c r="AM32" s="46"/>
      <c r="AN32" s="46"/>
      <c r="AO32" s="46"/>
      <c r="AP32" s="46"/>
      <c r="AQ32" s="46"/>
      <c r="AR32" s="49"/>
      <c r="BE32" s="50"/>
    </row>
    <row r="33" hidden="1" s="3" customFormat="1" ht="14.4" customHeight="1">
      <c r="A33" s="3"/>
      <c r="B33" s="45"/>
      <c r="C33" s="46"/>
      <c r="D33" s="46"/>
      <c r="E33" s="46"/>
      <c r="F33" s="31" t="s">
        <v>45</v>
      </c>
      <c r="G33" s="46"/>
      <c r="H33" s="46"/>
      <c r="I33" s="46"/>
      <c r="J33" s="46"/>
      <c r="K33" s="46"/>
      <c r="L33" s="47">
        <v>0</v>
      </c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8">
        <f>ROUND(BD94, 2)</f>
        <v>0</v>
      </c>
      <c r="X33" s="46"/>
      <c r="Y33" s="46"/>
      <c r="Z33" s="46"/>
      <c r="AA33" s="46"/>
      <c r="AB33" s="46"/>
      <c r="AC33" s="46"/>
      <c r="AD33" s="46"/>
      <c r="AE33" s="46"/>
      <c r="AF33" s="46"/>
      <c r="AG33" s="46"/>
      <c r="AH33" s="46"/>
      <c r="AI33" s="46"/>
      <c r="AJ33" s="46"/>
      <c r="AK33" s="48">
        <v>0</v>
      </c>
      <c r="AL33" s="46"/>
      <c r="AM33" s="46"/>
      <c r="AN33" s="46"/>
      <c r="AO33" s="46"/>
      <c r="AP33" s="46"/>
      <c r="AQ33" s="46"/>
      <c r="AR33" s="49"/>
      <c r="BE33" s="50"/>
    </row>
    <row r="34" s="2" customFormat="1" ht="6.96" customHeight="1">
      <c r="A34" s="37"/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43"/>
      <c r="BE34" s="30"/>
    </row>
    <row r="35" s="2" customFormat="1" ht="25.92" customHeight="1">
      <c r="A35" s="37"/>
      <c r="B35" s="38"/>
      <c r="C35" s="51"/>
      <c r="D35" s="52" t="s">
        <v>46</v>
      </c>
      <c r="E35" s="53"/>
      <c r="F35" s="53"/>
      <c r="G35" s="53"/>
      <c r="H35" s="53"/>
      <c r="I35" s="53"/>
      <c r="J35" s="53"/>
      <c r="K35" s="53"/>
      <c r="L35" s="53"/>
      <c r="M35" s="53"/>
      <c r="N35" s="53"/>
      <c r="O35" s="53"/>
      <c r="P35" s="53"/>
      <c r="Q35" s="53"/>
      <c r="R35" s="53"/>
      <c r="S35" s="53"/>
      <c r="T35" s="54" t="s">
        <v>47</v>
      </c>
      <c r="U35" s="53"/>
      <c r="V35" s="53"/>
      <c r="W35" s="53"/>
      <c r="X35" s="55" t="s">
        <v>48</v>
      </c>
      <c r="Y35" s="53"/>
      <c r="Z35" s="53"/>
      <c r="AA35" s="53"/>
      <c r="AB35" s="53"/>
      <c r="AC35" s="53"/>
      <c r="AD35" s="53"/>
      <c r="AE35" s="53"/>
      <c r="AF35" s="53"/>
      <c r="AG35" s="53"/>
      <c r="AH35" s="53"/>
      <c r="AI35" s="53"/>
      <c r="AJ35" s="53"/>
      <c r="AK35" s="56">
        <f>SUM(AK26:AK33)</f>
        <v>0</v>
      </c>
      <c r="AL35" s="53"/>
      <c r="AM35" s="53"/>
      <c r="AN35" s="53"/>
      <c r="AO35" s="57"/>
      <c r="AP35" s="51"/>
      <c r="AQ35" s="51"/>
      <c r="AR35" s="43"/>
      <c r="BE35" s="37"/>
    </row>
    <row r="36" s="2" customFormat="1" ht="6.96" customHeight="1">
      <c r="A36" s="37"/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43"/>
      <c r="BE36" s="37"/>
    </row>
    <row r="37" s="2" customFormat="1" ht="14.4" customHeight="1">
      <c r="A37" s="37"/>
      <c r="B37" s="38"/>
      <c r="C37" s="39"/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  <c r="AF37" s="39"/>
      <c r="AG37" s="39"/>
      <c r="AH37" s="39"/>
      <c r="AI37" s="39"/>
      <c r="AJ37" s="39"/>
      <c r="AK37" s="39"/>
      <c r="AL37" s="39"/>
      <c r="AM37" s="39"/>
      <c r="AN37" s="39"/>
      <c r="AO37" s="39"/>
      <c r="AP37" s="39"/>
      <c r="AQ37" s="39"/>
      <c r="AR37" s="43"/>
      <c r="BE37" s="37"/>
    </row>
    <row r="38" s="1" customFormat="1" ht="14.4" customHeight="1">
      <c r="B38" s="20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19"/>
    </row>
    <row r="39" s="1" customFormat="1" ht="14.4" customHeight="1">
      <c r="B39" s="20"/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19"/>
    </row>
    <row r="40" s="1" customFormat="1" ht="14.4" customHeight="1">
      <c r="B40" s="20"/>
      <c r="C40" s="21"/>
      <c r="D40" s="21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/>
      <c r="AG40" s="21"/>
      <c r="AH40" s="21"/>
      <c r="AI40" s="21"/>
      <c r="AJ40" s="21"/>
      <c r="AK40" s="21"/>
      <c r="AL40" s="21"/>
      <c r="AM40" s="21"/>
      <c r="AN40" s="21"/>
      <c r="AO40" s="21"/>
      <c r="AP40" s="21"/>
      <c r="AQ40" s="21"/>
      <c r="AR40" s="19"/>
    </row>
    <row r="41" s="1" customFormat="1" ht="14.4" customHeight="1">
      <c r="B41" s="20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19"/>
    </row>
    <row r="42" s="1" customFormat="1" ht="14.4" customHeight="1">
      <c r="B42" s="20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/>
      <c r="AH42" s="21"/>
      <c r="AI42" s="21"/>
      <c r="AJ42" s="21"/>
      <c r="AK42" s="21"/>
      <c r="AL42" s="21"/>
      <c r="AM42" s="21"/>
      <c r="AN42" s="21"/>
      <c r="AO42" s="21"/>
      <c r="AP42" s="21"/>
      <c r="AQ42" s="21"/>
      <c r="AR42" s="19"/>
    </row>
    <row r="43" s="1" customFormat="1" ht="14.4" customHeight="1">
      <c r="B43" s="20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21"/>
      <c r="AL43" s="21"/>
      <c r="AM43" s="21"/>
      <c r="AN43" s="21"/>
      <c r="AO43" s="21"/>
      <c r="AP43" s="21"/>
      <c r="AQ43" s="21"/>
      <c r="AR43" s="19"/>
    </row>
    <row r="44" s="1" customFormat="1" ht="14.4" customHeight="1">
      <c r="B44" s="20"/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1"/>
      <c r="AG44" s="21"/>
      <c r="AH44" s="21"/>
      <c r="AI44" s="21"/>
      <c r="AJ44" s="21"/>
      <c r="AK44" s="21"/>
      <c r="AL44" s="21"/>
      <c r="AM44" s="21"/>
      <c r="AN44" s="21"/>
      <c r="AO44" s="21"/>
      <c r="AP44" s="21"/>
      <c r="AQ44" s="21"/>
      <c r="AR44" s="19"/>
    </row>
    <row r="45" s="1" customFormat="1" ht="14.4" customHeight="1">
      <c r="B45" s="20"/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21"/>
      <c r="AH45" s="21"/>
      <c r="AI45" s="21"/>
      <c r="AJ45" s="21"/>
      <c r="AK45" s="21"/>
      <c r="AL45" s="21"/>
      <c r="AM45" s="21"/>
      <c r="AN45" s="21"/>
      <c r="AO45" s="21"/>
      <c r="AP45" s="21"/>
      <c r="AQ45" s="21"/>
      <c r="AR45" s="19"/>
    </row>
    <row r="46" s="1" customFormat="1" ht="14.4" customHeight="1">
      <c r="B46" s="20"/>
      <c r="C46" s="21"/>
      <c r="D46" s="21"/>
      <c r="E46" s="21"/>
      <c r="F46" s="21"/>
      <c r="G46" s="21"/>
      <c r="H46" s="21"/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  <c r="AA46" s="21"/>
      <c r="AB46" s="21"/>
      <c r="AC46" s="21"/>
      <c r="AD46" s="21"/>
      <c r="AE46" s="21"/>
      <c r="AF46" s="21"/>
      <c r="AG46" s="21"/>
      <c r="AH46" s="21"/>
      <c r="AI46" s="21"/>
      <c r="AJ46" s="21"/>
      <c r="AK46" s="21"/>
      <c r="AL46" s="21"/>
      <c r="AM46" s="21"/>
      <c r="AN46" s="21"/>
      <c r="AO46" s="21"/>
      <c r="AP46" s="21"/>
      <c r="AQ46" s="21"/>
      <c r="AR46" s="19"/>
    </row>
    <row r="47" s="1" customFormat="1" ht="14.4" customHeight="1">
      <c r="B47" s="20"/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  <c r="Z47" s="21"/>
      <c r="AA47" s="21"/>
      <c r="AB47" s="21"/>
      <c r="AC47" s="21"/>
      <c r="AD47" s="21"/>
      <c r="AE47" s="21"/>
      <c r="AF47" s="21"/>
      <c r="AG47" s="21"/>
      <c r="AH47" s="21"/>
      <c r="AI47" s="21"/>
      <c r="AJ47" s="21"/>
      <c r="AK47" s="21"/>
      <c r="AL47" s="21"/>
      <c r="AM47" s="21"/>
      <c r="AN47" s="21"/>
      <c r="AO47" s="21"/>
      <c r="AP47" s="21"/>
      <c r="AQ47" s="21"/>
      <c r="AR47" s="19"/>
    </row>
    <row r="48" s="1" customFormat="1" ht="14.4" customHeight="1">
      <c r="B48" s="20"/>
      <c r="C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  <c r="AA48" s="21"/>
      <c r="AB48" s="21"/>
      <c r="AC48" s="21"/>
      <c r="AD48" s="21"/>
      <c r="AE48" s="21"/>
      <c r="AF48" s="21"/>
      <c r="AG48" s="21"/>
      <c r="AH48" s="21"/>
      <c r="AI48" s="21"/>
      <c r="AJ48" s="21"/>
      <c r="AK48" s="21"/>
      <c r="AL48" s="21"/>
      <c r="AM48" s="21"/>
      <c r="AN48" s="21"/>
      <c r="AO48" s="21"/>
      <c r="AP48" s="21"/>
      <c r="AQ48" s="21"/>
      <c r="AR48" s="19"/>
    </row>
    <row r="49" s="2" customFormat="1" ht="14.4" customHeight="1">
      <c r="B49" s="58"/>
      <c r="C49" s="59"/>
      <c r="D49" s="60" t="s">
        <v>49</v>
      </c>
      <c r="E49" s="61"/>
      <c r="F49" s="61"/>
      <c r="G49" s="61"/>
      <c r="H49" s="61"/>
      <c r="I49" s="61"/>
      <c r="J49" s="61"/>
      <c r="K49" s="61"/>
      <c r="L49" s="61"/>
      <c r="M49" s="61"/>
      <c r="N49" s="61"/>
      <c r="O49" s="61"/>
      <c r="P49" s="61"/>
      <c r="Q49" s="61"/>
      <c r="R49" s="61"/>
      <c r="S49" s="61"/>
      <c r="T49" s="61"/>
      <c r="U49" s="61"/>
      <c r="V49" s="61"/>
      <c r="W49" s="61"/>
      <c r="X49" s="61"/>
      <c r="Y49" s="61"/>
      <c r="Z49" s="61"/>
      <c r="AA49" s="61"/>
      <c r="AB49" s="61"/>
      <c r="AC49" s="61"/>
      <c r="AD49" s="61"/>
      <c r="AE49" s="61"/>
      <c r="AF49" s="61"/>
      <c r="AG49" s="61"/>
      <c r="AH49" s="60" t="s">
        <v>50</v>
      </c>
      <c r="AI49" s="61"/>
      <c r="AJ49" s="61"/>
      <c r="AK49" s="61"/>
      <c r="AL49" s="61"/>
      <c r="AM49" s="61"/>
      <c r="AN49" s="61"/>
      <c r="AO49" s="61"/>
      <c r="AP49" s="59"/>
      <c r="AQ49" s="59"/>
      <c r="AR49" s="62"/>
    </row>
    <row r="50">
      <c r="B50" s="20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1"/>
      <c r="Y50" s="21"/>
      <c r="Z50" s="21"/>
      <c r="AA50" s="21"/>
      <c r="AB50" s="21"/>
      <c r="AC50" s="21"/>
      <c r="AD50" s="21"/>
      <c r="AE50" s="21"/>
      <c r="AF50" s="21"/>
      <c r="AG50" s="21"/>
      <c r="AH50" s="21"/>
      <c r="AI50" s="21"/>
      <c r="AJ50" s="21"/>
      <c r="AK50" s="21"/>
      <c r="AL50" s="21"/>
      <c r="AM50" s="21"/>
      <c r="AN50" s="21"/>
      <c r="AO50" s="21"/>
      <c r="AP50" s="21"/>
      <c r="AQ50" s="21"/>
      <c r="AR50" s="19"/>
    </row>
    <row r="51">
      <c r="B51" s="20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1"/>
      <c r="Y51" s="21"/>
      <c r="Z51" s="21"/>
      <c r="AA51" s="21"/>
      <c r="AB51" s="21"/>
      <c r="AC51" s="21"/>
      <c r="AD51" s="21"/>
      <c r="AE51" s="21"/>
      <c r="AF51" s="21"/>
      <c r="AG51" s="21"/>
      <c r="AH51" s="21"/>
      <c r="AI51" s="21"/>
      <c r="AJ51" s="21"/>
      <c r="AK51" s="21"/>
      <c r="AL51" s="21"/>
      <c r="AM51" s="21"/>
      <c r="AN51" s="21"/>
      <c r="AO51" s="21"/>
      <c r="AP51" s="21"/>
      <c r="AQ51" s="21"/>
      <c r="AR51" s="19"/>
    </row>
    <row r="52">
      <c r="B52" s="20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21"/>
      <c r="Y52" s="21"/>
      <c r="Z52" s="21"/>
      <c r="AA52" s="21"/>
      <c r="AB52" s="21"/>
      <c r="AC52" s="21"/>
      <c r="AD52" s="21"/>
      <c r="AE52" s="21"/>
      <c r="AF52" s="21"/>
      <c r="AG52" s="21"/>
      <c r="AH52" s="21"/>
      <c r="AI52" s="21"/>
      <c r="AJ52" s="21"/>
      <c r="AK52" s="21"/>
      <c r="AL52" s="21"/>
      <c r="AM52" s="21"/>
      <c r="AN52" s="21"/>
      <c r="AO52" s="21"/>
      <c r="AP52" s="21"/>
      <c r="AQ52" s="21"/>
      <c r="AR52" s="19"/>
    </row>
    <row r="53">
      <c r="B53" s="20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  <c r="V53" s="21"/>
      <c r="W53" s="21"/>
      <c r="X53" s="21"/>
      <c r="Y53" s="21"/>
      <c r="Z53" s="21"/>
      <c r="AA53" s="21"/>
      <c r="AB53" s="21"/>
      <c r="AC53" s="21"/>
      <c r="AD53" s="21"/>
      <c r="AE53" s="21"/>
      <c r="AF53" s="21"/>
      <c r="AG53" s="21"/>
      <c r="AH53" s="21"/>
      <c r="AI53" s="21"/>
      <c r="AJ53" s="21"/>
      <c r="AK53" s="21"/>
      <c r="AL53" s="21"/>
      <c r="AM53" s="21"/>
      <c r="AN53" s="21"/>
      <c r="AO53" s="21"/>
      <c r="AP53" s="21"/>
      <c r="AQ53" s="21"/>
      <c r="AR53" s="19"/>
    </row>
    <row r="54">
      <c r="B54" s="20"/>
      <c r="C54" s="21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21"/>
      <c r="AA54" s="21"/>
      <c r="AB54" s="21"/>
      <c r="AC54" s="21"/>
      <c r="AD54" s="21"/>
      <c r="AE54" s="21"/>
      <c r="AF54" s="21"/>
      <c r="AG54" s="21"/>
      <c r="AH54" s="21"/>
      <c r="AI54" s="21"/>
      <c r="AJ54" s="21"/>
      <c r="AK54" s="21"/>
      <c r="AL54" s="21"/>
      <c r="AM54" s="21"/>
      <c r="AN54" s="21"/>
      <c r="AO54" s="21"/>
      <c r="AP54" s="21"/>
      <c r="AQ54" s="21"/>
      <c r="AR54" s="19"/>
    </row>
    <row r="55">
      <c r="B55" s="20"/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1"/>
      <c r="X55" s="21"/>
      <c r="Y55" s="21"/>
      <c r="Z55" s="21"/>
      <c r="AA55" s="21"/>
      <c r="AB55" s="21"/>
      <c r="AC55" s="21"/>
      <c r="AD55" s="21"/>
      <c r="AE55" s="21"/>
      <c r="AF55" s="21"/>
      <c r="AG55" s="21"/>
      <c r="AH55" s="21"/>
      <c r="AI55" s="21"/>
      <c r="AJ55" s="21"/>
      <c r="AK55" s="21"/>
      <c r="AL55" s="21"/>
      <c r="AM55" s="21"/>
      <c r="AN55" s="21"/>
      <c r="AO55" s="21"/>
      <c r="AP55" s="21"/>
      <c r="AQ55" s="21"/>
      <c r="AR55" s="19"/>
    </row>
    <row r="56">
      <c r="B56" s="20"/>
      <c r="C56" s="21"/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21"/>
      <c r="O56" s="21"/>
      <c r="P56" s="21"/>
      <c r="Q56" s="21"/>
      <c r="R56" s="21"/>
      <c r="S56" s="21"/>
      <c r="T56" s="21"/>
      <c r="U56" s="21"/>
      <c r="V56" s="21"/>
      <c r="W56" s="21"/>
      <c r="X56" s="21"/>
      <c r="Y56" s="21"/>
      <c r="Z56" s="21"/>
      <c r="AA56" s="21"/>
      <c r="AB56" s="21"/>
      <c r="AC56" s="21"/>
      <c r="AD56" s="21"/>
      <c r="AE56" s="21"/>
      <c r="AF56" s="21"/>
      <c r="AG56" s="21"/>
      <c r="AH56" s="21"/>
      <c r="AI56" s="21"/>
      <c r="AJ56" s="21"/>
      <c r="AK56" s="21"/>
      <c r="AL56" s="21"/>
      <c r="AM56" s="21"/>
      <c r="AN56" s="21"/>
      <c r="AO56" s="21"/>
      <c r="AP56" s="21"/>
      <c r="AQ56" s="21"/>
      <c r="AR56" s="19"/>
    </row>
    <row r="57">
      <c r="B57" s="20"/>
      <c r="C57" s="21"/>
      <c r="D57" s="21"/>
      <c r="E57" s="21"/>
      <c r="F57" s="21"/>
      <c r="G57" s="21"/>
      <c r="H57" s="21"/>
      <c r="I57" s="21"/>
      <c r="J57" s="21"/>
      <c r="K57" s="21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  <c r="Y57" s="21"/>
      <c r="Z57" s="21"/>
      <c r="AA57" s="21"/>
      <c r="AB57" s="21"/>
      <c r="AC57" s="21"/>
      <c r="AD57" s="21"/>
      <c r="AE57" s="21"/>
      <c r="AF57" s="21"/>
      <c r="AG57" s="21"/>
      <c r="AH57" s="21"/>
      <c r="AI57" s="21"/>
      <c r="AJ57" s="21"/>
      <c r="AK57" s="21"/>
      <c r="AL57" s="21"/>
      <c r="AM57" s="21"/>
      <c r="AN57" s="21"/>
      <c r="AO57" s="21"/>
      <c r="AP57" s="21"/>
      <c r="AQ57" s="21"/>
      <c r="AR57" s="19"/>
    </row>
    <row r="58">
      <c r="B58" s="20"/>
      <c r="C58" s="21"/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21"/>
      <c r="O58" s="21"/>
      <c r="P58" s="21"/>
      <c r="Q58" s="21"/>
      <c r="R58" s="21"/>
      <c r="S58" s="21"/>
      <c r="T58" s="21"/>
      <c r="U58" s="21"/>
      <c r="V58" s="21"/>
      <c r="W58" s="21"/>
      <c r="X58" s="21"/>
      <c r="Y58" s="21"/>
      <c r="Z58" s="21"/>
      <c r="AA58" s="21"/>
      <c r="AB58" s="21"/>
      <c r="AC58" s="21"/>
      <c r="AD58" s="21"/>
      <c r="AE58" s="21"/>
      <c r="AF58" s="21"/>
      <c r="AG58" s="21"/>
      <c r="AH58" s="21"/>
      <c r="AI58" s="21"/>
      <c r="AJ58" s="21"/>
      <c r="AK58" s="21"/>
      <c r="AL58" s="21"/>
      <c r="AM58" s="21"/>
      <c r="AN58" s="21"/>
      <c r="AO58" s="21"/>
      <c r="AP58" s="21"/>
      <c r="AQ58" s="21"/>
      <c r="AR58" s="19"/>
    </row>
    <row r="59">
      <c r="B59" s="20"/>
      <c r="C59" s="21"/>
      <c r="D59" s="21"/>
      <c r="E59" s="21"/>
      <c r="F59" s="21"/>
      <c r="G59" s="21"/>
      <c r="H59" s="21"/>
      <c r="I59" s="21"/>
      <c r="J59" s="21"/>
      <c r="K59" s="21"/>
      <c r="L59" s="21"/>
      <c r="M59" s="21"/>
      <c r="N59" s="21"/>
      <c r="O59" s="21"/>
      <c r="P59" s="21"/>
      <c r="Q59" s="21"/>
      <c r="R59" s="21"/>
      <c r="S59" s="21"/>
      <c r="T59" s="21"/>
      <c r="U59" s="21"/>
      <c r="V59" s="21"/>
      <c r="W59" s="21"/>
      <c r="X59" s="21"/>
      <c r="Y59" s="21"/>
      <c r="Z59" s="21"/>
      <c r="AA59" s="21"/>
      <c r="AB59" s="21"/>
      <c r="AC59" s="21"/>
      <c r="AD59" s="21"/>
      <c r="AE59" s="21"/>
      <c r="AF59" s="21"/>
      <c r="AG59" s="21"/>
      <c r="AH59" s="21"/>
      <c r="AI59" s="21"/>
      <c r="AJ59" s="21"/>
      <c r="AK59" s="21"/>
      <c r="AL59" s="21"/>
      <c r="AM59" s="21"/>
      <c r="AN59" s="21"/>
      <c r="AO59" s="21"/>
      <c r="AP59" s="21"/>
      <c r="AQ59" s="21"/>
      <c r="AR59" s="19"/>
    </row>
    <row r="60" s="2" customFormat="1">
      <c r="A60" s="37"/>
      <c r="B60" s="38"/>
      <c r="C60" s="39"/>
      <c r="D60" s="63" t="s">
        <v>51</v>
      </c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63" t="s">
        <v>52</v>
      </c>
      <c r="W60" s="41"/>
      <c r="X60" s="41"/>
      <c r="Y60" s="41"/>
      <c r="Z60" s="41"/>
      <c r="AA60" s="41"/>
      <c r="AB60" s="41"/>
      <c r="AC60" s="41"/>
      <c r="AD60" s="41"/>
      <c r="AE60" s="41"/>
      <c r="AF60" s="41"/>
      <c r="AG60" s="41"/>
      <c r="AH60" s="63" t="s">
        <v>51</v>
      </c>
      <c r="AI60" s="41"/>
      <c r="AJ60" s="41"/>
      <c r="AK60" s="41"/>
      <c r="AL60" s="41"/>
      <c r="AM60" s="63" t="s">
        <v>52</v>
      </c>
      <c r="AN60" s="41"/>
      <c r="AO60" s="41"/>
      <c r="AP60" s="39"/>
      <c r="AQ60" s="39"/>
      <c r="AR60" s="43"/>
      <c r="BE60" s="37"/>
    </row>
    <row r="61">
      <c r="B61" s="20"/>
      <c r="C61" s="21"/>
      <c r="D61" s="21"/>
      <c r="E61" s="21"/>
      <c r="F61" s="21"/>
      <c r="G61" s="21"/>
      <c r="H61" s="21"/>
      <c r="I61" s="21"/>
      <c r="J61" s="21"/>
      <c r="K61" s="21"/>
      <c r="L61" s="21"/>
      <c r="M61" s="21"/>
      <c r="N61" s="21"/>
      <c r="O61" s="21"/>
      <c r="P61" s="21"/>
      <c r="Q61" s="21"/>
      <c r="R61" s="21"/>
      <c r="S61" s="21"/>
      <c r="T61" s="21"/>
      <c r="U61" s="21"/>
      <c r="V61" s="21"/>
      <c r="W61" s="21"/>
      <c r="X61" s="21"/>
      <c r="Y61" s="21"/>
      <c r="Z61" s="21"/>
      <c r="AA61" s="21"/>
      <c r="AB61" s="21"/>
      <c r="AC61" s="21"/>
      <c r="AD61" s="21"/>
      <c r="AE61" s="21"/>
      <c r="AF61" s="21"/>
      <c r="AG61" s="21"/>
      <c r="AH61" s="21"/>
      <c r="AI61" s="21"/>
      <c r="AJ61" s="21"/>
      <c r="AK61" s="21"/>
      <c r="AL61" s="21"/>
      <c r="AM61" s="21"/>
      <c r="AN61" s="21"/>
      <c r="AO61" s="21"/>
      <c r="AP61" s="21"/>
      <c r="AQ61" s="21"/>
      <c r="AR61" s="19"/>
    </row>
    <row r="62">
      <c r="B62" s="20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  <c r="AA62" s="21"/>
      <c r="AB62" s="21"/>
      <c r="AC62" s="21"/>
      <c r="AD62" s="21"/>
      <c r="AE62" s="21"/>
      <c r="AF62" s="21"/>
      <c r="AG62" s="21"/>
      <c r="AH62" s="21"/>
      <c r="AI62" s="21"/>
      <c r="AJ62" s="21"/>
      <c r="AK62" s="21"/>
      <c r="AL62" s="21"/>
      <c r="AM62" s="21"/>
      <c r="AN62" s="21"/>
      <c r="AO62" s="21"/>
      <c r="AP62" s="21"/>
      <c r="AQ62" s="21"/>
      <c r="AR62" s="19"/>
    </row>
    <row r="63">
      <c r="B63" s="20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19"/>
    </row>
    <row r="64" s="2" customFormat="1">
      <c r="A64" s="37"/>
      <c r="B64" s="38"/>
      <c r="C64" s="39"/>
      <c r="D64" s="60" t="s">
        <v>53</v>
      </c>
      <c r="E64" s="64"/>
      <c r="F64" s="64"/>
      <c r="G64" s="64"/>
      <c r="H64" s="64"/>
      <c r="I64" s="64"/>
      <c r="J64" s="64"/>
      <c r="K64" s="64"/>
      <c r="L64" s="64"/>
      <c r="M64" s="64"/>
      <c r="N64" s="64"/>
      <c r="O64" s="64"/>
      <c r="P64" s="64"/>
      <c r="Q64" s="64"/>
      <c r="R64" s="64"/>
      <c r="S64" s="64"/>
      <c r="T64" s="64"/>
      <c r="U64" s="64"/>
      <c r="V64" s="64"/>
      <c r="W64" s="64"/>
      <c r="X64" s="64"/>
      <c r="Y64" s="64"/>
      <c r="Z64" s="64"/>
      <c r="AA64" s="64"/>
      <c r="AB64" s="64"/>
      <c r="AC64" s="64"/>
      <c r="AD64" s="64"/>
      <c r="AE64" s="64"/>
      <c r="AF64" s="64"/>
      <c r="AG64" s="64"/>
      <c r="AH64" s="60" t="s">
        <v>54</v>
      </c>
      <c r="AI64" s="64"/>
      <c r="AJ64" s="64"/>
      <c r="AK64" s="64"/>
      <c r="AL64" s="64"/>
      <c r="AM64" s="64"/>
      <c r="AN64" s="64"/>
      <c r="AO64" s="64"/>
      <c r="AP64" s="39"/>
      <c r="AQ64" s="39"/>
      <c r="AR64" s="43"/>
      <c r="BE64" s="37"/>
    </row>
    <row r="65">
      <c r="B65" s="20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19"/>
    </row>
    <row r="66">
      <c r="B66" s="20"/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19"/>
    </row>
    <row r="67">
      <c r="B67" s="20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19"/>
    </row>
    <row r="68">
      <c r="B68" s="20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19"/>
    </row>
    <row r="69">
      <c r="B69" s="20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19"/>
    </row>
    <row r="70">
      <c r="B70" s="20"/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19"/>
    </row>
    <row r="71">
      <c r="B71" s="20"/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19"/>
    </row>
    <row r="72">
      <c r="B72" s="20"/>
      <c r="C72" s="21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19"/>
    </row>
    <row r="73">
      <c r="B73" s="20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19"/>
    </row>
    <row r="74">
      <c r="B74" s="20"/>
      <c r="C74" s="21"/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19"/>
    </row>
    <row r="75" s="2" customFormat="1">
      <c r="A75" s="37"/>
      <c r="B75" s="38"/>
      <c r="C75" s="39"/>
      <c r="D75" s="63" t="s">
        <v>51</v>
      </c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1"/>
      <c r="U75" s="41"/>
      <c r="V75" s="63" t="s">
        <v>52</v>
      </c>
      <c r="W75" s="41"/>
      <c r="X75" s="41"/>
      <c r="Y75" s="41"/>
      <c r="Z75" s="41"/>
      <c r="AA75" s="41"/>
      <c r="AB75" s="41"/>
      <c r="AC75" s="41"/>
      <c r="AD75" s="41"/>
      <c r="AE75" s="41"/>
      <c r="AF75" s="41"/>
      <c r="AG75" s="41"/>
      <c r="AH75" s="63" t="s">
        <v>51</v>
      </c>
      <c r="AI75" s="41"/>
      <c r="AJ75" s="41"/>
      <c r="AK75" s="41"/>
      <c r="AL75" s="41"/>
      <c r="AM75" s="63" t="s">
        <v>52</v>
      </c>
      <c r="AN75" s="41"/>
      <c r="AO75" s="41"/>
      <c r="AP75" s="39"/>
      <c r="AQ75" s="39"/>
      <c r="AR75" s="43"/>
      <c r="BE75" s="37"/>
    </row>
    <row r="76" s="2" customFormat="1">
      <c r="A76" s="37"/>
      <c r="B76" s="38"/>
      <c r="C76" s="39"/>
      <c r="D76" s="39"/>
      <c r="E76" s="39"/>
      <c r="F76" s="39"/>
      <c r="G76" s="39"/>
      <c r="H76" s="39"/>
      <c r="I76" s="39"/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  <c r="AF76" s="39"/>
      <c r="AG76" s="39"/>
      <c r="AH76" s="39"/>
      <c r="AI76" s="39"/>
      <c r="AJ76" s="39"/>
      <c r="AK76" s="39"/>
      <c r="AL76" s="39"/>
      <c r="AM76" s="39"/>
      <c r="AN76" s="39"/>
      <c r="AO76" s="39"/>
      <c r="AP76" s="39"/>
      <c r="AQ76" s="39"/>
      <c r="AR76" s="43"/>
      <c r="BE76" s="37"/>
    </row>
    <row r="77" s="2" customFormat="1" ht="6.96" customHeight="1">
      <c r="A77" s="37"/>
      <c r="B77" s="65"/>
      <c r="C77" s="66"/>
      <c r="D77" s="66"/>
      <c r="E77" s="66"/>
      <c r="F77" s="66"/>
      <c r="G77" s="66"/>
      <c r="H77" s="66"/>
      <c r="I77" s="66"/>
      <c r="J77" s="66"/>
      <c r="K77" s="66"/>
      <c r="L77" s="66"/>
      <c r="M77" s="66"/>
      <c r="N77" s="66"/>
      <c r="O77" s="66"/>
      <c r="P77" s="66"/>
      <c r="Q77" s="66"/>
      <c r="R77" s="66"/>
      <c r="S77" s="66"/>
      <c r="T77" s="66"/>
      <c r="U77" s="66"/>
      <c r="V77" s="66"/>
      <c r="W77" s="66"/>
      <c r="X77" s="66"/>
      <c r="Y77" s="66"/>
      <c r="Z77" s="66"/>
      <c r="AA77" s="66"/>
      <c r="AB77" s="66"/>
      <c r="AC77" s="66"/>
      <c r="AD77" s="66"/>
      <c r="AE77" s="66"/>
      <c r="AF77" s="66"/>
      <c r="AG77" s="66"/>
      <c r="AH77" s="66"/>
      <c r="AI77" s="66"/>
      <c r="AJ77" s="66"/>
      <c r="AK77" s="66"/>
      <c r="AL77" s="66"/>
      <c r="AM77" s="66"/>
      <c r="AN77" s="66"/>
      <c r="AO77" s="66"/>
      <c r="AP77" s="66"/>
      <c r="AQ77" s="66"/>
      <c r="AR77" s="43"/>
      <c r="BE77" s="37"/>
    </row>
    <row r="81" s="2" customFormat="1" ht="6.96" customHeight="1">
      <c r="A81" s="37"/>
      <c r="B81" s="67"/>
      <c r="C81" s="68"/>
      <c r="D81" s="68"/>
      <c r="E81" s="68"/>
      <c r="F81" s="68"/>
      <c r="G81" s="68"/>
      <c r="H81" s="68"/>
      <c r="I81" s="68"/>
      <c r="J81" s="68"/>
      <c r="K81" s="68"/>
      <c r="L81" s="68"/>
      <c r="M81" s="68"/>
      <c r="N81" s="68"/>
      <c r="O81" s="68"/>
      <c r="P81" s="68"/>
      <c r="Q81" s="68"/>
      <c r="R81" s="68"/>
      <c r="S81" s="68"/>
      <c r="T81" s="68"/>
      <c r="U81" s="68"/>
      <c r="V81" s="68"/>
      <c r="W81" s="68"/>
      <c r="X81" s="68"/>
      <c r="Y81" s="68"/>
      <c r="Z81" s="68"/>
      <c r="AA81" s="68"/>
      <c r="AB81" s="68"/>
      <c r="AC81" s="68"/>
      <c r="AD81" s="68"/>
      <c r="AE81" s="68"/>
      <c r="AF81" s="68"/>
      <c r="AG81" s="68"/>
      <c r="AH81" s="68"/>
      <c r="AI81" s="68"/>
      <c r="AJ81" s="68"/>
      <c r="AK81" s="68"/>
      <c r="AL81" s="68"/>
      <c r="AM81" s="68"/>
      <c r="AN81" s="68"/>
      <c r="AO81" s="68"/>
      <c r="AP81" s="68"/>
      <c r="AQ81" s="68"/>
      <c r="AR81" s="43"/>
      <c r="BE81" s="37"/>
    </row>
    <row r="82" s="2" customFormat="1" ht="24.96" customHeight="1">
      <c r="A82" s="37"/>
      <c r="B82" s="38"/>
      <c r="C82" s="22" t="s">
        <v>55</v>
      </c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  <c r="AF82" s="39"/>
      <c r="AG82" s="39"/>
      <c r="AH82" s="39"/>
      <c r="AI82" s="39"/>
      <c r="AJ82" s="39"/>
      <c r="AK82" s="39"/>
      <c r="AL82" s="39"/>
      <c r="AM82" s="39"/>
      <c r="AN82" s="39"/>
      <c r="AO82" s="39"/>
      <c r="AP82" s="39"/>
      <c r="AQ82" s="39"/>
      <c r="AR82" s="43"/>
      <c r="BE82" s="37"/>
    </row>
    <row r="83" s="2" customFormat="1" ht="6.96" customHeight="1">
      <c r="A83" s="37"/>
      <c r="B83" s="38"/>
      <c r="C83" s="39"/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  <c r="AF83" s="39"/>
      <c r="AG83" s="39"/>
      <c r="AH83" s="39"/>
      <c r="AI83" s="39"/>
      <c r="AJ83" s="39"/>
      <c r="AK83" s="39"/>
      <c r="AL83" s="39"/>
      <c r="AM83" s="39"/>
      <c r="AN83" s="39"/>
      <c r="AO83" s="39"/>
      <c r="AP83" s="39"/>
      <c r="AQ83" s="39"/>
      <c r="AR83" s="43"/>
      <c r="BE83" s="37"/>
    </row>
    <row r="84" s="4" customFormat="1" ht="12" customHeight="1">
      <c r="A84" s="4"/>
      <c r="B84" s="69"/>
      <c r="C84" s="31" t="s">
        <v>13</v>
      </c>
      <c r="D84" s="70"/>
      <c r="E84" s="70"/>
      <c r="F84" s="70"/>
      <c r="G84" s="70"/>
      <c r="H84" s="70"/>
      <c r="I84" s="70"/>
      <c r="J84" s="70"/>
      <c r="K84" s="70"/>
      <c r="L84" s="70" t="str">
        <f>K5</f>
        <v>2026-MS-03</v>
      </c>
      <c r="M84" s="70"/>
      <c r="N84" s="70"/>
      <c r="O84" s="70"/>
      <c r="P84" s="70"/>
      <c r="Q84" s="70"/>
      <c r="R84" s="70"/>
      <c r="S84" s="70"/>
      <c r="T84" s="70"/>
      <c r="U84" s="70"/>
      <c r="V84" s="70"/>
      <c r="W84" s="70"/>
      <c r="X84" s="70"/>
      <c r="Y84" s="70"/>
      <c r="Z84" s="70"/>
      <c r="AA84" s="70"/>
      <c r="AB84" s="70"/>
      <c r="AC84" s="70"/>
      <c r="AD84" s="70"/>
      <c r="AE84" s="70"/>
      <c r="AF84" s="70"/>
      <c r="AG84" s="70"/>
      <c r="AH84" s="70"/>
      <c r="AI84" s="70"/>
      <c r="AJ84" s="70"/>
      <c r="AK84" s="70"/>
      <c r="AL84" s="70"/>
      <c r="AM84" s="70"/>
      <c r="AN84" s="70"/>
      <c r="AO84" s="70"/>
      <c r="AP84" s="70"/>
      <c r="AQ84" s="70"/>
      <c r="AR84" s="71"/>
      <c r="BE84" s="4"/>
    </row>
    <row r="85" s="5" customFormat="1" ht="36.96" customHeight="1">
      <c r="A85" s="5"/>
      <c r="B85" s="72"/>
      <c r="C85" s="73" t="s">
        <v>16</v>
      </c>
      <c r="D85" s="74"/>
      <c r="E85" s="74"/>
      <c r="F85" s="74"/>
      <c r="G85" s="74"/>
      <c r="H85" s="74"/>
      <c r="I85" s="74"/>
      <c r="J85" s="74"/>
      <c r="K85" s="74"/>
      <c r="L85" s="75" t="str">
        <f>K6</f>
        <v xml:space="preserve">Oprava oplocení části areálu zahrádek  II. etapa ,Sad č.1 a č.2</v>
      </c>
      <c r="M85" s="74"/>
      <c r="N85" s="74"/>
      <c r="O85" s="74"/>
      <c r="P85" s="74"/>
      <c r="Q85" s="74"/>
      <c r="R85" s="74"/>
      <c r="S85" s="74"/>
      <c r="T85" s="74"/>
      <c r="U85" s="74"/>
      <c r="V85" s="74"/>
      <c r="W85" s="74"/>
      <c r="X85" s="74"/>
      <c r="Y85" s="74"/>
      <c r="Z85" s="74"/>
      <c r="AA85" s="74"/>
      <c r="AB85" s="74"/>
      <c r="AC85" s="74"/>
      <c r="AD85" s="74"/>
      <c r="AE85" s="74"/>
      <c r="AF85" s="74"/>
      <c r="AG85" s="74"/>
      <c r="AH85" s="74"/>
      <c r="AI85" s="74"/>
      <c r="AJ85" s="74"/>
      <c r="AK85" s="74"/>
      <c r="AL85" s="74"/>
      <c r="AM85" s="74"/>
      <c r="AN85" s="74"/>
      <c r="AO85" s="74"/>
      <c r="AP85" s="74"/>
      <c r="AQ85" s="74"/>
      <c r="AR85" s="76"/>
      <c r="BE85" s="5"/>
    </row>
    <row r="86" s="2" customFormat="1" ht="6.96" customHeight="1">
      <c r="A86" s="37"/>
      <c r="B86" s="38"/>
      <c r="C86" s="39"/>
      <c r="D86" s="39"/>
      <c r="E86" s="39"/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  <c r="AF86" s="39"/>
      <c r="AG86" s="39"/>
      <c r="AH86" s="39"/>
      <c r="AI86" s="39"/>
      <c r="AJ86" s="39"/>
      <c r="AK86" s="39"/>
      <c r="AL86" s="39"/>
      <c r="AM86" s="39"/>
      <c r="AN86" s="39"/>
      <c r="AO86" s="39"/>
      <c r="AP86" s="39"/>
      <c r="AQ86" s="39"/>
      <c r="AR86" s="43"/>
      <c r="BE86" s="37"/>
    </row>
    <row r="87" s="2" customFormat="1" ht="12" customHeight="1">
      <c r="A87" s="37"/>
      <c r="B87" s="38"/>
      <c r="C87" s="31" t="s">
        <v>20</v>
      </c>
      <c r="D87" s="39"/>
      <c r="E87" s="39"/>
      <c r="F87" s="39"/>
      <c r="G87" s="39"/>
      <c r="H87" s="39"/>
      <c r="I87" s="39"/>
      <c r="J87" s="39"/>
      <c r="K87" s="39"/>
      <c r="L87" s="77" t="str">
        <f>IF(K8="","",K8)</f>
        <v xml:space="preserve"> </v>
      </c>
      <c r="M87" s="39"/>
      <c r="N87" s="39"/>
      <c r="O87" s="39"/>
      <c r="P87" s="39"/>
      <c r="Q87" s="39"/>
      <c r="R87" s="39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  <c r="AF87" s="39"/>
      <c r="AG87" s="39"/>
      <c r="AH87" s="39"/>
      <c r="AI87" s="31" t="s">
        <v>22</v>
      </c>
      <c r="AJ87" s="39"/>
      <c r="AK87" s="39"/>
      <c r="AL87" s="39"/>
      <c r="AM87" s="78" t="str">
        <f>IF(AN8= "","",AN8)</f>
        <v>30. 3. 2026</v>
      </c>
      <c r="AN87" s="78"/>
      <c r="AO87" s="39"/>
      <c r="AP87" s="39"/>
      <c r="AQ87" s="39"/>
      <c r="AR87" s="43"/>
      <c r="BE87" s="37"/>
    </row>
    <row r="88" s="2" customFormat="1" ht="6.96" customHeight="1">
      <c r="A88" s="37"/>
      <c r="B88" s="38"/>
      <c r="C88" s="39"/>
      <c r="D88" s="39"/>
      <c r="E88" s="39"/>
      <c r="F88" s="39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  <c r="AF88" s="39"/>
      <c r="AG88" s="39"/>
      <c r="AH88" s="39"/>
      <c r="AI88" s="39"/>
      <c r="AJ88" s="39"/>
      <c r="AK88" s="39"/>
      <c r="AL88" s="39"/>
      <c r="AM88" s="39"/>
      <c r="AN88" s="39"/>
      <c r="AO88" s="39"/>
      <c r="AP88" s="39"/>
      <c r="AQ88" s="39"/>
      <c r="AR88" s="43"/>
      <c r="BE88" s="37"/>
    </row>
    <row r="89" s="2" customFormat="1" ht="15.15" customHeight="1">
      <c r="A89" s="37"/>
      <c r="B89" s="38"/>
      <c r="C89" s="31" t="s">
        <v>24</v>
      </c>
      <c r="D89" s="39"/>
      <c r="E89" s="39"/>
      <c r="F89" s="39"/>
      <c r="G89" s="39"/>
      <c r="H89" s="39"/>
      <c r="I89" s="39"/>
      <c r="J89" s="39"/>
      <c r="K89" s="39"/>
      <c r="L89" s="70" t="str">
        <f>IF(E11= "","",E11)</f>
        <v>Město Studénka</v>
      </c>
      <c r="M89" s="39"/>
      <c r="N89" s="39"/>
      <c r="O89" s="39"/>
      <c r="P89" s="39"/>
      <c r="Q89" s="39"/>
      <c r="R89" s="39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  <c r="AF89" s="39"/>
      <c r="AG89" s="39"/>
      <c r="AH89" s="39"/>
      <c r="AI89" s="31" t="s">
        <v>30</v>
      </c>
      <c r="AJ89" s="39"/>
      <c r="AK89" s="39"/>
      <c r="AL89" s="39"/>
      <c r="AM89" s="79" t="str">
        <f>IF(E17="","",E17)</f>
        <v xml:space="preserve"> </v>
      </c>
      <c r="AN89" s="70"/>
      <c r="AO89" s="70"/>
      <c r="AP89" s="70"/>
      <c r="AQ89" s="39"/>
      <c r="AR89" s="43"/>
      <c r="AS89" s="80" t="s">
        <v>56</v>
      </c>
      <c r="AT89" s="81"/>
      <c r="AU89" s="82"/>
      <c r="AV89" s="82"/>
      <c r="AW89" s="82"/>
      <c r="AX89" s="82"/>
      <c r="AY89" s="82"/>
      <c r="AZ89" s="82"/>
      <c r="BA89" s="82"/>
      <c r="BB89" s="82"/>
      <c r="BC89" s="82"/>
      <c r="BD89" s="83"/>
      <c r="BE89" s="37"/>
    </row>
    <row r="90" s="2" customFormat="1" ht="15.15" customHeight="1">
      <c r="A90" s="37"/>
      <c r="B90" s="38"/>
      <c r="C90" s="31" t="s">
        <v>28</v>
      </c>
      <c r="D90" s="39"/>
      <c r="E90" s="39"/>
      <c r="F90" s="39"/>
      <c r="G90" s="39"/>
      <c r="H90" s="39"/>
      <c r="I90" s="39"/>
      <c r="J90" s="39"/>
      <c r="K90" s="39"/>
      <c r="L90" s="70" t="str">
        <f>IF(E14= "Vyplň údaj","",E14)</f>
        <v/>
      </c>
      <c r="M90" s="39"/>
      <c r="N90" s="39"/>
      <c r="O90" s="39"/>
      <c r="P90" s="39"/>
      <c r="Q90" s="39"/>
      <c r="R90" s="39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  <c r="AF90" s="39"/>
      <c r="AG90" s="39"/>
      <c r="AH90" s="39"/>
      <c r="AI90" s="31" t="s">
        <v>32</v>
      </c>
      <c r="AJ90" s="39"/>
      <c r="AK90" s="39"/>
      <c r="AL90" s="39"/>
      <c r="AM90" s="79" t="str">
        <f>IF(E20="","",E20)</f>
        <v>Ladislav Pekárek</v>
      </c>
      <c r="AN90" s="70"/>
      <c r="AO90" s="70"/>
      <c r="AP90" s="70"/>
      <c r="AQ90" s="39"/>
      <c r="AR90" s="43"/>
      <c r="AS90" s="84"/>
      <c r="AT90" s="85"/>
      <c r="AU90" s="86"/>
      <c r="AV90" s="86"/>
      <c r="AW90" s="86"/>
      <c r="AX90" s="86"/>
      <c r="AY90" s="86"/>
      <c r="AZ90" s="86"/>
      <c r="BA90" s="86"/>
      <c r="BB90" s="86"/>
      <c r="BC90" s="86"/>
      <c r="BD90" s="87"/>
      <c r="BE90" s="37"/>
    </row>
    <row r="91" s="2" customFormat="1" ht="10.8" customHeight="1">
      <c r="A91" s="37"/>
      <c r="B91" s="38"/>
      <c r="C91" s="39"/>
      <c r="D91" s="39"/>
      <c r="E91" s="39"/>
      <c r="F91" s="39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  <c r="AF91" s="39"/>
      <c r="AG91" s="39"/>
      <c r="AH91" s="39"/>
      <c r="AI91" s="39"/>
      <c r="AJ91" s="39"/>
      <c r="AK91" s="39"/>
      <c r="AL91" s="39"/>
      <c r="AM91" s="39"/>
      <c r="AN91" s="39"/>
      <c r="AO91" s="39"/>
      <c r="AP91" s="39"/>
      <c r="AQ91" s="39"/>
      <c r="AR91" s="43"/>
      <c r="AS91" s="88"/>
      <c r="AT91" s="89"/>
      <c r="AU91" s="90"/>
      <c r="AV91" s="90"/>
      <c r="AW91" s="90"/>
      <c r="AX91" s="90"/>
      <c r="AY91" s="90"/>
      <c r="AZ91" s="90"/>
      <c r="BA91" s="90"/>
      <c r="BB91" s="90"/>
      <c r="BC91" s="90"/>
      <c r="BD91" s="91"/>
      <c r="BE91" s="37"/>
    </row>
    <row r="92" s="2" customFormat="1" ht="29.28" customHeight="1">
      <c r="A92" s="37"/>
      <c r="B92" s="38"/>
      <c r="C92" s="92" t="s">
        <v>57</v>
      </c>
      <c r="D92" s="93"/>
      <c r="E92" s="93"/>
      <c r="F92" s="93"/>
      <c r="G92" s="93"/>
      <c r="H92" s="94"/>
      <c r="I92" s="95" t="s">
        <v>58</v>
      </c>
      <c r="J92" s="93"/>
      <c r="K92" s="93"/>
      <c r="L92" s="93"/>
      <c r="M92" s="93"/>
      <c r="N92" s="93"/>
      <c r="O92" s="93"/>
      <c r="P92" s="93"/>
      <c r="Q92" s="93"/>
      <c r="R92" s="93"/>
      <c r="S92" s="93"/>
      <c r="T92" s="93"/>
      <c r="U92" s="93"/>
      <c r="V92" s="93"/>
      <c r="W92" s="93"/>
      <c r="X92" s="93"/>
      <c r="Y92" s="93"/>
      <c r="Z92" s="93"/>
      <c r="AA92" s="93"/>
      <c r="AB92" s="93"/>
      <c r="AC92" s="93"/>
      <c r="AD92" s="93"/>
      <c r="AE92" s="93"/>
      <c r="AF92" s="93"/>
      <c r="AG92" s="96" t="s">
        <v>59</v>
      </c>
      <c r="AH92" s="93"/>
      <c r="AI92" s="93"/>
      <c r="AJ92" s="93"/>
      <c r="AK92" s="93"/>
      <c r="AL92" s="93"/>
      <c r="AM92" s="93"/>
      <c r="AN92" s="95" t="s">
        <v>60</v>
      </c>
      <c r="AO92" s="93"/>
      <c r="AP92" s="97"/>
      <c r="AQ92" s="98" t="s">
        <v>61</v>
      </c>
      <c r="AR92" s="43"/>
      <c r="AS92" s="99" t="s">
        <v>62</v>
      </c>
      <c r="AT92" s="100" t="s">
        <v>63</v>
      </c>
      <c r="AU92" s="100" t="s">
        <v>64</v>
      </c>
      <c r="AV92" s="100" t="s">
        <v>65</v>
      </c>
      <c r="AW92" s="100" t="s">
        <v>66</v>
      </c>
      <c r="AX92" s="100" t="s">
        <v>67</v>
      </c>
      <c r="AY92" s="100" t="s">
        <v>68</v>
      </c>
      <c r="AZ92" s="100" t="s">
        <v>69</v>
      </c>
      <c r="BA92" s="100" t="s">
        <v>70</v>
      </c>
      <c r="BB92" s="100" t="s">
        <v>71</v>
      </c>
      <c r="BC92" s="100" t="s">
        <v>72</v>
      </c>
      <c r="BD92" s="101" t="s">
        <v>73</v>
      </c>
      <c r="BE92" s="37"/>
    </row>
    <row r="93" s="2" customFormat="1" ht="10.8" customHeight="1">
      <c r="A93" s="37"/>
      <c r="B93" s="38"/>
      <c r="C93" s="39"/>
      <c r="D93" s="39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  <c r="AF93" s="39"/>
      <c r="AG93" s="39"/>
      <c r="AH93" s="39"/>
      <c r="AI93" s="39"/>
      <c r="AJ93" s="39"/>
      <c r="AK93" s="39"/>
      <c r="AL93" s="39"/>
      <c r="AM93" s="39"/>
      <c r="AN93" s="39"/>
      <c r="AO93" s="39"/>
      <c r="AP93" s="39"/>
      <c r="AQ93" s="39"/>
      <c r="AR93" s="43"/>
      <c r="AS93" s="102"/>
      <c r="AT93" s="103"/>
      <c r="AU93" s="103"/>
      <c r="AV93" s="103"/>
      <c r="AW93" s="103"/>
      <c r="AX93" s="103"/>
      <c r="AY93" s="103"/>
      <c r="AZ93" s="103"/>
      <c r="BA93" s="103"/>
      <c r="BB93" s="103"/>
      <c r="BC93" s="103"/>
      <c r="BD93" s="104"/>
      <c r="BE93" s="37"/>
    </row>
    <row r="94" s="6" customFormat="1" ht="32.4" customHeight="1">
      <c r="A94" s="6"/>
      <c r="B94" s="105"/>
      <c r="C94" s="106" t="s">
        <v>74</v>
      </c>
      <c r="D94" s="107"/>
      <c r="E94" s="107"/>
      <c r="F94" s="107"/>
      <c r="G94" s="107"/>
      <c r="H94" s="107"/>
      <c r="I94" s="107"/>
      <c r="J94" s="107"/>
      <c r="K94" s="107"/>
      <c r="L94" s="107"/>
      <c r="M94" s="107"/>
      <c r="N94" s="107"/>
      <c r="O94" s="107"/>
      <c r="P94" s="107"/>
      <c r="Q94" s="107"/>
      <c r="R94" s="107"/>
      <c r="S94" s="107"/>
      <c r="T94" s="107"/>
      <c r="U94" s="107"/>
      <c r="V94" s="107"/>
      <c r="W94" s="107"/>
      <c r="X94" s="107"/>
      <c r="Y94" s="107"/>
      <c r="Z94" s="107"/>
      <c r="AA94" s="107"/>
      <c r="AB94" s="107"/>
      <c r="AC94" s="107"/>
      <c r="AD94" s="107"/>
      <c r="AE94" s="107"/>
      <c r="AF94" s="107"/>
      <c r="AG94" s="108">
        <f>ROUND(AG95,2)</f>
        <v>0</v>
      </c>
      <c r="AH94" s="108"/>
      <c r="AI94" s="108"/>
      <c r="AJ94" s="108"/>
      <c r="AK94" s="108"/>
      <c r="AL94" s="108"/>
      <c r="AM94" s="108"/>
      <c r="AN94" s="109">
        <f>SUM(AG94,AT94)</f>
        <v>0</v>
      </c>
      <c r="AO94" s="109"/>
      <c r="AP94" s="109"/>
      <c r="AQ94" s="110" t="s">
        <v>1</v>
      </c>
      <c r="AR94" s="111"/>
      <c r="AS94" s="112">
        <f>ROUND(AS95,2)</f>
        <v>0</v>
      </c>
      <c r="AT94" s="113">
        <f>ROUND(SUM(AV94:AW94),2)</f>
        <v>0</v>
      </c>
      <c r="AU94" s="114">
        <f>ROUND(AU95,5)</f>
        <v>0</v>
      </c>
      <c r="AV94" s="113">
        <f>ROUND(AZ94*L29,2)</f>
        <v>0</v>
      </c>
      <c r="AW94" s="113">
        <f>ROUND(BA94*L30,2)</f>
        <v>0</v>
      </c>
      <c r="AX94" s="113">
        <f>ROUND(BB94*L29,2)</f>
        <v>0</v>
      </c>
      <c r="AY94" s="113">
        <f>ROUND(BC94*L30,2)</f>
        <v>0</v>
      </c>
      <c r="AZ94" s="113">
        <f>ROUND(AZ95,2)</f>
        <v>0</v>
      </c>
      <c r="BA94" s="113">
        <f>ROUND(BA95,2)</f>
        <v>0</v>
      </c>
      <c r="BB94" s="113">
        <f>ROUND(BB95,2)</f>
        <v>0</v>
      </c>
      <c r="BC94" s="113">
        <f>ROUND(BC95,2)</f>
        <v>0</v>
      </c>
      <c r="BD94" s="115">
        <f>ROUND(BD95,2)</f>
        <v>0</v>
      </c>
      <c r="BE94" s="6"/>
      <c r="BS94" s="116" t="s">
        <v>75</v>
      </c>
      <c r="BT94" s="116" t="s">
        <v>76</v>
      </c>
      <c r="BV94" s="116" t="s">
        <v>77</v>
      </c>
      <c r="BW94" s="116" t="s">
        <v>5</v>
      </c>
      <c r="BX94" s="116" t="s">
        <v>78</v>
      </c>
      <c r="CL94" s="116" t="s">
        <v>1</v>
      </c>
    </row>
    <row r="95" s="7" customFormat="1" ht="24.75" customHeight="1">
      <c r="A95" s="117" t="s">
        <v>79</v>
      </c>
      <c r="B95" s="118"/>
      <c r="C95" s="119"/>
      <c r="D95" s="120" t="s">
        <v>14</v>
      </c>
      <c r="E95" s="120"/>
      <c r="F95" s="120"/>
      <c r="G95" s="120"/>
      <c r="H95" s="120"/>
      <c r="I95" s="121"/>
      <c r="J95" s="120" t="s">
        <v>17</v>
      </c>
      <c r="K95" s="120"/>
      <c r="L95" s="120"/>
      <c r="M95" s="120"/>
      <c r="N95" s="120"/>
      <c r="O95" s="120"/>
      <c r="P95" s="120"/>
      <c r="Q95" s="120"/>
      <c r="R95" s="120"/>
      <c r="S95" s="120"/>
      <c r="T95" s="120"/>
      <c r="U95" s="120"/>
      <c r="V95" s="120"/>
      <c r="W95" s="120"/>
      <c r="X95" s="120"/>
      <c r="Y95" s="120"/>
      <c r="Z95" s="120"/>
      <c r="AA95" s="120"/>
      <c r="AB95" s="120"/>
      <c r="AC95" s="120"/>
      <c r="AD95" s="120"/>
      <c r="AE95" s="120"/>
      <c r="AF95" s="120"/>
      <c r="AG95" s="122">
        <f>'2026-MS-03 - Oprava oploc...'!J28</f>
        <v>0</v>
      </c>
      <c r="AH95" s="121"/>
      <c r="AI95" s="121"/>
      <c r="AJ95" s="121"/>
      <c r="AK95" s="121"/>
      <c r="AL95" s="121"/>
      <c r="AM95" s="121"/>
      <c r="AN95" s="122">
        <f>SUM(AG95,AT95)</f>
        <v>0</v>
      </c>
      <c r="AO95" s="121"/>
      <c r="AP95" s="121"/>
      <c r="AQ95" s="123" t="s">
        <v>80</v>
      </c>
      <c r="AR95" s="124"/>
      <c r="AS95" s="125">
        <v>0</v>
      </c>
      <c r="AT95" s="126">
        <f>ROUND(SUM(AV95:AW95),2)</f>
        <v>0</v>
      </c>
      <c r="AU95" s="127">
        <f>'2026-MS-03 - Oprava oploc...'!P119</f>
        <v>0</v>
      </c>
      <c r="AV95" s="126">
        <f>'2026-MS-03 - Oprava oploc...'!J31</f>
        <v>0</v>
      </c>
      <c r="AW95" s="126">
        <f>'2026-MS-03 - Oprava oploc...'!J32</f>
        <v>0</v>
      </c>
      <c r="AX95" s="126">
        <f>'2026-MS-03 - Oprava oploc...'!J33</f>
        <v>0</v>
      </c>
      <c r="AY95" s="126">
        <f>'2026-MS-03 - Oprava oploc...'!J34</f>
        <v>0</v>
      </c>
      <c r="AZ95" s="126">
        <f>'2026-MS-03 - Oprava oploc...'!F31</f>
        <v>0</v>
      </c>
      <c r="BA95" s="126">
        <f>'2026-MS-03 - Oprava oploc...'!F32</f>
        <v>0</v>
      </c>
      <c r="BB95" s="126">
        <f>'2026-MS-03 - Oprava oploc...'!F33</f>
        <v>0</v>
      </c>
      <c r="BC95" s="126">
        <f>'2026-MS-03 - Oprava oploc...'!F34</f>
        <v>0</v>
      </c>
      <c r="BD95" s="128">
        <f>'2026-MS-03 - Oprava oploc...'!F35</f>
        <v>0</v>
      </c>
      <c r="BE95" s="7"/>
      <c r="BT95" s="129" t="s">
        <v>81</v>
      </c>
      <c r="BU95" s="129" t="s">
        <v>82</v>
      </c>
      <c r="BV95" s="129" t="s">
        <v>77</v>
      </c>
      <c r="BW95" s="129" t="s">
        <v>5</v>
      </c>
      <c r="BX95" s="129" t="s">
        <v>78</v>
      </c>
      <c r="CL95" s="129" t="s">
        <v>1</v>
      </c>
    </row>
    <row r="96" s="2" customFormat="1" ht="30" customHeight="1">
      <c r="A96" s="37"/>
      <c r="B96" s="38"/>
      <c r="C96" s="39"/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F96" s="39"/>
      <c r="AG96" s="39"/>
      <c r="AH96" s="39"/>
      <c r="AI96" s="39"/>
      <c r="AJ96" s="39"/>
      <c r="AK96" s="39"/>
      <c r="AL96" s="39"/>
      <c r="AM96" s="39"/>
      <c r="AN96" s="39"/>
      <c r="AO96" s="39"/>
      <c r="AP96" s="39"/>
      <c r="AQ96" s="39"/>
      <c r="AR96" s="43"/>
      <c r="AS96" s="37"/>
      <c r="AT96" s="37"/>
      <c r="AU96" s="37"/>
      <c r="AV96" s="37"/>
      <c r="AW96" s="37"/>
      <c r="AX96" s="37"/>
      <c r="AY96" s="37"/>
      <c r="AZ96" s="37"/>
      <c r="BA96" s="37"/>
      <c r="BB96" s="37"/>
      <c r="BC96" s="37"/>
      <c r="BD96" s="37"/>
      <c r="BE96" s="37"/>
    </row>
    <row r="97" s="2" customFormat="1" ht="6.96" customHeight="1">
      <c r="A97" s="37"/>
      <c r="B97" s="65"/>
      <c r="C97" s="66"/>
      <c r="D97" s="66"/>
      <c r="E97" s="66"/>
      <c r="F97" s="66"/>
      <c r="G97" s="66"/>
      <c r="H97" s="66"/>
      <c r="I97" s="66"/>
      <c r="J97" s="66"/>
      <c r="K97" s="66"/>
      <c r="L97" s="66"/>
      <c r="M97" s="66"/>
      <c r="N97" s="66"/>
      <c r="O97" s="66"/>
      <c r="P97" s="66"/>
      <c r="Q97" s="66"/>
      <c r="R97" s="66"/>
      <c r="S97" s="66"/>
      <c r="T97" s="66"/>
      <c r="U97" s="66"/>
      <c r="V97" s="66"/>
      <c r="W97" s="66"/>
      <c r="X97" s="66"/>
      <c r="Y97" s="66"/>
      <c r="Z97" s="66"/>
      <c r="AA97" s="66"/>
      <c r="AB97" s="66"/>
      <c r="AC97" s="66"/>
      <c r="AD97" s="66"/>
      <c r="AE97" s="66"/>
      <c r="AF97" s="66"/>
      <c r="AG97" s="66"/>
      <c r="AH97" s="66"/>
      <c r="AI97" s="66"/>
      <c r="AJ97" s="66"/>
      <c r="AK97" s="66"/>
      <c r="AL97" s="66"/>
      <c r="AM97" s="66"/>
      <c r="AN97" s="66"/>
      <c r="AO97" s="66"/>
      <c r="AP97" s="66"/>
      <c r="AQ97" s="66"/>
      <c r="AR97" s="43"/>
      <c r="AS97" s="37"/>
      <c r="AT97" s="37"/>
      <c r="AU97" s="37"/>
      <c r="AV97" s="37"/>
      <c r="AW97" s="37"/>
      <c r="AX97" s="37"/>
      <c r="AY97" s="37"/>
      <c r="AZ97" s="37"/>
      <c r="BA97" s="37"/>
      <c r="BB97" s="37"/>
      <c r="BC97" s="37"/>
      <c r="BD97" s="37"/>
      <c r="BE97" s="37"/>
    </row>
  </sheetData>
  <sheetProtection sheet="1" formatColumns="0" formatRows="0" objects="1" scenarios="1" spinCount="100000" saltValue="XzLTzPSVPBdzUhXcsQprD3zYnSo9xbwLXk+cXix/6+Q90O4WT+aWIji8izT7s1gH952F3jfkD6xz0edVnbuXZA==" hashValue="PaLCRXRdtu1gW5EK/LyEgjIJLjfAntU+JBv2pxA0tChQxtf3IYkSB1xrGxTNCzUug9uuCK37eoiPihyO82hCvQ==" algorithmName="SHA-512" password="CC35"/>
  <mergeCells count="42">
    <mergeCell ref="BE5:BE34"/>
    <mergeCell ref="K5:AO5"/>
    <mergeCell ref="K6:AO6"/>
    <mergeCell ref="E14:AJ14"/>
    <mergeCell ref="E23:AN23"/>
    <mergeCell ref="AK26:AO26"/>
    <mergeCell ref="L28:P28"/>
    <mergeCell ref="W28:AE28"/>
    <mergeCell ref="AK28:AO28"/>
    <mergeCell ref="W29:AE29"/>
    <mergeCell ref="AK29:AO29"/>
    <mergeCell ref="L29:P29"/>
    <mergeCell ref="W30:AE30"/>
    <mergeCell ref="AK30:AO30"/>
    <mergeCell ref="L30:P30"/>
    <mergeCell ref="W31:AE31"/>
    <mergeCell ref="AK31:AO31"/>
    <mergeCell ref="L31:P31"/>
    <mergeCell ref="W32:AE32"/>
    <mergeCell ref="AK32:AO32"/>
    <mergeCell ref="L32:P32"/>
    <mergeCell ref="W33:AE33"/>
    <mergeCell ref="AK33:AO33"/>
    <mergeCell ref="L33:P33"/>
    <mergeCell ref="X35:AB35"/>
    <mergeCell ref="AK35:AO35"/>
    <mergeCell ref="L85:AO85"/>
    <mergeCell ref="AM87:AN87"/>
    <mergeCell ref="AM89:AP89"/>
    <mergeCell ref="AS89:AT91"/>
    <mergeCell ref="AM90:AP90"/>
    <mergeCell ref="C92:G92"/>
    <mergeCell ref="I92:AF92"/>
    <mergeCell ref="AG92:AM92"/>
    <mergeCell ref="AN92:AP92"/>
    <mergeCell ref="AN95:AP95"/>
    <mergeCell ref="AG95:AM95"/>
    <mergeCell ref="D95:H95"/>
    <mergeCell ref="J95:AF95"/>
    <mergeCell ref="AG94:AM94"/>
    <mergeCell ref="AN94:AP94"/>
    <mergeCell ref="AR2:BE2"/>
  </mergeCells>
  <hyperlinks>
    <hyperlink ref="A95" location="'2026-MS-03 - Oprava oploc...'!C2" display="/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tabSelected="1"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6" t="s">
        <v>5</v>
      </c>
    </row>
    <row r="3" s="1" customFormat="1" ht="6.96" customHeight="1">
      <c r="B3" s="130"/>
      <c r="C3" s="131"/>
      <c r="D3" s="131"/>
      <c r="E3" s="131"/>
      <c r="F3" s="131"/>
      <c r="G3" s="131"/>
      <c r="H3" s="131"/>
      <c r="I3" s="131"/>
      <c r="J3" s="131"/>
      <c r="K3" s="131"/>
      <c r="L3" s="19"/>
      <c r="AT3" s="16" t="s">
        <v>83</v>
      </c>
    </row>
    <row r="4" s="1" customFormat="1" ht="24.96" customHeight="1">
      <c r="B4" s="19"/>
      <c r="D4" s="132" t="s">
        <v>84</v>
      </c>
      <c r="L4" s="19"/>
      <c r="M4" s="133" t="s">
        <v>10</v>
      </c>
      <c r="AT4" s="16" t="s">
        <v>4</v>
      </c>
    </row>
    <row r="5" s="1" customFormat="1" ht="6.96" customHeight="1">
      <c r="B5" s="19"/>
      <c r="L5" s="19"/>
    </row>
    <row r="6" s="2" customFormat="1" ht="12" customHeight="1">
      <c r="A6" s="37"/>
      <c r="B6" s="43"/>
      <c r="C6" s="37"/>
      <c r="D6" s="134" t="s">
        <v>16</v>
      </c>
      <c r="E6" s="37"/>
      <c r="F6" s="37"/>
      <c r="G6" s="37"/>
      <c r="H6" s="37"/>
      <c r="I6" s="37"/>
      <c r="J6" s="37"/>
      <c r="K6" s="37"/>
      <c r="L6" s="62"/>
      <c r="S6" s="37"/>
      <c r="T6" s="37"/>
      <c r="U6" s="37"/>
      <c r="V6" s="37"/>
      <c r="W6" s="37"/>
      <c r="X6" s="37"/>
      <c r="Y6" s="37"/>
      <c r="Z6" s="37"/>
      <c r="AA6" s="37"/>
      <c r="AB6" s="37"/>
      <c r="AC6" s="37"/>
      <c r="AD6" s="37"/>
      <c r="AE6" s="37"/>
    </row>
    <row r="7" s="2" customFormat="1" ht="30" customHeight="1">
      <c r="A7" s="37"/>
      <c r="B7" s="43"/>
      <c r="C7" s="37"/>
      <c r="D7" s="37"/>
      <c r="E7" s="135" t="s">
        <v>17</v>
      </c>
      <c r="F7" s="37"/>
      <c r="G7" s="37"/>
      <c r="H7" s="37"/>
      <c r="I7" s="37"/>
      <c r="J7" s="37"/>
      <c r="K7" s="37"/>
      <c r="L7" s="62"/>
      <c r="S7" s="37"/>
      <c r="T7" s="37"/>
      <c r="U7" s="37"/>
      <c r="V7" s="37"/>
      <c r="W7" s="37"/>
      <c r="X7" s="37"/>
      <c r="Y7" s="37"/>
      <c r="Z7" s="37"/>
      <c r="AA7" s="37"/>
      <c r="AB7" s="37"/>
      <c r="AC7" s="37"/>
      <c r="AD7" s="37"/>
      <c r="AE7" s="37"/>
    </row>
    <row r="8" s="2" customFormat="1">
      <c r="A8" s="37"/>
      <c r="B8" s="43"/>
      <c r="C8" s="37"/>
      <c r="D8" s="37"/>
      <c r="E8" s="37"/>
      <c r="F8" s="37"/>
      <c r="G8" s="37"/>
      <c r="H8" s="37"/>
      <c r="I8" s="37"/>
      <c r="J8" s="37"/>
      <c r="K8" s="37"/>
      <c r="L8" s="62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</row>
    <row r="9" s="2" customFormat="1" ht="12" customHeight="1">
      <c r="A9" s="37"/>
      <c r="B9" s="43"/>
      <c r="C9" s="37"/>
      <c r="D9" s="134" t="s">
        <v>18</v>
      </c>
      <c r="E9" s="37"/>
      <c r="F9" s="136" t="s">
        <v>1</v>
      </c>
      <c r="G9" s="37"/>
      <c r="H9" s="37"/>
      <c r="I9" s="134" t="s">
        <v>19</v>
      </c>
      <c r="J9" s="136" t="s">
        <v>1</v>
      </c>
      <c r="K9" s="37"/>
      <c r="L9" s="62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  <c r="AE9" s="37"/>
    </row>
    <row r="10" s="2" customFormat="1" ht="12" customHeight="1">
      <c r="A10" s="37"/>
      <c r="B10" s="43"/>
      <c r="C10" s="37"/>
      <c r="D10" s="134" t="s">
        <v>20</v>
      </c>
      <c r="E10" s="37"/>
      <c r="F10" s="136" t="s">
        <v>21</v>
      </c>
      <c r="G10" s="37"/>
      <c r="H10" s="37"/>
      <c r="I10" s="134" t="s">
        <v>22</v>
      </c>
      <c r="J10" s="137" t="str">
        <f>'Rekapitulace stavby'!AN8</f>
        <v>30. 3. 2026</v>
      </c>
      <c r="K10" s="37"/>
      <c r="L10" s="62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</row>
    <row r="11" s="2" customFormat="1" ht="10.8" customHeight="1">
      <c r="A11" s="37"/>
      <c r="B11" s="43"/>
      <c r="C11" s="37"/>
      <c r="D11" s="37"/>
      <c r="E11" s="37"/>
      <c r="F11" s="37"/>
      <c r="G11" s="37"/>
      <c r="H11" s="37"/>
      <c r="I11" s="37"/>
      <c r="J11" s="37"/>
      <c r="K11" s="37"/>
      <c r="L11" s="62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</row>
    <row r="12" s="2" customFormat="1" ht="12" customHeight="1">
      <c r="A12" s="37"/>
      <c r="B12" s="43"/>
      <c r="C12" s="37"/>
      <c r="D12" s="134" t="s">
        <v>24</v>
      </c>
      <c r="E12" s="37"/>
      <c r="F12" s="37"/>
      <c r="G12" s="37"/>
      <c r="H12" s="37"/>
      <c r="I12" s="134" t="s">
        <v>25</v>
      </c>
      <c r="J12" s="136" t="s">
        <v>1</v>
      </c>
      <c r="K12" s="37"/>
      <c r="L12" s="62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  <c r="AE12" s="37"/>
    </row>
    <row r="13" s="2" customFormat="1" ht="18" customHeight="1">
      <c r="A13" s="37"/>
      <c r="B13" s="43"/>
      <c r="C13" s="37"/>
      <c r="D13" s="37"/>
      <c r="E13" s="136" t="s">
        <v>26</v>
      </c>
      <c r="F13" s="37"/>
      <c r="G13" s="37"/>
      <c r="H13" s="37"/>
      <c r="I13" s="134" t="s">
        <v>27</v>
      </c>
      <c r="J13" s="136" t="s">
        <v>1</v>
      </c>
      <c r="K13" s="37"/>
      <c r="L13" s="62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</row>
    <row r="14" s="2" customFormat="1" ht="6.96" customHeight="1">
      <c r="A14" s="37"/>
      <c r="B14" s="43"/>
      <c r="C14" s="37"/>
      <c r="D14" s="37"/>
      <c r="E14" s="37"/>
      <c r="F14" s="37"/>
      <c r="G14" s="37"/>
      <c r="H14" s="37"/>
      <c r="I14" s="37"/>
      <c r="J14" s="37"/>
      <c r="K14" s="37"/>
      <c r="L14" s="62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  <c r="AE14" s="37"/>
    </row>
    <row r="15" s="2" customFormat="1" ht="12" customHeight="1">
      <c r="A15" s="37"/>
      <c r="B15" s="43"/>
      <c r="C15" s="37"/>
      <c r="D15" s="134" t="s">
        <v>28</v>
      </c>
      <c r="E15" s="37"/>
      <c r="F15" s="37"/>
      <c r="G15" s="37"/>
      <c r="H15" s="37"/>
      <c r="I15" s="134" t="s">
        <v>25</v>
      </c>
      <c r="J15" s="32" t="str">
        <f>'Rekapitulace stavby'!AN13</f>
        <v>Vyplň údaj</v>
      </c>
      <c r="K15" s="37"/>
      <c r="L15" s="62"/>
      <c r="S15" s="37"/>
      <c r="T15" s="37"/>
      <c r="U15" s="37"/>
      <c r="V15" s="37"/>
      <c r="W15" s="37"/>
      <c r="X15" s="37"/>
      <c r="Y15" s="37"/>
      <c r="Z15" s="37"/>
      <c r="AA15" s="37"/>
      <c r="AB15" s="37"/>
      <c r="AC15" s="37"/>
      <c r="AD15" s="37"/>
      <c r="AE15" s="37"/>
    </row>
    <row r="16" s="2" customFormat="1" ht="18" customHeight="1">
      <c r="A16" s="37"/>
      <c r="B16" s="43"/>
      <c r="C16" s="37"/>
      <c r="D16" s="37"/>
      <c r="E16" s="32" t="str">
        <f>'Rekapitulace stavby'!E14</f>
        <v>Vyplň údaj</v>
      </c>
      <c r="F16" s="136"/>
      <c r="G16" s="136"/>
      <c r="H16" s="136"/>
      <c r="I16" s="134" t="s">
        <v>27</v>
      </c>
      <c r="J16" s="32" t="str">
        <f>'Rekapitulace stavby'!AN14</f>
        <v>Vyplň údaj</v>
      </c>
      <c r="K16" s="37"/>
      <c r="L16" s="62"/>
      <c r="S16" s="37"/>
      <c r="T16" s="3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</row>
    <row r="17" s="2" customFormat="1" ht="6.96" customHeight="1">
      <c r="A17" s="37"/>
      <c r="B17" s="43"/>
      <c r="C17" s="37"/>
      <c r="D17" s="37"/>
      <c r="E17" s="37"/>
      <c r="F17" s="37"/>
      <c r="G17" s="37"/>
      <c r="H17" s="37"/>
      <c r="I17" s="37"/>
      <c r="J17" s="37"/>
      <c r="K17" s="37"/>
      <c r="L17" s="62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</row>
    <row r="18" s="2" customFormat="1" ht="12" customHeight="1">
      <c r="A18" s="37"/>
      <c r="B18" s="43"/>
      <c r="C18" s="37"/>
      <c r="D18" s="134" t="s">
        <v>30</v>
      </c>
      <c r="E18" s="37"/>
      <c r="F18" s="37"/>
      <c r="G18" s="37"/>
      <c r="H18" s="37"/>
      <c r="I18" s="134" t="s">
        <v>25</v>
      </c>
      <c r="J18" s="136" t="str">
        <f>IF('Rekapitulace stavby'!AN16="","",'Rekapitulace stavby'!AN16)</f>
        <v/>
      </c>
      <c r="K18" s="37"/>
      <c r="L18" s="62"/>
      <c r="S18" s="37"/>
      <c r="T18" s="37"/>
      <c r="U18" s="37"/>
      <c r="V18" s="37"/>
      <c r="W18" s="37"/>
      <c r="X18" s="37"/>
      <c r="Y18" s="37"/>
      <c r="Z18" s="37"/>
      <c r="AA18" s="37"/>
      <c r="AB18" s="37"/>
      <c r="AC18" s="37"/>
      <c r="AD18" s="37"/>
      <c r="AE18" s="37"/>
    </row>
    <row r="19" s="2" customFormat="1" ht="18" customHeight="1">
      <c r="A19" s="37"/>
      <c r="B19" s="43"/>
      <c r="C19" s="37"/>
      <c r="D19" s="37"/>
      <c r="E19" s="136" t="str">
        <f>IF('Rekapitulace stavby'!E17="","",'Rekapitulace stavby'!E17)</f>
        <v xml:space="preserve"> </v>
      </c>
      <c r="F19" s="37"/>
      <c r="G19" s="37"/>
      <c r="H19" s="37"/>
      <c r="I19" s="134" t="s">
        <v>27</v>
      </c>
      <c r="J19" s="136" t="str">
        <f>IF('Rekapitulace stavby'!AN17="","",'Rekapitulace stavby'!AN17)</f>
        <v/>
      </c>
      <c r="K19" s="37"/>
      <c r="L19" s="62"/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7"/>
      <c r="AD19" s="37"/>
      <c r="AE19" s="37"/>
    </row>
    <row r="20" s="2" customFormat="1" ht="6.96" customHeight="1">
      <c r="A20" s="37"/>
      <c r="B20" s="43"/>
      <c r="C20" s="37"/>
      <c r="D20" s="37"/>
      <c r="E20" s="37"/>
      <c r="F20" s="37"/>
      <c r="G20" s="37"/>
      <c r="H20" s="37"/>
      <c r="I20" s="37"/>
      <c r="J20" s="37"/>
      <c r="K20" s="37"/>
      <c r="L20" s="62"/>
      <c r="S20" s="37"/>
      <c r="T20" s="37"/>
      <c r="U20" s="37"/>
      <c r="V20" s="37"/>
      <c r="W20" s="37"/>
      <c r="X20" s="37"/>
      <c r="Y20" s="37"/>
      <c r="Z20" s="37"/>
      <c r="AA20" s="37"/>
      <c r="AB20" s="37"/>
      <c r="AC20" s="37"/>
      <c r="AD20" s="37"/>
      <c r="AE20" s="37"/>
    </row>
    <row r="21" s="2" customFormat="1" ht="12" customHeight="1">
      <c r="A21" s="37"/>
      <c r="B21" s="43"/>
      <c r="C21" s="37"/>
      <c r="D21" s="134" t="s">
        <v>32</v>
      </c>
      <c r="E21" s="37"/>
      <c r="F21" s="37"/>
      <c r="G21" s="37"/>
      <c r="H21" s="37"/>
      <c r="I21" s="134" t="s">
        <v>25</v>
      </c>
      <c r="J21" s="136" t="s">
        <v>33</v>
      </c>
      <c r="K21" s="37"/>
      <c r="L21" s="62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  <c r="AE21" s="37"/>
    </row>
    <row r="22" s="2" customFormat="1" ht="18" customHeight="1">
      <c r="A22" s="37"/>
      <c r="B22" s="43"/>
      <c r="C22" s="37"/>
      <c r="D22" s="37"/>
      <c r="E22" s="136" t="s">
        <v>34</v>
      </c>
      <c r="F22" s="37"/>
      <c r="G22" s="37"/>
      <c r="H22" s="37"/>
      <c r="I22" s="134" t="s">
        <v>27</v>
      </c>
      <c r="J22" s="136" t="s">
        <v>1</v>
      </c>
      <c r="K22" s="37"/>
      <c r="L22" s="62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</row>
    <row r="23" s="2" customFormat="1" ht="6.96" customHeight="1">
      <c r="A23" s="37"/>
      <c r="B23" s="43"/>
      <c r="C23" s="37"/>
      <c r="D23" s="37"/>
      <c r="E23" s="37"/>
      <c r="F23" s="37"/>
      <c r="G23" s="37"/>
      <c r="H23" s="37"/>
      <c r="I23" s="37"/>
      <c r="J23" s="37"/>
      <c r="K23" s="37"/>
      <c r="L23" s="62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</row>
    <row r="24" s="2" customFormat="1" ht="12" customHeight="1">
      <c r="A24" s="37"/>
      <c r="B24" s="43"/>
      <c r="C24" s="37"/>
      <c r="D24" s="134" t="s">
        <v>35</v>
      </c>
      <c r="E24" s="37"/>
      <c r="F24" s="37"/>
      <c r="G24" s="37"/>
      <c r="H24" s="37"/>
      <c r="I24" s="37"/>
      <c r="J24" s="37"/>
      <c r="K24" s="37"/>
      <c r="L24" s="62"/>
      <c r="S24" s="37"/>
      <c r="T24" s="37"/>
      <c r="U24" s="37"/>
      <c r="V24" s="37"/>
      <c r="W24" s="37"/>
      <c r="X24" s="37"/>
      <c r="Y24" s="37"/>
      <c r="Z24" s="37"/>
      <c r="AA24" s="37"/>
      <c r="AB24" s="37"/>
      <c r="AC24" s="37"/>
      <c r="AD24" s="37"/>
      <c r="AE24" s="37"/>
    </row>
    <row r="25" s="8" customFormat="1" ht="16.5" customHeight="1">
      <c r="A25" s="138"/>
      <c r="B25" s="139"/>
      <c r="C25" s="138"/>
      <c r="D25" s="138"/>
      <c r="E25" s="140" t="s">
        <v>1</v>
      </c>
      <c r="F25" s="140"/>
      <c r="G25" s="140"/>
      <c r="H25" s="140"/>
      <c r="I25" s="138"/>
      <c r="J25" s="138"/>
      <c r="K25" s="138"/>
      <c r="L25" s="141"/>
      <c r="S25" s="138"/>
      <c r="T25" s="138"/>
      <c r="U25" s="138"/>
      <c r="V25" s="138"/>
      <c r="W25" s="138"/>
      <c r="X25" s="138"/>
      <c r="Y25" s="138"/>
      <c r="Z25" s="138"/>
      <c r="AA25" s="138"/>
      <c r="AB25" s="138"/>
      <c r="AC25" s="138"/>
      <c r="AD25" s="138"/>
      <c r="AE25" s="138"/>
    </row>
    <row r="26" s="2" customFormat="1" ht="6.96" customHeight="1">
      <c r="A26" s="37"/>
      <c r="B26" s="43"/>
      <c r="C26" s="37"/>
      <c r="D26" s="37"/>
      <c r="E26" s="37"/>
      <c r="F26" s="37"/>
      <c r="G26" s="37"/>
      <c r="H26" s="37"/>
      <c r="I26" s="37"/>
      <c r="J26" s="37"/>
      <c r="K26" s="37"/>
      <c r="L26" s="62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</row>
    <row r="27" s="2" customFormat="1" ht="6.96" customHeight="1">
      <c r="A27" s="37"/>
      <c r="B27" s="43"/>
      <c r="C27" s="37"/>
      <c r="D27" s="142"/>
      <c r="E27" s="142"/>
      <c r="F27" s="142"/>
      <c r="G27" s="142"/>
      <c r="H27" s="142"/>
      <c r="I27" s="142"/>
      <c r="J27" s="142"/>
      <c r="K27" s="142"/>
      <c r="L27" s="62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</row>
    <row r="28" s="2" customFormat="1" ht="25.44" customHeight="1">
      <c r="A28" s="37"/>
      <c r="B28" s="43"/>
      <c r="C28" s="37"/>
      <c r="D28" s="143" t="s">
        <v>36</v>
      </c>
      <c r="E28" s="37"/>
      <c r="F28" s="37"/>
      <c r="G28" s="37"/>
      <c r="H28" s="37"/>
      <c r="I28" s="37"/>
      <c r="J28" s="144">
        <f>ROUND(J119, 2)</f>
        <v>0</v>
      </c>
      <c r="K28" s="37"/>
      <c r="L28" s="62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</row>
    <row r="29" s="2" customFormat="1" ht="6.96" customHeight="1">
      <c r="A29" s="37"/>
      <c r="B29" s="43"/>
      <c r="C29" s="37"/>
      <c r="D29" s="142"/>
      <c r="E29" s="142"/>
      <c r="F29" s="142"/>
      <c r="G29" s="142"/>
      <c r="H29" s="142"/>
      <c r="I29" s="142"/>
      <c r="J29" s="142"/>
      <c r="K29" s="142"/>
      <c r="L29" s="62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</row>
    <row r="30" s="2" customFormat="1" ht="14.4" customHeight="1">
      <c r="A30" s="37"/>
      <c r="B30" s="43"/>
      <c r="C30" s="37"/>
      <c r="D30" s="37"/>
      <c r="E30" s="37"/>
      <c r="F30" s="145" t="s">
        <v>38</v>
      </c>
      <c r="G30" s="37"/>
      <c r="H30" s="37"/>
      <c r="I30" s="145" t="s">
        <v>37</v>
      </c>
      <c r="J30" s="145" t="s">
        <v>39</v>
      </c>
      <c r="K30" s="37"/>
      <c r="L30" s="62"/>
      <c r="S30" s="37"/>
      <c r="T30" s="37"/>
      <c r="U30" s="37"/>
      <c r="V30" s="37"/>
      <c r="W30" s="37"/>
      <c r="X30" s="37"/>
      <c r="Y30" s="37"/>
      <c r="Z30" s="37"/>
      <c r="AA30" s="37"/>
      <c r="AB30" s="37"/>
      <c r="AC30" s="37"/>
      <c r="AD30" s="37"/>
      <c r="AE30" s="37"/>
    </row>
    <row r="31" s="2" customFormat="1" ht="14.4" customHeight="1">
      <c r="A31" s="37"/>
      <c r="B31" s="43"/>
      <c r="C31" s="37"/>
      <c r="D31" s="146" t="s">
        <v>40</v>
      </c>
      <c r="E31" s="134" t="s">
        <v>41</v>
      </c>
      <c r="F31" s="147">
        <f>ROUND((SUM(BE119:BE236)),  2)</f>
        <v>0</v>
      </c>
      <c r="G31" s="37"/>
      <c r="H31" s="37"/>
      <c r="I31" s="148">
        <v>0.20999999999999999</v>
      </c>
      <c r="J31" s="147">
        <f>ROUND(((SUM(BE119:BE236))*I31),  2)</f>
        <v>0</v>
      </c>
      <c r="K31" s="37"/>
      <c r="L31" s="62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</row>
    <row r="32" s="2" customFormat="1" ht="14.4" customHeight="1">
      <c r="A32" s="37"/>
      <c r="B32" s="43"/>
      <c r="C32" s="37"/>
      <c r="D32" s="37"/>
      <c r="E32" s="134" t="s">
        <v>42</v>
      </c>
      <c r="F32" s="147">
        <f>ROUND((SUM(BF119:BF236)),  2)</f>
        <v>0</v>
      </c>
      <c r="G32" s="37"/>
      <c r="H32" s="37"/>
      <c r="I32" s="148">
        <v>0.12</v>
      </c>
      <c r="J32" s="147">
        <f>ROUND(((SUM(BF119:BF236))*I32),  2)</f>
        <v>0</v>
      </c>
      <c r="K32" s="37"/>
      <c r="L32" s="62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</row>
    <row r="33" hidden="1" s="2" customFormat="1" ht="14.4" customHeight="1">
      <c r="A33" s="37"/>
      <c r="B33" s="43"/>
      <c r="C33" s="37"/>
      <c r="D33" s="37"/>
      <c r="E33" s="134" t="s">
        <v>43</v>
      </c>
      <c r="F33" s="147">
        <f>ROUND((SUM(BG119:BG236)),  2)</f>
        <v>0</v>
      </c>
      <c r="G33" s="37"/>
      <c r="H33" s="37"/>
      <c r="I33" s="148">
        <v>0.20999999999999999</v>
      </c>
      <c r="J33" s="147">
        <f>0</f>
        <v>0</v>
      </c>
      <c r="K33" s="37"/>
      <c r="L33" s="62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</row>
    <row r="34" hidden="1" s="2" customFormat="1" ht="14.4" customHeight="1">
      <c r="A34" s="37"/>
      <c r="B34" s="43"/>
      <c r="C34" s="37"/>
      <c r="D34" s="37"/>
      <c r="E34" s="134" t="s">
        <v>44</v>
      </c>
      <c r="F34" s="147">
        <f>ROUND((SUM(BH119:BH236)),  2)</f>
        <v>0</v>
      </c>
      <c r="G34" s="37"/>
      <c r="H34" s="37"/>
      <c r="I34" s="148">
        <v>0.12</v>
      </c>
      <c r="J34" s="147">
        <f>0</f>
        <v>0</v>
      </c>
      <c r="K34" s="37"/>
      <c r="L34" s="62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</row>
    <row r="35" hidden="1" s="2" customFormat="1" ht="14.4" customHeight="1">
      <c r="A35" s="37"/>
      <c r="B35" s="43"/>
      <c r="C35" s="37"/>
      <c r="D35" s="37"/>
      <c r="E35" s="134" t="s">
        <v>45</v>
      </c>
      <c r="F35" s="147">
        <f>ROUND((SUM(BI119:BI236)),  2)</f>
        <v>0</v>
      </c>
      <c r="G35" s="37"/>
      <c r="H35" s="37"/>
      <c r="I35" s="148">
        <v>0</v>
      </c>
      <c r="J35" s="147">
        <f>0</f>
        <v>0</v>
      </c>
      <c r="K35" s="37"/>
      <c r="L35" s="62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</row>
    <row r="36" s="2" customFormat="1" ht="6.96" customHeight="1">
      <c r="A36" s="37"/>
      <c r="B36" s="43"/>
      <c r="C36" s="37"/>
      <c r="D36" s="37"/>
      <c r="E36" s="37"/>
      <c r="F36" s="37"/>
      <c r="G36" s="37"/>
      <c r="H36" s="37"/>
      <c r="I36" s="37"/>
      <c r="J36" s="37"/>
      <c r="K36" s="37"/>
      <c r="L36" s="62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</row>
    <row r="37" s="2" customFormat="1" ht="25.44" customHeight="1">
      <c r="A37" s="37"/>
      <c r="B37" s="43"/>
      <c r="C37" s="149"/>
      <c r="D37" s="150" t="s">
        <v>46</v>
      </c>
      <c r="E37" s="151"/>
      <c r="F37" s="151"/>
      <c r="G37" s="152" t="s">
        <v>47</v>
      </c>
      <c r="H37" s="153" t="s">
        <v>48</v>
      </c>
      <c r="I37" s="151"/>
      <c r="J37" s="154">
        <f>SUM(J28:J35)</f>
        <v>0</v>
      </c>
      <c r="K37" s="155"/>
      <c r="L37" s="62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</row>
    <row r="38" s="2" customFormat="1" ht="14.4" customHeight="1">
      <c r="A38" s="37"/>
      <c r="B38" s="43"/>
      <c r="C38" s="37"/>
      <c r="D38" s="37"/>
      <c r="E38" s="37"/>
      <c r="F38" s="37"/>
      <c r="G38" s="37"/>
      <c r="H38" s="37"/>
      <c r="I38" s="37"/>
      <c r="J38" s="37"/>
      <c r="K38" s="37"/>
      <c r="L38" s="62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</row>
    <row r="39" s="1" customFormat="1" ht="14.4" customHeight="1">
      <c r="B39" s="19"/>
      <c r="L39" s="19"/>
    </row>
    <row r="40" s="1" customFormat="1" ht="14.4" customHeight="1">
      <c r="B40" s="19"/>
      <c r="L40" s="19"/>
    </row>
    <row r="41" s="1" customFormat="1" ht="14.4" customHeight="1">
      <c r="B41" s="19"/>
      <c r="L41" s="19"/>
    </row>
    <row r="42" s="1" customFormat="1" ht="14.4" customHeight="1">
      <c r="B42" s="19"/>
      <c r="L42" s="19"/>
    </row>
    <row r="43" s="1" customFormat="1" ht="14.4" customHeight="1">
      <c r="B43" s="19"/>
      <c r="L43" s="19"/>
    </row>
    <row r="44" s="1" customFormat="1" ht="14.4" customHeight="1">
      <c r="B44" s="19"/>
      <c r="L44" s="19"/>
    </row>
    <row r="45" s="1" customFormat="1" ht="14.4" customHeight="1">
      <c r="B45" s="19"/>
      <c r="L45" s="19"/>
    </row>
    <row r="46" s="1" customFormat="1" ht="14.4" customHeight="1">
      <c r="B46" s="19"/>
      <c r="L46" s="19"/>
    </row>
    <row r="47" s="1" customFormat="1" ht="14.4" customHeight="1">
      <c r="B47" s="19"/>
      <c r="L47" s="19"/>
    </row>
    <row r="48" s="1" customFormat="1" ht="14.4" customHeight="1">
      <c r="B48" s="19"/>
      <c r="L48" s="19"/>
    </row>
    <row r="49" s="1" customFormat="1" ht="14.4" customHeight="1">
      <c r="B49" s="19"/>
      <c r="L49" s="19"/>
    </row>
    <row r="50" s="2" customFormat="1" ht="14.4" customHeight="1">
      <c r="B50" s="62"/>
      <c r="D50" s="156" t="s">
        <v>49</v>
      </c>
      <c r="E50" s="157"/>
      <c r="F50" s="157"/>
      <c r="G50" s="156" t="s">
        <v>50</v>
      </c>
      <c r="H50" s="157"/>
      <c r="I50" s="157"/>
      <c r="J50" s="157"/>
      <c r="K50" s="157"/>
      <c r="L50" s="62"/>
    </row>
    <row r="51">
      <c r="B51" s="19"/>
      <c r="L51" s="19"/>
    </row>
    <row r="52">
      <c r="B52" s="19"/>
      <c r="L52" s="19"/>
    </row>
    <row r="53">
      <c r="B53" s="19"/>
      <c r="L53" s="19"/>
    </row>
    <row r="54">
      <c r="B54" s="19"/>
      <c r="L54" s="19"/>
    </row>
    <row r="55">
      <c r="B55" s="19"/>
      <c r="L55" s="19"/>
    </row>
    <row r="56">
      <c r="B56" s="19"/>
      <c r="L56" s="19"/>
    </row>
    <row r="57">
      <c r="B57" s="19"/>
      <c r="L57" s="19"/>
    </row>
    <row r="58">
      <c r="B58" s="19"/>
      <c r="L58" s="19"/>
    </row>
    <row r="59">
      <c r="B59" s="19"/>
      <c r="L59" s="19"/>
    </row>
    <row r="60">
      <c r="B60" s="19"/>
      <c r="L60" s="19"/>
    </row>
    <row r="61" s="2" customFormat="1">
      <c r="A61" s="37"/>
      <c r="B61" s="43"/>
      <c r="C61" s="37"/>
      <c r="D61" s="158" t="s">
        <v>51</v>
      </c>
      <c r="E61" s="159"/>
      <c r="F61" s="160" t="s">
        <v>52</v>
      </c>
      <c r="G61" s="158" t="s">
        <v>51</v>
      </c>
      <c r="H61" s="159"/>
      <c r="I61" s="159"/>
      <c r="J61" s="161" t="s">
        <v>52</v>
      </c>
      <c r="K61" s="159"/>
      <c r="L61" s="62"/>
      <c r="S61" s="37"/>
      <c r="T61" s="37"/>
      <c r="U61" s="37"/>
      <c r="V61" s="37"/>
      <c r="W61" s="37"/>
      <c r="X61" s="37"/>
      <c r="Y61" s="37"/>
      <c r="Z61" s="37"/>
      <c r="AA61" s="37"/>
      <c r="AB61" s="37"/>
      <c r="AC61" s="37"/>
      <c r="AD61" s="37"/>
      <c r="AE61" s="37"/>
    </row>
    <row r="62">
      <c r="B62" s="19"/>
      <c r="L62" s="19"/>
    </row>
    <row r="63">
      <c r="B63" s="19"/>
      <c r="L63" s="19"/>
    </row>
    <row r="64">
      <c r="B64" s="19"/>
      <c r="L64" s="19"/>
    </row>
    <row r="65" s="2" customFormat="1">
      <c r="A65" s="37"/>
      <c r="B65" s="43"/>
      <c r="C65" s="37"/>
      <c r="D65" s="156" t="s">
        <v>53</v>
      </c>
      <c r="E65" s="162"/>
      <c r="F65" s="162"/>
      <c r="G65" s="156" t="s">
        <v>54</v>
      </c>
      <c r="H65" s="162"/>
      <c r="I65" s="162"/>
      <c r="J65" s="162"/>
      <c r="K65" s="162"/>
      <c r="L65" s="62"/>
      <c r="S65" s="37"/>
      <c r="T65" s="37"/>
      <c r="U65" s="37"/>
      <c r="V65" s="37"/>
      <c r="W65" s="37"/>
      <c r="X65" s="37"/>
      <c r="Y65" s="37"/>
      <c r="Z65" s="37"/>
      <c r="AA65" s="37"/>
      <c r="AB65" s="37"/>
      <c r="AC65" s="37"/>
      <c r="AD65" s="37"/>
      <c r="AE65" s="37"/>
    </row>
    <row r="66">
      <c r="B66" s="19"/>
      <c r="L66" s="19"/>
    </row>
    <row r="67">
      <c r="B67" s="19"/>
      <c r="L67" s="19"/>
    </row>
    <row r="68">
      <c r="B68" s="19"/>
      <c r="L68" s="19"/>
    </row>
    <row r="69">
      <c r="B69" s="19"/>
      <c r="L69" s="19"/>
    </row>
    <row r="70">
      <c r="B70" s="19"/>
      <c r="L70" s="19"/>
    </row>
    <row r="71">
      <c r="B71" s="19"/>
      <c r="L71" s="19"/>
    </row>
    <row r="72">
      <c r="B72" s="19"/>
      <c r="L72" s="19"/>
    </row>
    <row r="73">
      <c r="B73" s="19"/>
      <c r="L73" s="19"/>
    </row>
    <row r="74">
      <c r="B74" s="19"/>
      <c r="L74" s="19"/>
    </row>
    <row r="75">
      <c r="B75" s="19"/>
      <c r="L75" s="19"/>
    </row>
    <row r="76" s="2" customFormat="1">
      <c r="A76" s="37"/>
      <c r="B76" s="43"/>
      <c r="C76" s="37"/>
      <c r="D76" s="158" t="s">
        <v>51</v>
      </c>
      <c r="E76" s="159"/>
      <c r="F76" s="160" t="s">
        <v>52</v>
      </c>
      <c r="G76" s="158" t="s">
        <v>51</v>
      </c>
      <c r="H76" s="159"/>
      <c r="I76" s="159"/>
      <c r="J76" s="161" t="s">
        <v>52</v>
      </c>
      <c r="K76" s="159"/>
      <c r="L76" s="62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</row>
    <row r="77" s="2" customFormat="1" ht="14.4" customHeight="1">
      <c r="A77" s="37"/>
      <c r="B77" s="163"/>
      <c r="C77" s="164"/>
      <c r="D77" s="164"/>
      <c r="E77" s="164"/>
      <c r="F77" s="164"/>
      <c r="G77" s="164"/>
      <c r="H77" s="164"/>
      <c r="I77" s="164"/>
      <c r="J77" s="164"/>
      <c r="K77" s="164"/>
      <c r="L77" s="62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</row>
    <row r="81" s="2" customFormat="1" ht="6.96" customHeight="1">
      <c r="A81" s="37"/>
      <c r="B81" s="165"/>
      <c r="C81" s="166"/>
      <c r="D81" s="166"/>
      <c r="E81" s="166"/>
      <c r="F81" s="166"/>
      <c r="G81" s="166"/>
      <c r="H81" s="166"/>
      <c r="I81" s="166"/>
      <c r="J81" s="166"/>
      <c r="K81" s="166"/>
      <c r="L81" s="62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</row>
    <row r="82" s="2" customFormat="1" ht="24.96" customHeight="1">
      <c r="A82" s="37"/>
      <c r="B82" s="38"/>
      <c r="C82" s="22" t="s">
        <v>85</v>
      </c>
      <c r="D82" s="39"/>
      <c r="E82" s="39"/>
      <c r="F82" s="39"/>
      <c r="G82" s="39"/>
      <c r="H82" s="39"/>
      <c r="I82" s="39"/>
      <c r="J82" s="39"/>
      <c r="K82" s="39"/>
      <c r="L82" s="62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</row>
    <row r="83" s="2" customFormat="1" ht="6.96" customHeight="1">
      <c r="A83" s="37"/>
      <c r="B83" s="38"/>
      <c r="C83" s="39"/>
      <c r="D83" s="39"/>
      <c r="E83" s="39"/>
      <c r="F83" s="39"/>
      <c r="G83" s="39"/>
      <c r="H83" s="39"/>
      <c r="I83" s="39"/>
      <c r="J83" s="39"/>
      <c r="K83" s="39"/>
      <c r="L83" s="62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</row>
    <row r="84" s="2" customFormat="1" ht="12" customHeight="1">
      <c r="A84" s="37"/>
      <c r="B84" s="38"/>
      <c r="C84" s="31" t="s">
        <v>16</v>
      </c>
      <c r="D84" s="39"/>
      <c r="E84" s="39"/>
      <c r="F84" s="39"/>
      <c r="G84" s="39"/>
      <c r="H84" s="39"/>
      <c r="I84" s="39"/>
      <c r="J84" s="39"/>
      <c r="K84" s="39"/>
      <c r="L84" s="62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</row>
    <row r="85" s="2" customFormat="1" ht="30" customHeight="1">
      <c r="A85" s="37"/>
      <c r="B85" s="38"/>
      <c r="C85" s="39"/>
      <c r="D85" s="39"/>
      <c r="E85" s="75" t="str">
        <f>E7</f>
        <v xml:space="preserve">Oprava oplocení části areálu zahrádek  II. etapa ,Sad č.1 a č.2</v>
      </c>
      <c r="F85" s="39"/>
      <c r="G85" s="39"/>
      <c r="H85" s="39"/>
      <c r="I85" s="39"/>
      <c r="J85" s="39"/>
      <c r="K85" s="39"/>
      <c r="L85" s="62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</row>
    <row r="86" s="2" customFormat="1" ht="6.96" customHeight="1">
      <c r="A86" s="37"/>
      <c r="B86" s="38"/>
      <c r="C86" s="39"/>
      <c r="D86" s="39"/>
      <c r="E86" s="39"/>
      <c r="F86" s="39"/>
      <c r="G86" s="39"/>
      <c r="H86" s="39"/>
      <c r="I86" s="39"/>
      <c r="J86" s="39"/>
      <c r="K86" s="39"/>
      <c r="L86" s="62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</row>
    <row r="87" s="2" customFormat="1" ht="12" customHeight="1">
      <c r="A87" s="37"/>
      <c r="B87" s="38"/>
      <c r="C87" s="31" t="s">
        <v>20</v>
      </c>
      <c r="D87" s="39"/>
      <c r="E87" s="39"/>
      <c r="F87" s="26" t="str">
        <f>F10</f>
        <v xml:space="preserve"> </v>
      </c>
      <c r="G87" s="39"/>
      <c r="H87" s="39"/>
      <c r="I87" s="31" t="s">
        <v>22</v>
      </c>
      <c r="J87" s="78" t="str">
        <f>IF(J10="","",J10)</f>
        <v>30. 3. 2026</v>
      </c>
      <c r="K87" s="39"/>
      <c r="L87" s="62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</row>
    <row r="88" s="2" customFormat="1" ht="6.96" customHeight="1">
      <c r="A88" s="37"/>
      <c r="B88" s="38"/>
      <c r="C88" s="39"/>
      <c r="D88" s="39"/>
      <c r="E88" s="39"/>
      <c r="F88" s="39"/>
      <c r="G88" s="39"/>
      <c r="H88" s="39"/>
      <c r="I88" s="39"/>
      <c r="J88" s="39"/>
      <c r="K88" s="39"/>
      <c r="L88" s="62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</row>
    <row r="89" s="2" customFormat="1" ht="15.15" customHeight="1">
      <c r="A89" s="37"/>
      <c r="B89" s="38"/>
      <c r="C89" s="31" t="s">
        <v>24</v>
      </c>
      <c r="D89" s="39"/>
      <c r="E89" s="39"/>
      <c r="F89" s="26" t="str">
        <f>E13</f>
        <v>Město Studénka</v>
      </c>
      <c r="G89" s="39"/>
      <c r="H89" s="39"/>
      <c r="I89" s="31" t="s">
        <v>30</v>
      </c>
      <c r="J89" s="35" t="str">
        <f>E19</f>
        <v xml:space="preserve"> </v>
      </c>
      <c r="K89" s="39"/>
      <c r="L89" s="62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</row>
    <row r="90" s="2" customFormat="1" ht="15.15" customHeight="1">
      <c r="A90" s="37"/>
      <c r="B90" s="38"/>
      <c r="C90" s="31" t="s">
        <v>28</v>
      </c>
      <c r="D90" s="39"/>
      <c r="E90" s="39"/>
      <c r="F90" s="26" t="str">
        <f>IF(E16="","",E16)</f>
        <v>Vyplň údaj</v>
      </c>
      <c r="G90" s="39"/>
      <c r="H90" s="39"/>
      <c r="I90" s="31" t="s">
        <v>32</v>
      </c>
      <c r="J90" s="35" t="str">
        <f>E22</f>
        <v>Ladislav Pekárek</v>
      </c>
      <c r="K90" s="39"/>
      <c r="L90" s="62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</row>
    <row r="91" s="2" customFormat="1" ht="10.32" customHeight="1">
      <c r="A91" s="37"/>
      <c r="B91" s="38"/>
      <c r="C91" s="39"/>
      <c r="D91" s="39"/>
      <c r="E91" s="39"/>
      <c r="F91" s="39"/>
      <c r="G91" s="39"/>
      <c r="H91" s="39"/>
      <c r="I91" s="39"/>
      <c r="J91" s="39"/>
      <c r="K91" s="39"/>
      <c r="L91" s="62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</row>
    <row r="92" s="2" customFormat="1" ht="29.28" customHeight="1">
      <c r="A92" s="37"/>
      <c r="B92" s="38"/>
      <c r="C92" s="167" t="s">
        <v>86</v>
      </c>
      <c r="D92" s="168"/>
      <c r="E92" s="168"/>
      <c r="F92" s="168"/>
      <c r="G92" s="168"/>
      <c r="H92" s="168"/>
      <c r="I92" s="168"/>
      <c r="J92" s="169" t="s">
        <v>87</v>
      </c>
      <c r="K92" s="168"/>
      <c r="L92" s="62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</row>
    <row r="93" s="2" customFormat="1" ht="10.32" customHeight="1">
      <c r="A93" s="37"/>
      <c r="B93" s="38"/>
      <c r="C93" s="39"/>
      <c r="D93" s="39"/>
      <c r="E93" s="39"/>
      <c r="F93" s="39"/>
      <c r="G93" s="39"/>
      <c r="H93" s="39"/>
      <c r="I93" s="39"/>
      <c r="J93" s="39"/>
      <c r="K93" s="39"/>
      <c r="L93" s="62"/>
      <c r="S93" s="37"/>
      <c r="T93" s="37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</row>
    <row r="94" s="2" customFormat="1" ht="22.8" customHeight="1">
      <c r="A94" s="37"/>
      <c r="B94" s="38"/>
      <c r="C94" s="170" t="s">
        <v>88</v>
      </c>
      <c r="D94" s="39"/>
      <c r="E94" s="39"/>
      <c r="F94" s="39"/>
      <c r="G94" s="39"/>
      <c r="H94" s="39"/>
      <c r="I94" s="39"/>
      <c r="J94" s="109">
        <f>J119</f>
        <v>0</v>
      </c>
      <c r="K94" s="39"/>
      <c r="L94" s="62"/>
      <c r="S94" s="37"/>
      <c r="T94" s="37"/>
      <c r="U94" s="37"/>
      <c r="V94" s="37"/>
      <c r="W94" s="37"/>
      <c r="X94" s="37"/>
      <c r="Y94" s="37"/>
      <c r="Z94" s="37"/>
      <c r="AA94" s="37"/>
      <c r="AB94" s="37"/>
      <c r="AC94" s="37"/>
      <c r="AD94" s="37"/>
      <c r="AE94" s="37"/>
      <c r="AU94" s="16" t="s">
        <v>89</v>
      </c>
    </row>
    <row r="95" s="9" customFormat="1" ht="24.96" customHeight="1">
      <c r="A95" s="9"/>
      <c r="B95" s="171"/>
      <c r="C95" s="172"/>
      <c r="D95" s="173" t="s">
        <v>90</v>
      </c>
      <c r="E95" s="174"/>
      <c r="F95" s="174"/>
      <c r="G95" s="174"/>
      <c r="H95" s="174"/>
      <c r="I95" s="174"/>
      <c r="J95" s="175">
        <f>J120</f>
        <v>0</v>
      </c>
      <c r="K95" s="172"/>
      <c r="L95" s="176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9"/>
    </row>
    <row r="96" s="9" customFormat="1" ht="24.96" customHeight="1">
      <c r="A96" s="9"/>
      <c r="B96" s="171"/>
      <c r="C96" s="172"/>
      <c r="D96" s="173" t="s">
        <v>91</v>
      </c>
      <c r="E96" s="174"/>
      <c r="F96" s="174"/>
      <c r="G96" s="174"/>
      <c r="H96" s="174"/>
      <c r="I96" s="174"/>
      <c r="J96" s="175">
        <f>J144</f>
        <v>0</v>
      </c>
      <c r="K96" s="172"/>
      <c r="L96" s="176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</row>
    <row r="97" s="9" customFormat="1" ht="24.96" customHeight="1">
      <c r="A97" s="9"/>
      <c r="B97" s="171"/>
      <c r="C97" s="172"/>
      <c r="D97" s="173" t="s">
        <v>92</v>
      </c>
      <c r="E97" s="174"/>
      <c r="F97" s="174"/>
      <c r="G97" s="174"/>
      <c r="H97" s="174"/>
      <c r="I97" s="174"/>
      <c r="J97" s="175">
        <f>J201</f>
        <v>0</v>
      </c>
      <c r="K97" s="172"/>
      <c r="L97" s="176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9" customFormat="1" ht="24.96" customHeight="1">
      <c r="A98" s="9"/>
      <c r="B98" s="171"/>
      <c r="C98" s="172"/>
      <c r="D98" s="173" t="s">
        <v>93</v>
      </c>
      <c r="E98" s="174"/>
      <c r="F98" s="174"/>
      <c r="G98" s="174"/>
      <c r="H98" s="174"/>
      <c r="I98" s="174"/>
      <c r="J98" s="175">
        <f>J217</f>
        <v>0</v>
      </c>
      <c r="K98" s="172"/>
      <c r="L98" s="176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</row>
    <row r="99" s="9" customFormat="1" ht="24.96" customHeight="1">
      <c r="A99" s="9"/>
      <c r="B99" s="171"/>
      <c r="C99" s="172"/>
      <c r="D99" s="173" t="s">
        <v>94</v>
      </c>
      <c r="E99" s="174"/>
      <c r="F99" s="174"/>
      <c r="G99" s="174"/>
      <c r="H99" s="174"/>
      <c r="I99" s="174"/>
      <c r="J99" s="175">
        <f>J226</f>
        <v>0</v>
      </c>
      <c r="K99" s="172"/>
      <c r="L99" s="176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9" customFormat="1" ht="24.96" customHeight="1">
      <c r="A100" s="9"/>
      <c r="B100" s="171"/>
      <c r="C100" s="172"/>
      <c r="D100" s="173" t="s">
        <v>95</v>
      </c>
      <c r="E100" s="174"/>
      <c r="F100" s="174"/>
      <c r="G100" s="174"/>
      <c r="H100" s="174"/>
      <c r="I100" s="174"/>
      <c r="J100" s="175">
        <f>J229</f>
        <v>0</v>
      </c>
      <c r="K100" s="172"/>
      <c r="L100" s="176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</row>
    <row r="101" s="9" customFormat="1" ht="24.96" customHeight="1">
      <c r="A101" s="9"/>
      <c r="B101" s="171"/>
      <c r="C101" s="172"/>
      <c r="D101" s="173" t="s">
        <v>96</v>
      </c>
      <c r="E101" s="174"/>
      <c r="F101" s="174"/>
      <c r="G101" s="174"/>
      <c r="H101" s="174"/>
      <c r="I101" s="174"/>
      <c r="J101" s="175">
        <f>J234</f>
        <v>0</v>
      </c>
      <c r="K101" s="172"/>
      <c r="L101" s="176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2" customFormat="1" ht="21.84" customHeight="1">
      <c r="A102" s="37"/>
      <c r="B102" s="38"/>
      <c r="C102" s="39"/>
      <c r="D102" s="39"/>
      <c r="E102" s="39"/>
      <c r="F102" s="39"/>
      <c r="G102" s="39"/>
      <c r="H102" s="39"/>
      <c r="I102" s="39"/>
      <c r="J102" s="39"/>
      <c r="K102" s="39"/>
      <c r="L102" s="62"/>
      <c r="S102" s="37"/>
      <c r="T102" s="37"/>
      <c r="U102" s="37"/>
      <c r="V102" s="37"/>
      <c r="W102" s="37"/>
      <c r="X102" s="37"/>
      <c r="Y102" s="37"/>
      <c r="Z102" s="37"/>
      <c r="AA102" s="37"/>
      <c r="AB102" s="37"/>
      <c r="AC102" s="37"/>
      <c r="AD102" s="37"/>
      <c r="AE102" s="37"/>
    </row>
    <row r="103" s="2" customFormat="1" ht="6.96" customHeight="1">
      <c r="A103" s="37"/>
      <c r="B103" s="65"/>
      <c r="C103" s="66"/>
      <c r="D103" s="66"/>
      <c r="E103" s="66"/>
      <c r="F103" s="66"/>
      <c r="G103" s="66"/>
      <c r="H103" s="66"/>
      <c r="I103" s="66"/>
      <c r="J103" s="66"/>
      <c r="K103" s="66"/>
      <c r="L103" s="62"/>
      <c r="S103" s="37"/>
      <c r="T103" s="37"/>
      <c r="U103" s="37"/>
      <c r="V103" s="37"/>
      <c r="W103" s="37"/>
      <c r="X103" s="37"/>
      <c r="Y103" s="37"/>
      <c r="Z103" s="37"/>
      <c r="AA103" s="37"/>
      <c r="AB103" s="37"/>
      <c r="AC103" s="37"/>
      <c r="AD103" s="37"/>
      <c r="AE103" s="37"/>
    </row>
    <row r="107" s="2" customFormat="1" ht="6.96" customHeight="1">
      <c r="A107" s="37"/>
      <c r="B107" s="67"/>
      <c r="C107" s="68"/>
      <c r="D107" s="68"/>
      <c r="E107" s="68"/>
      <c r="F107" s="68"/>
      <c r="G107" s="68"/>
      <c r="H107" s="68"/>
      <c r="I107" s="68"/>
      <c r="J107" s="68"/>
      <c r="K107" s="68"/>
      <c r="L107" s="62"/>
      <c r="S107" s="37"/>
      <c r="T107" s="37"/>
      <c r="U107" s="37"/>
      <c r="V107" s="37"/>
      <c r="W107" s="37"/>
      <c r="X107" s="37"/>
      <c r="Y107" s="37"/>
      <c r="Z107" s="37"/>
      <c r="AA107" s="37"/>
      <c r="AB107" s="37"/>
      <c r="AC107" s="37"/>
      <c r="AD107" s="37"/>
      <c r="AE107" s="37"/>
    </row>
    <row r="108" s="2" customFormat="1" ht="24.96" customHeight="1">
      <c r="A108" s="37"/>
      <c r="B108" s="38"/>
      <c r="C108" s="22" t="s">
        <v>97</v>
      </c>
      <c r="D108" s="39"/>
      <c r="E108" s="39"/>
      <c r="F108" s="39"/>
      <c r="G108" s="39"/>
      <c r="H108" s="39"/>
      <c r="I108" s="39"/>
      <c r="J108" s="39"/>
      <c r="K108" s="39"/>
      <c r="L108" s="62"/>
      <c r="S108" s="37"/>
      <c r="T108" s="37"/>
      <c r="U108" s="37"/>
      <c r="V108" s="37"/>
      <c r="W108" s="37"/>
      <c r="X108" s="37"/>
      <c r="Y108" s="37"/>
      <c r="Z108" s="37"/>
      <c r="AA108" s="37"/>
      <c r="AB108" s="37"/>
      <c r="AC108" s="37"/>
      <c r="AD108" s="37"/>
      <c r="AE108" s="37"/>
    </row>
    <row r="109" s="2" customFormat="1" ht="6.96" customHeight="1">
      <c r="A109" s="37"/>
      <c r="B109" s="38"/>
      <c r="C109" s="39"/>
      <c r="D109" s="39"/>
      <c r="E109" s="39"/>
      <c r="F109" s="39"/>
      <c r="G109" s="39"/>
      <c r="H109" s="39"/>
      <c r="I109" s="39"/>
      <c r="J109" s="39"/>
      <c r="K109" s="39"/>
      <c r="L109" s="62"/>
      <c r="S109" s="37"/>
      <c r="T109" s="37"/>
      <c r="U109" s="37"/>
      <c r="V109" s="37"/>
      <c r="W109" s="37"/>
      <c r="X109" s="37"/>
      <c r="Y109" s="37"/>
      <c r="Z109" s="37"/>
      <c r="AA109" s="37"/>
      <c r="AB109" s="37"/>
      <c r="AC109" s="37"/>
      <c r="AD109" s="37"/>
      <c r="AE109" s="37"/>
    </row>
    <row r="110" s="2" customFormat="1" ht="12" customHeight="1">
      <c r="A110" s="37"/>
      <c r="B110" s="38"/>
      <c r="C110" s="31" t="s">
        <v>16</v>
      </c>
      <c r="D110" s="39"/>
      <c r="E110" s="39"/>
      <c r="F110" s="39"/>
      <c r="G110" s="39"/>
      <c r="H110" s="39"/>
      <c r="I110" s="39"/>
      <c r="J110" s="39"/>
      <c r="K110" s="39"/>
      <c r="L110" s="62"/>
      <c r="S110" s="37"/>
      <c r="T110" s="37"/>
      <c r="U110" s="37"/>
      <c r="V110" s="37"/>
      <c r="W110" s="37"/>
      <c r="X110" s="37"/>
      <c r="Y110" s="37"/>
      <c r="Z110" s="37"/>
      <c r="AA110" s="37"/>
      <c r="AB110" s="37"/>
      <c r="AC110" s="37"/>
      <c r="AD110" s="37"/>
      <c r="AE110" s="37"/>
    </row>
    <row r="111" s="2" customFormat="1" ht="30" customHeight="1">
      <c r="A111" s="37"/>
      <c r="B111" s="38"/>
      <c r="C111" s="39"/>
      <c r="D111" s="39"/>
      <c r="E111" s="75" t="str">
        <f>E7</f>
        <v xml:space="preserve">Oprava oplocení části areálu zahrádek  II. etapa ,Sad č.1 a č.2</v>
      </c>
      <c r="F111" s="39"/>
      <c r="G111" s="39"/>
      <c r="H111" s="39"/>
      <c r="I111" s="39"/>
      <c r="J111" s="39"/>
      <c r="K111" s="39"/>
      <c r="L111" s="62"/>
      <c r="S111" s="37"/>
      <c r="T111" s="37"/>
      <c r="U111" s="37"/>
      <c r="V111" s="37"/>
      <c r="W111" s="37"/>
      <c r="X111" s="37"/>
      <c r="Y111" s="37"/>
      <c r="Z111" s="37"/>
      <c r="AA111" s="37"/>
      <c r="AB111" s="37"/>
      <c r="AC111" s="37"/>
      <c r="AD111" s="37"/>
      <c r="AE111" s="37"/>
    </row>
    <row r="112" s="2" customFormat="1" ht="6.96" customHeight="1">
      <c r="A112" s="37"/>
      <c r="B112" s="38"/>
      <c r="C112" s="39"/>
      <c r="D112" s="39"/>
      <c r="E112" s="39"/>
      <c r="F112" s="39"/>
      <c r="G112" s="39"/>
      <c r="H112" s="39"/>
      <c r="I112" s="39"/>
      <c r="J112" s="39"/>
      <c r="K112" s="39"/>
      <c r="L112" s="62"/>
      <c r="S112" s="37"/>
      <c r="T112" s="37"/>
      <c r="U112" s="37"/>
      <c r="V112" s="37"/>
      <c r="W112" s="37"/>
      <c r="X112" s="37"/>
      <c r="Y112" s="37"/>
      <c r="Z112" s="37"/>
      <c r="AA112" s="37"/>
      <c r="AB112" s="37"/>
      <c r="AC112" s="37"/>
      <c r="AD112" s="37"/>
      <c r="AE112" s="37"/>
    </row>
    <row r="113" s="2" customFormat="1" ht="12" customHeight="1">
      <c r="A113" s="37"/>
      <c r="B113" s="38"/>
      <c r="C113" s="31" t="s">
        <v>20</v>
      </c>
      <c r="D113" s="39"/>
      <c r="E113" s="39"/>
      <c r="F113" s="26" t="str">
        <f>F10</f>
        <v xml:space="preserve"> </v>
      </c>
      <c r="G113" s="39"/>
      <c r="H113" s="39"/>
      <c r="I113" s="31" t="s">
        <v>22</v>
      </c>
      <c r="J113" s="78" t="str">
        <f>IF(J10="","",J10)</f>
        <v>30. 3. 2026</v>
      </c>
      <c r="K113" s="39"/>
      <c r="L113" s="62"/>
      <c r="S113" s="37"/>
      <c r="T113" s="37"/>
      <c r="U113" s="37"/>
      <c r="V113" s="37"/>
      <c r="W113" s="37"/>
      <c r="X113" s="37"/>
      <c r="Y113" s="37"/>
      <c r="Z113" s="37"/>
      <c r="AA113" s="37"/>
      <c r="AB113" s="37"/>
      <c r="AC113" s="37"/>
      <c r="AD113" s="37"/>
      <c r="AE113" s="37"/>
    </row>
    <row r="114" s="2" customFormat="1" ht="6.96" customHeight="1">
      <c r="A114" s="37"/>
      <c r="B114" s="38"/>
      <c r="C114" s="39"/>
      <c r="D114" s="39"/>
      <c r="E114" s="39"/>
      <c r="F114" s="39"/>
      <c r="G114" s="39"/>
      <c r="H114" s="39"/>
      <c r="I114" s="39"/>
      <c r="J114" s="39"/>
      <c r="K114" s="39"/>
      <c r="L114" s="62"/>
      <c r="S114" s="37"/>
      <c r="T114" s="37"/>
      <c r="U114" s="37"/>
      <c r="V114" s="37"/>
      <c r="W114" s="37"/>
      <c r="X114" s="37"/>
      <c r="Y114" s="37"/>
      <c r="Z114" s="37"/>
      <c r="AA114" s="37"/>
      <c r="AB114" s="37"/>
      <c r="AC114" s="37"/>
      <c r="AD114" s="37"/>
      <c r="AE114" s="37"/>
    </row>
    <row r="115" s="2" customFormat="1" ht="15.15" customHeight="1">
      <c r="A115" s="37"/>
      <c r="B115" s="38"/>
      <c r="C115" s="31" t="s">
        <v>24</v>
      </c>
      <c r="D115" s="39"/>
      <c r="E115" s="39"/>
      <c r="F115" s="26" t="str">
        <f>E13</f>
        <v>Město Studénka</v>
      </c>
      <c r="G115" s="39"/>
      <c r="H115" s="39"/>
      <c r="I115" s="31" t="s">
        <v>30</v>
      </c>
      <c r="J115" s="35" t="str">
        <f>E19</f>
        <v xml:space="preserve"> </v>
      </c>
      <c r="K115" s="39"/>
      <c r="L115" s="62"/>
      <c r="S115" s="37"/>
      <c r="T115" s="37"/>
      <c r="U115" s="37"/>
      <c r="V115" s="37"/>
      <c r="W115" s="37"/>
      <c r="X115" s="37"/>
      <c r="Y115" s="37"/>
      <c r="Z115" s="37"/>
      <c r="AA115" s="37"/>
      <c r="AB115" s="37"/>
      <c r="AC115" s="37"/>
      <c r="AD115" s="37"/>
      <c r="AE115" s="37"/>
    </row>
    <row r="116" s="2" customFormat="1" ht="15.15" customHeight="1">
      <c r="A116" s="37"/>
      <c r="B116" s="38"/>
      <c r="C116" s="31" t="s">
        <v>28</v>
      </c>
      <c r="D116" s="39"/>
      <c r="E116" s="39"/>
      <c r="F116" s="26" t="str">
        <f>IF(E16="","",E16)</f>
        <v>Vyplň údaj</v>
      </c>
      <c r="G116" s="39"/>
      <c r="H116" s="39"/>
      <c r="I116" s="31" t="s">
        <v>32</v>
      </c>
      <c r="J116" s="35" t="str">
        <f>E22</f>
        <v>Ladislav Pekárek</v>
      </c>
      <c r="K116" s="39"/>
      <c r="L116" s="62"/>
      <c r="S116" s="37"/>
      <c r="T116" s="37"/>
      <c r="U116" s="37"/>
      <c r="V116" s="37"/>
      <c r="W116" s="37"/>
      <c r="X116" s="37"/>
      <c r="Y116" s="37"/>
      <c r="Z116" s="37"/>
      <c r="AA116" s="37"/>
      <c r="AB116" s="37"/>
      <c r="AC116" s="37"/>
      <c r="AD116" s="37"/>
      <c r="AE116" s="37"/>
    </row>
    <row r="117" s="2" customFormat="1" ht="10.32" customHeight="1">
      <c r="A117" s="37"/>
      <c r="B117" s="38"/>
      <c r="C117" s="39"/>
      <c r="D117" s="39"/>
      <c r="E117" s="39"/>
      <c r="F117" s="39"/>
      <c r="G117" s="39"/>
      <c r="H117" s="39"/>
      <c r="I117" s="39"/>
      <c r="J117" s="39"/>
      <c r="K117" s="39"/>
      <c r="L117" s="62"/>
      <c r="S117" s="37"/>
      <c r="T117" s="37"/>
      <c r="U117" s="37"/>
      <c r="V117" s="37"/>
      <c r="W117" s="37"/>
      <c r="X117" s="37"/>
      <c r="Y117" s="37"/>
      <c r="Z117" s="37"/>
      <c r="AA117" s="37"/>
      <c r="AB117" s="37"/>
      <c r="AC117" s="37"/>
      <c r="AD117" s="37"/>
      <c r="AE117" s="37"/>
    </row>
    <row r="118" s="10" customFormat="1" ht="29.28" customHeight="1">
      <c r="A118" s="177"/>
      <c r="B118" s="178"/>
      <c r="C118" s="179" t="s">
        <v>98</v>
      </c>
      <c r="D118" s="180" t="s">
        <v>61</v>
      </c>
      <c r="E118" s="180" t="s">
        <v>57</v>
      </c>
      <c r="F118" s="180" t="s">
        <v>58</v>
      </c>
      <c r="G118" s="180" t="s">
        <v>99</v>
      </c>
      <c r="H118" s="180" t="s">
        <v>100</v>
      </c>
      <c r="I118" s="180" t="s">
        <v>101</v>
      </c>
      <c r="J118" s="180" t="s">
        <v>87</v>
      </c>
      <c r="K118" s="181" t="s">
        <v>102</v>
      </c>
      <c r="L118" s="182"/>
      <c r="M118" s="99" t="s">
        <v>1</v>
      </c>
      <c r="N118" s="100" t="s">
        <v>40</v>
      </c>
      <c r="O118" s="100" t="s">
        <v>103</v>
      </c>
      <c r="P118" s="100" t="s">
        <v>104</v>
      </c>
      <c r="Q118" s="100" t="s">
        <v>105</v>
      </c>
      <c r="R118" s="100" t="s">
        <v>106</v>
      </c>
      <c r="S118" s="100" t="s">
        <v>107</v>
      </c>
      <c r="T118" s="101" t="s">
        <v>108</v>
      </c>
      <c r="U118" s="177"/>
      <c r="V118" s="177"/>
      <c r="W118" s="177"/>
      <c r="X118" s="177"/>
      <c r="Y118" s="177"/>
      <c r="Z118" s="177"/>
      <c r="AA118" s="177"/>
      <c r="AB118" s="177"/>
      <c r="AC118" s="177"/>
      <c r="AD118" s="177"/>
      <c r="AE118" s="177"/>
    </row>
    <row r="119" s="2" customFormat="1" ht="22.8" customHeight="1">
      <c r="A119" s="37"/>
      <c r="B119" s="38"/>
      <c r="C119" s="106" t="s">
        <v>109</v>
      </c>
      <c r="D119" s="39"/>
      <c r="E119" s="39"/>
      <c r="F119" s="39"/>
      <c r="G119" s="39"/>
      <c r="H119" s="39"/>
      <c r="I119" s="39"/>
      <c r="J119" s="183">
        <f>BK119</f>
        <v>0</v>
      </c>
      <c r="K119" s="39"/>
      <c r="L119" s="43"/>
      <c r="M119" s="102"/>
      <c r="N119" s="184"/>
      <c r="O119" s="103"/>
      <c r="P119" s="185">
        <f>P120+P144+P201+P217+P226+P229+P234</f>
        <v>0</v>
      </c>
      <c r="Q119" s="103"/>
      <c r="R119" s="185">
        <f>R120+R144+R201+R217+R226+R229+R234</f>
        <v>50.987439999999985</v>
      </c>
      <c r="S119" s="103"/>
      <c r="T119" s="186">
        <f>T120+T144+T201+T217+T226+T229+T234</f>
        <v>44.162400000000005</v>
      </c>
      <c r="U119" s="37"/>
      <c r="V119" s="37"/>
      <c r="W119" s="37"/>
      <c r="X119" s="37"/>
      <c r="Y119" s="37"/>
      <c r="Z119" s="37"/>
      <c r="AA119" s="37"/>
      <c r="AB119" s="37"/>
      <c r="AC119" s="37"/>
      <c r="AD119" s="37"/>
      <c r="AE119" s="37"/>
      <c r="AT119" s="16" t="s">
        <v>75</v>
      </c>
      <c r="AU119" s="16" t="s">
        <v>89</v>
      </c>
      <c r="BK119" s="187">
        <f>BK120+BK144+BK201+BK217+BK226+BK229+BK234</f>
        <v>0</v>
      </c>
    </row>
    <row r="120" s="11" customFormat="1" ht="25.92" customHeight="1">
      <c r="A120" s="11"/>
      <c r="B120" s="188"/>
      <c r="C120" s="189"/>
      <c r="D120" s="190" t="s">
        <v>75</v>
      </c>
      <c r="E120" s="191" t="s">
        <v>81</v>
      </c>
      <c r="F120" s="191" t="s">
        <v>110</v>
      </c>
      <c r="G120" s="189"/>
      <c r="H120" s="189"/>
      <c r="I120" s="192"/>
      <c r="J120" s="193">
        <f>BK120</f>
        <v>0</v>
      </c>
      <c r="K120" s="189"/>
      <c r="L120" s="194"/>
      <c r="M120" s="195"/>
      <c r="N120" s="196"/>
      <c r="O120" s="196"/>
      <c r="P120" s="197">
        <f>SUM(P121:P143)</f>
        <v>0</v>
      </c>
      <c r="Q120" s="196"/>
      <c r="R120" s="197">
        <f>SUM(R121:R143)</f>
        <v>0</v>
      </c>
      <c r="S120" s="196"/>
      <c r="T120" s="198">
        <f>SUM(T121:T143)</f>
        <v>0</v>
      </c>
      <c r="U120" s="11"/>
      <c r="V120" s="11"/>
      <c r="W120" s="11"/>
      <c r="X120" s="11"/>
      <c r="Y120" s="11"/>
      <c r="Z120" s="11"/>
      <c r="AA120" s="11"/>
      <c r="AB120" s="11"/>
      <c r="AC120" s="11"/>
      <c r="AD120" s="11"/>
      <c r="AE120" s="11"/>
      <c r="AR120" s="199" t="s">
        <v>81</v>
      </c>
      <c r="AT120" s="200" t="s">
        <v>75</v>
      </c>
      <c r="AU120" s="200" t="s">
        <v>76</v>
      </c>
      <c r="AY120" s="199" t="s">
        <v>111</v>
      </c>
      <c r="BK120" s="201">
        <f>SUM(BK121:BK143)</f>
        <v>0</v>
      </c>
    </row>
    <row r="121" s="2" customFormat="1" ht="44.25" customHeight="1">
      <c r="A121" s="37"/>
      <c r="B121" s="38"/>
      <c r="C121" s="202" t="s">
        <v>81</v>
      </c>
      <c r="D121" s="202" t="s">
        <v>112</v>
      </c>
      <c r="E121" s="203" t="s">
        <v>113</v>
      </c>
      <c r="F121" s="204" t="s">
        <v>114</v>
      </c>
      <c r="G121" s="205" t="s">
        <v>115</v>
      </c>
      <c r="H121" s="206">
        <v>299</v>
      </c>
      <c r="I121" s="207"/>
      <c r="J121" s="208">
        <f>ROUND(I121*H121,2)</f>
        <v>0</v>
      </c>
      <c r="K121" s="204" t="s">
        <v>116</v>
      </c>
      <c r="L121" s="43"/>
      <c r="M121" s="209" t="s">
        <v>1</v>
      </c>
      <c r="N121" s="210" t="s">
        <v>41</v>
      </c>
      <c r="O121" s="90"/>
      <c r="P121" s="211">
        <f>O121*H121</f>
        <v>0</v>
      </c>
      <c r="Q121" s="211">
        <v>0</v>
      </c>
      <c r="R121" s="211">
        <f>Q121*H121</f>
        <v>0</v>
      </c>
      <c r="S121" s="211">
        <v>0</v>
      </c>
      <c r="T121" s="212">
        <f>S121*H121</f>
        <v>0</v>
      </c>
      <c r="U121" s="37"/>
      <c r="V121" s="37"/>
      <c r="W121" s="37"/>
      <c r="X121" s="37"/>
      <c r="Y121" s="37"/>
      <c r="Z121" s="37"/>
      <c r="AA121" s="37"/>
      <c r="AB121" s="37"/>
      <c r="AC121" s="37"/>
      <c r="AD121" s="37"/>
      <c r="AE121" s="37"/>
      <c r="AR121" s="213" t="s">
        <v>117</v>
      </c>
      <c r="AT121" s="213" t="s">
        <v>112</v>
      </c>
      <c r="AU121" s="213" t="s">
        <v>81</v>
      </c>
      <c r="AY121" s="16" t="s">
        <v>111</v>
      </c>
      <c r="BE121" s="214">
        <f>IF(N121="základní",J121,0)</f>
        <v>0</v>
      </c>
      <c r="BF121" s="214">
        <f>IF(N121="snížená",J121,0)</f>
        <v>0</v>
      </c>
      <c r="BG121" s="214">
        <f>IF(N121="zákl. přenesená",J121,0)</f>
        <v>0</v>
      </c>
      <c r="BH121" s="214">
        <f>IF(N121="sníž. přenesená",J121,0)</f>
        <v>0</v>
      </c>
      <c r="BI121" s="214">
        <f>IF(N121="nulová",J121,0)</f>
        <v>0</v>
      </c>
      <c r="BJ121" s="16" t="s">
        <v>81</v>
      </c>
      <c r="BK121" s="214">
        <f>ROUND(I121*H121,2)</f>
        <v>0</v>
      </c>
      <c r="BL121" s="16" t="s">
        <v>117</v>
      </c>
      <c r="BM121" s="213" t="s">
        <v>118</v>
      </c>
    </row>
    <row r="122" s="2" customFormat="1">
      <c r="A122" s="37"/>
      <c r="B122" s="38"/>
      <c r="C122" s="39"/>
      <c r="D122" s="215" t="s">
        <v>119</v>
      </c>
      <c r="E122" s="39"/>
      <c r="F122" s="216" t="s">
        <v>120</v>
      </c>
      <c r="G122" s="39"/>
      <c r="H122" s="39"/>
      <c r="I122" s="217"/>
      <c r="J122" s="39"/>
      <c r="K122" s="39"/>
      <c r="L122" s="43"/>
      <c r="M122" s="218"/>
      <c r="N122" s="219"/>
      <c r="O122" s="90"/>
      <c r="P122" s="90"/>
      <c r="Q122" s="90"/>
      <c r="R122" s="90"/>
      <c r="S122" s="90"/>
      <c r="T122" s="91"/>
      <c r="U122" s="37"/>
      <c r="V122" s="37"/>
      <c r="W122" s="37"/>
      <c r="X122" s="37"/>
      <c r="Y122" s="37"/>
      <c r="Z122" s="37"/>
      <c r="AA122" s="37"/>
      <c r="AB122" s="37"/>
      <c r="AC122" s="37"/>
      <c r="AD122" s="37"/>
      <c r="AE122" s="37"/>
      <c r="AT122" s="16" t="s">
        <v>119</v>
      </c>
      <c r="AU122" s="16" t="s">
        <v>81</v>
      </c>
    </row>
    <row r="123" s="12" customFormat="1">
      <c r="A123" s="12"/>
      <c r="B123" s="220"/>
      <c r="C123" s="221"/>
      <c r="D123" s="222" t="s">
        <v>121</v>
      </c>
      <c r="E123" s="223" t="s">
        <v>1</v>
      </c>
      <c r="F123" s="224" t="s">
        <v>122</v>
      </c>
      <c r="G123" s="221"/>
      <c r="H123" s="225">
        <v>74</v>
      </c>
      <c r="I123" s="226"/>
      <c r="J123" s="221"/>
      <c r="K123" s="221"/>
      <c r="L123" s="227"/>
      <c r="M123" s="228"/>
      <c r="N123" s="229"/>
      <c r="O123" s="229"/>
      <c r="P123" s="229"/>
      <c r="Q123" s="229"/>
      <c r="R123" s="229"/>
      <c r="S123" s="229"/>
      <c r="T123" s="230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T123" s="231" t="s">
        <v>121</v>
      </c>
      <c r="AU123" s="231" t="s">
        <v>81</v>
      </c>
      <c r="AV123" s="12" t="s">
        <v>83</v>
      </c>
      <c r="AW123" s="12" t="s">
        <v>31</v>
      </c>
      <c r="AX123" s="12" t="s">
        <v>76</v>
      </c>
      <c r="AY123" s="231" t="s">
        <v>111</v>
      </c>
    </row>
    <row r="124" s="12" customFormat="1">
      <c r="A124" s="12"/>
      <c r="B124" s="220"/>
      <c r="C124" s="221"/>
      <c r="D124" s="222" t="s">
        <v>121</v>
      </c>
      <c r="E124" s="223" t="s">
        <v>1</v>
      </c>
      <c r="F124" s="224" t="s">
        <v>123</v>
      </c>
      <c r="G124" s="221"/>
      <c r="H124" s="225">
        <v>45</v>
      </c>
      <c r="I124" s="226"/>
      <c r="J124" s="221"/>
      <c r="K124" s="221"/>
      <c r="L124" s="227"/>
      <c r="M124" s="228"/>
      <c r="N124" s="229"/>
      <c r="O124" s="229"/>
      <c r="P124" s="229"/>
      <c r="Q124" s="229"/>
      <c r="R124" s="229"/>
      <c r="S124" s="229"/>
      <c r="T124" s="230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T124" s="231" t="s">
        <v>121</v>
      </c>
      <c r="AU124" s="231" t="s">
        <v>81</v>
      </c>
      <c r="AV124" s="12" t="s">
        <v>83</v>
      </c>
      <c r="AW124" s="12" t="s">
        <v>31</v>
      </c>
      <c r="AX124" s="12" t="s">
        <v>76</v>
      </c>
      <c r="AY124" s="231" t="s">
        <v>111</v>
      </c>
    </row>
    <row r="125" s="12" customFormat="1">
      <c r="A125" s="12"/>
      <c r="B125" s="220"/>
      <c r="C125" s="221"/>
      <c r="D125" s="222" t="s">
        <v>121</v>
      </c>
      <c r="E125" s="223" t="s">
        <v>1</v>
      </c>
      <c r="F125" s="224" t="s">
        <v>124</v>
      </c>
      <c r="G125" s="221"/>
      <c r="H125" s="225">
        <v>180</v>
      </c>
      <c r="I125" s="226"/>
      <c r="J125" s="221"/>
      <c r="K125" s="221"/>
      <c r="L125" s="227"/>
      <c r="M125" s="228"/>
      <c r="N125" s="229"/>
      <c r="O125" s="229"/>
      <c r="P125" s="229"/>
      <c r="Q125" s="229"/>
      <c r="R125" s="229"/>
      <c r="S125" s="229"/>
      <c r="T125" s="230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T125" s="231" t="s">
        <v>121</v>
      </c>
      <c r="AU125" s="231" t="s">
        <v>81</v>
      </c>
      <c r="AV125" s="12" t="s">
        <v>83</v>
      </c>
      <c r="AW125" s="12" t="s">
        <v>31</v>
      </c>
      <c r="AX125" s="12" t="s">
        <v>76</v>
      </c>
      <c r="AY125" s="231" t="s">
        <v>111</v>
      </c>
    </row>
    <row r="126" s="13" customFormat="1">
      <c r="A126" s="13"/>
      <c r="B126" s="232"/>
      <c r="C126" s="233"/>
      <c r="D126" s="222" t="s">
        <v>121</v>
      </c>
      <c r="E126" s="234" t="s">
        <v>1</v>
      </c>
      <c r="F126" s="235" t="s">
        <v>125</v>
      </c>
      <c r="G126" s="233"/>
      <c r="H126" s="236">
        <v>299</v>
      </c>
      <c r="I126" s="237"/>
      <c r="J126" s="233"/>
      <c r="K126" s="233"/>
      <c r="L126" s="238"/>
      <c r="M126" s="239"/>
      <c r="N126" s="240"/>
      <c r="O126" s="240"/>
      <c r="P126" s="240"/>
      <c r="Q126" s="240"/>
      <c r="R126" s="240"/>
      <c r="S126" s="240"/>
      <c r="T126" s="241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T126" s="242" t="s">
        <v>121</v>
      </c>
      <c r="AU126" s="242" t="s">
        <v>81</v>
      </c>
      <c r="AV126" s="13" t="s">
        <v>117</v>
      </c>
      <c r="AW126" s="13" t="s">
        <v>31</v>
      </c>
      <c r="AX126" s="13" t="s">
        <v>81</v>
      </c>
      <c r="AY126" s="242" t="s">
        <v>111</v>
      </c>
    </row>
    <row r="127" s="2" customFormat="1" ht="21.75" customHeight="1">
      <c r="A127" s="37"/>
      <c r="B127" s="38"/>
      <c r="C127" s="202" t="s">
        <v>83</v>
      </c>
      <c r="D127" s="202" t="s">
        <v>112</v>
      </c>
      <c r="E127" s="203" t="s">
        <v>126</v>
      </c>
      <c r="F127" s="204" t="s">
        <v>127</v>
      </c>
      <c r="G127" s="205" t="s">
        <v>128</v>
      </c>
      <c r="H127" s="206">
        <v>216.80000000000001</v>
      </c>
      <c r="I127" s="207"/>
      <c r="J127" s="208">
        <f>ROUND(I127*H127,2)</f>
        <v>0</v>
      </c>
      <c r="K127" s="204" t="s">
        <v>116</v>
      </c>
      <c r="L127" s="43"/>
      <c r="M127" s="209" t="s">
        <v>1</v>
      </c>
      <c r="N127" s="210" t="s">
        <v>41</v>
      </c>
      <c r="O127" s="90"/>
      <c r="P127" s="211">
        <f>O127*H127</f>
        <v>0</v>
      </c>
      <c r="Q127" s="211">
        <v>0</v>
      </c>
      <c r="R127" s="211">
        <f>Q127*H127</f>
        <v>0</v>
      </c>
      <c r="S127" s="211">
        <v>0</v>
      </c>
      <c r="T127" s="212">
        <f>S127*H127</f>
        <v>0</v>
      </c>
      <c r="U127" s="37"/>
      <c r="V127" s="37"/>
      <c r="W127" s="37"/>
      <c r="X127" s="37"/>
      <c r="Y127" s="37"/>
      <c r="Z127" s="37"/>
      <c r="AA127" s="37"/>
      <c r="AB127" s="37"/>
      <c r="AC127" s="37"/>
      <c r="AD127" s="37"/>
      <c r="AE127" s="37"/>
      <c r="AR127" s="213" t="s">
        <v>117</v>
      </c>
      <c r="AT127" s="213" t="s">
        <v>112</v>
      </c>
      <c r="AU127" s="213" t="s">
        <v>81</v>
      </c>
      <c r="AY127" s="16" t="s">
        <v>111</v>
      </c>
      <c r="BE127" s="214">
        <f>IF(N127="základní",J127,0)</f>
        <v>0</v>
      </c>
      <c r="BF127" s="214">
        <f>IF(N127="snížená",J127,0)</f>
        <v>0</v>
      </c>
      <c r="BG127" s="214">
        <f>IF(N127="zákl. přenesená",J127,0)</f>
        <v>0</v>
      </c>
      <c r="BH127" s="214">
        <f>IF(N127="sníž. přenesená",J127,0)</f>
        <v>0</v>
      </c>
      <c r="BI127" s="214">
        <f>IF(N127="nulová",J127,0)</f>
        <v>0</v>
      </c>
      <c r="BJ127" s="16" t="s">
        <v>81</v>
      </c>
      <c r="BK127" s="214">
        <f>ROUND(I127*H127,2)</f>
        <v>0</v>
      </c>
      <c r="BL127" s="16" t="s">
        <v>117</v>
      </c>
      <c r="BM127" s="213" t="s">
        <v>129</v>
      </c>
    </row>
    <row r="128" s="2" customFormat="1">
      <c r="A128" s="37"/>
      <c r="B128" s="38"/>
      <c r="C128" s="39"/>
      <c r="D128" s="215" t="s">
        <v>119</v>
      </c>
      <c r="E128" s="39"/>
      <c r="F128" s="216" t="s">
        <v>130</v>
      </c>
      <c r="G128" s="39"/>
      <c r="H128" s="39"/>
      <c r="I128" s="217"/>
      <c r="J128" s="39"/>
      <c r="K128" s="39"/>
      <c r="L128" s="43"/>
      <c r="M128" s="218"/>
      <c r="N128" s="219"/>
      <c r="O128" s="90"/>
      <c r="P128" s="90"/>
      <c r="Q128" s="90"/>
      <c r="R128" s="90"/>
      <c r="S128" s="90"/>
      <c r="T128" s="91"/>
      <c r="U128" s="37"/>
      <c r="V128" s="37"/>
      <c r="W128" s="37"/>
      <c r="X128" s="37"/>
      <c r="Y128" s="37"/>
      <c r="Z128" s="37"/>
      <c r="AA128" s="37"/>
      <c r="AB128" s="37"/>
      <c r="AC128" s="37"/>
      <c r="AD128" s="37"/>
      <c r="AE128" s="37"/>
      <c r="AT128" s="16" t="s">
        <v>119</v>
      </c>
      <c r="AU128" s="16" t="s">
        <v>81</v>
      </c>
    </row>
    <row r="129" s="12" customFormat="1">
      <c r="A129" s="12"/>
      <c r="B129" s="220"/>
      <c r="C129" s="221"/>
      <c r="D129" s="222" t="s">
        <v>121</v>
      </c>
      <c r="E129" s="223" t="s">
        <v>1</v>
      </c>
      <c r="F129" s="224" t="s">
        <v>131</v>
      </c>
      <c r="G129" s="221"/>
      <c r="H129" s="225">
        <v>216.80000000000001</v>
      </c>
      <c r="I129" s="226"/>
      <c r="J129" s="221"/>
      <c r="K129" s="221"/>
      <c r="L129" s="227"/>
      <c r="M129" s="228"/>
      <c r="N129" s="229"/>
      <c r="O129" s="229"/>
      <c r="P129" s="229"/>
      <c r="Q129" s="229"/>
      <c r="R129" s="229"/>
      <c r="S129" s="229"/>
      <c r="T129" s="230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T129" s="231" t="s">
        <v>121</v>
      </c>
      <c r="AU129" s="231" t="s">
        <v>81</v>
      </c>
      <c r="AV129" s="12" t="s">
        <v>83</v>
      </c>
      <c r="AW129" s="12" t="s">
        <v>31</v>
      </c>
      <c r="AX129" s="12" t="s">
        <v>81</v>
      </c>
      <c r="AY129" s="231" t="s">
        <v>111</v>
      </c>
    </row>
    <row r="130" s="2" customFormat="1" ht="33" customHeight="1">
      <c r="A130" s="37"/>
      <c r="B130" s="38"/>
      <c r="C130" s="202" t="s">
        <v>132</v>
      </c>
      <c r="D130" s="202" t="s">
        <v>112</v>
      </c>
      <c r="E130" s="203" t="s">
        <v>133</v>
      </c>
      <c r="F130" s="204" t="s">
        <v>134</v>
      </c>
      <c r="G130" s="205" t="s">
        <v>128</v>
      </c>
      <c r="H130" s="206">
        <v>216.80000000000001</v>
      </c>
      <c r="I130" s="207"/>
      <c r="J130" s="208">
        <f>ROUND(I130*H130,2)</f>
        <v>0</v>
      </c>
      <c r="K130" s="204" t="s">
        <v>1</v>
      </c>
      <c r="L130" s="43"/>
      <c r="M130" s="209" t="s">
        <v>1</v>
      </c>
      <c r="N130" s="210" t="s">
        <v>41</v>
      </c>
      <c r="O130" s="90"/>
      <c r="P130" s="211">
        <f>O130*H130</f>
        <v>0</v>
      </c>
      <c r="Q130" s="211">
        <v>0</v>
      </c>
      <c r="R130" s="211">
        <f>Q130*H130</f>
        <v>0</v>
      </c>
      <c r="S130" s="211">
        <v>0</v>
      </c>
      <c r="T130" s="212">
        <f>S130*H130</f>
        <v>0</v>
      </c>
      <c r="U130" s="37"/>
      <c r="V130" s="37"/>
      <c r="W130" s="37"/>
      <c r="X130" s="37"/>
      <c r="Y130" s="37"/>
      <c r="Z130" s="37"/>
      <c r="AA130" s="37"/>
      <c r="AB130" s="37"/>
      <c r="AC130" s="37"/>
      <c r="AD130" s="37"/>
      <c r="AE130" s="37"/>
      <c r="AR130" s="213" t="s">
        <v>117</v>
      </c>
      <c r="AT130" s="213" t="s">
        <v>112</v>
      </c>
      <c r="AU130" s="213" t="s">
        <v>81</v>
      </c>
      <c r="AY130" s="16" t="s">
        <v>111</v>
      </c>
      <c r="BE130" s="214">
        <f>IF(N130="základní",J130,0)</f>
        <v>0</v>
      </c>
      <c r="BF130" s="214">
        <f>IF(N130="snížená",J130,0)</f>
        <v>0</v>
      </c>
      <c r="BG130" s="214">
        <f>IF(N130="zákl. přenesená",J130,0)</f>
        <v>0</v>
      </c>
      <c r="BH130" s="214">
        <f>IF(N130="sníž. přenesená",J130,0)</f>
        <v>0</v>
      </c>
      <c r="BI130" s="214">
        <f>IF(N130="nulová",J130,0)</f>
        <v>0</v>
      </c>
      <c r="BJ130" s="16" t="s">
        <v>81</v>
      </c>
      <c r="BK130" s="214">
        <f>ROUND(I130*H130,2)</f>
        <v>0</v>
      </c>
      <c r="BL130" s="16" t="s">
        <v>117</v>
      </c>
      <c r="BM130" s="213" t="s">
        <v>135</v>
      </c>
    </row>
    <row r="131" s="2" customFormat="1" ht="33" customHeight="1">
      <c r="A131" s="37"/>
      <c r="B131" s="38"/>
      <c r="C131" s="202" t="s">
        <v>117</v>
      </c>
      <c r="D131" s="202" t="s">
        <v>112</v>
      </c>
      <c r="E131" s="203" t="s">
        <v>136</v>
      </c>
      <c r="F131" s="204" t="s">
        <v>137</v>
      </c>
      <c r="G131" s="205" t="s">
        <v>115</v>
      </c>
      <c r="H131" s="206">
        <v>299</v>
      </c>
      <c r="I131" s="207"/>
      <c r="J131" s="208">
        <f>ROUND(I131*H131,2)</f>
        <v>0</v>
      </c>
      <c r="K131" s="204" t="s">
        <v>116</v>
      </c>
      <c r="L131" s="43"/>
      <c r="M131" s="209" t="s">
        <v>1</v>
      </c>
      <c r="N131" s="210" t="s">
        <v>41</v>
      </c>
      <c r="O131" s="90"/>
      <c r="P131" s="211">
        <f>O131*H131</f>
        <v>0</v>
      </c>
      <c r="Q131" s="211">
        <v>0</v>
      </c>
      <c r="R131" s="211">
        <f>Q131*H131</f>
        <v>0</v>
      </c>
      <c r="S131" s="211">
        <v>0</v>
      </c>
      <c r="T131" s="212">
        <f>S131*H131</f>
        <v>0</v>
      </c>
      <c r="U131" s="37"/>
      <c r="V131" s="37"/>
      <c r="W131" s="37"/>
      <c r="X131" s="37"/>
      <c r="Y131" s="37"/>
      <c r="Z131" s="37"/>
      <c r="AA131" s="37"/>
      <c r="AB131" s="37"/>
      <c r="AC131" s="37"/>
      <c r="AD131" s="37"/>
      <c r="AE131" s="37"/>
      <c r="AR131" s="213" t="s">
        <v>117</v>
      </c>
      <c r="AT131" s="213" t="s">
        <v>112</v>
      </c>
      <c r="AU131" s="213" t="s">
        <v>81</v>
      </c>
      <c r="AY131" s="16" t="s">
        <v>111</v>
      </c>
      <c r="BE131" s="214">
        <f>IF(N131="základní",J131,0)</f>
        <v>0</v>
      </c>
      <c r="BF131" s="214">
        <f>IF(N131="snížená",J131,0)</f>
        <v>0</v>
      </c>
      <c r="BG131" s="214">
        <f>IF(N131="zákl. přenesená",J131,0)</f>
        <v>0</v>
      </c>
      <c r="BH131" s="214">
        <f>IF(N131="sníž. přenesená",J131,0)</f>
        <v>0</v>
      </c>
      <c r="BI131" s="214">
        <f>IF(N131="nulová",J131,0)</f>
        <v>0</v>
      </c>
      <c r="BJ131" s="16" t="s">
        <v>81</v>
      </c>
      <c r="BK131" s="214">
        <f>ROUND(I131*H131,2)</f>
        <v>0</v>
      </c>
      <c r="BL131" s="16" t="s">
        <v>117</v>
      </c>
      <c r="BM131" s="213" t="s">
        <v>138</v>
      </c>
    </row>
    <row r="132" s="2" customFormat="1">
      <c r="A132" s="37"/>
      <c r="B132" s="38"/>
      <c r="C132" s="39"/>
      <c r="D132" s="215" t="s">
        <v>119</v>
      </c>
      <c r="E132" s="39"/>
      <c r="F132" s="216" t="s">
        <v>139</v>
      </c>
      <c r="G132" s="39"/>
      <c r="H132" s="39"/>
      <c r="I132" s="217"/>
      <c r="J132" s="39"/>
      <c r="K132" s="39"/>
      <c r="L132" s="43"/>
      <c r="M132" s="218"/>
      <c r="N132" s="219"/>
      <c r="O132" s="90"/>
      <c r="P132" s="90"/>
      <c r="Q132" s="90"/>
      <c r="R132" s="90"/>
      <c r="S132" s="90"/>
      <c r="T132" s="91"/>
      <c r="U132" s="37"/>
      <c r="V132" s="37"/>
      <c r="W132" s="37"/>
      <c r="X132" s="37"/>
      <c r="Y132" s="37"/>
      <c r="Z132" s="37"/>
      <c r="AA132" s="37"/>
      <c r="AB132" s="37"/>
      <c r="AC132" s="37"/>
      <c r="AD132" s="37"/>
      <c r="AE132" s="37"/>
      <c r="AT132" s="16" t="s">
        <v>119</v>
      </c>
      <c r="AU132" s="16" t="s">
        <v>81</v>
      </c>
    </row>
    <row r="133" s="2" customFormat="1">
      <c r="A133" s="37"/>
      <c r="B133" s="38"/>
      <c r="C133" s="39"/>
      <c r="D133" s="222" t="s">
        <v>140</v>
      </c>
      <c r="E133" s="39"/>
      <c r="F133" s="243" t="s">
        <v>141</v>
      </c>
      <c r="G133" s="39"/>
      <c r="H133" s="39"/>
      <c r="I133" s="217"/>
      <c r="J133" s="39"/>
      <c r="K133" s="39"/>
      <c r="L133" s="43"/>
      <c r="M133" s="218"/>
      <c r="N133" s="219"/>
      <c r="O133" s="90"/>
      <c r="P133" s="90"/>
      <c r="Q133" s="90"/>
      <c r="R133" s="90"/>
      <c r="S133" s="90"/>
      <c r="T133" s="91"/>
      <c r="U133" s="37"/>
      <c r="V133" s="37"/>
      <c r="W133" s="37"/>
      <c r="X133" s="37"/>
      <c r="Y133" s="37"/>
      <c r="Z133" s="37"/>
      <c r="AA133" s="37"/>
      <c r="AB133" s="37"/>
      <c r="AC133" s="37"/>
      <c r="AD133" s="37"/>
      <c r="AE133" s="37"/>
      <c r="AT133" s="16" t="s">
        <v>140</v>
      </c>
      <c r="AU133" s="16" t="s">
        <v>81</v>
      </c>
    </row>
    <row r="134" s="2" customFormat="1" ht="62.7" customHeight="1">
      <c r="A134" s="37"/>
      <c r="B134" s="38"/>
      <c r="C134" s="202" t="s">
        <v>142</v>
      </c>
      <c r="D134" s="202" t="s">
        <v>112</v>
      </c>
      <c r="E134" s="203" t="s">
        <v>143</v>
      </c>
      <c r="F134" s="204" t="s">
        <v>144</v>
      </c>
      <c r="G134" s="205" t="s">
        <v>145</v>
      </c>
      <c r="H134" s="206">
        <v>15.268000000000001</v>
      </c>
      <c r="I134" s="207"/>
      <c r="J134" s="208">
        <f>ROUND(I134*H134,2)</f>
        <v>0</v>
      </c>
      <c r="K134" s="204" t="s">
        <v>116</v>
      </c>
      <c r="L134" s="43"/>
      <c r="M134" s="209" t="s">
        <v>1</v>
      </c>
      <c r="N134" s="210" t="s">
        <v>41</v>
      </c>
      <c r="O134" s="90"/>
      <c r="P134" s="211">
        <f>O134*H134</f>
        <v>0</v>
      </c>
      <c r="Q134" s="211">
        <v>0</v>
      </c>
      <c r="R134" s="211">
        <f>Q134*H134</f>
        <v>0</v>
      </c>
      <c r="S134" s="211">
        <v>0</v>
      </c>
      <c r="T134" s="212">
        <f>S134*H134</f>
        <v>0</v>
      </c>
      <c r="U134" s="37"/>
      <c r="V134" s="37"/>
      <c r="W134" s="37"/>
      <c r="X134" s="37"/>
      <c r="Y134" s="37"/>
      <c r="Z134" s="37"/>
      <c r="AA134" s="37"/>
      <c r="AB134" s="37"/>
      <c r="AC134" s="37"/>
      <c r="AD134" s="37"/>
      <c r="AE134" s="37"/>
      <c r="AR134" s="213" t="s">
        <v>117</v>
      </c>
      <c r="AT134" s="213" t="s">
        <v>112</v>
      </c>
      <c r="AU134" s="213" t="s">
        <v>81</v>
      </c>
      <c r="AY134" s="16" t="s">
        <v>111</v>
      </c>
      <c r="BE134" s="214">
        <f>IF(N134="základní",J134,0)</f>
        <v>0</v>
      </c>
      <c r="BF134" s="214">
        <f>IF(N134="snížená",J134,0)</f>
        <v>0</v>
      </c>
      <c r="BG134" s="214">
        <f>IF(N134="zákl. přenesená",J134,0)</f>
        <v>0</v>
      </c>
      <c r="BH134" s="214">
        <f>IF(N134="sníž. přenesená",J134,0)</f>
        <v>0</v>
      </c>
      <c r="BI134" s="214">
        <f>IF(N134="nulová",J134,0)</f>
        <v>0</v>
      </c>
      <c r="BJ134" s="16" t="s">
        <v>81</v>
      </c>
      <c r="BK134" s="214">
        <f>ROUND(I134*H134,2)</f>
        <v>0</v>
      </c>
      <c r="BL134" s="16" t="s">
        <v>117</v>
      </c>
      <c r="BM134" s="213" t="s">
        <v>146</v>
      </c>
    </row>
    <row r="135" s="2" customFormat="1">
      <c r="A135" s="37"/>
      <c r="B135" s="38"/>
      <c r="C135" s="39"/>
      <c r="D135" s="215" t="s">
        <v>119</v>
      </c>
      <c r="E135" s="39"/>
      <c r="F135" s="216" t="s">
        <v>147</v>
      </c>
      <c r="G135" s="39"/>
      <c r="H135" s="39"/>
      <c r="I135" s="217"/>
      <c r="J135" s="39"/>
      <c r="K135" s="39"/>
      <c r="L135" s="43"/>
      <c r="M135" s="218"/>
      <c r="N135" s="219"/>
      <c r="O135" s="90"/>
      <c r="P135" s="90"/>
      <c r="Q135" s="90"/>
      <c r="R135" s="90"/>
      <c r="S135" s="90"/>
      <c r="T135" s="91"/>
      <c r="U135" s="37"/>
      <c r="V135" s="37"/>
      <c r="W135" s="37"/>
      <c r="X135" s="37"/>
      <c r="Y135" s="37"/>
      <c r="Z135" s="37"/>
      <c r="AA135" s="37"/>
      <c r="AB135" s="37"/>
      <c r="AC135" s="37"/>
      <c r="AD135" s="37"/>
      <c r="AE135" s="37"/>
      <c r="AT135" s="16" t="s">
        <v>119</v>
      </c>
      <c r="AU135" s="16" t="s">
        <v>81</v>
      </c>
    </row>
    <row r="136" s="12" customFormat="1">
      <c r="A136" s="12"/>
      <c r="B136" s="220"/>
      <c r="C136" s="221"/>
      <c r="D136" s="222" t="s">
        <v>121</v>
      </c>
      <c r="E136" s="223" t="s">
        <v>1</v>
      </c>
      <c r="F136" s="224" t="s">
        <v>148</v>
      </c>
      <c r="G136" s="221"/>
      <c r="H136" s="225">
        <v>15.268000000000001</v>
      </c>
      <c r="I136" s="226"/>
      <c r="J136" s="221"/>
      <c r="K136" s="221"/>
      <c r="L136" s="227"/>
      <c r="M136" s="228"/>
      <c r="N136" s="229"/>
      <c r="O136" s="229"/>
      <c r="P136" s="229"/>
      <c r="Q136" s="229"/>
      <c r="R136" s="229"/>
      <c r="S136" s="229"/>
      <c r="T136" s="230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T136" s="231" t="s">
        <v>121</v>
      </c>
      <c r="AU136" s="231" t="s">
        <v>81</v>
      </c>
      <c r="AV136" s="12" t="s">
        <v>83</v>
      </c>
      <c r="AW136" s="12" t="s">
        <v>31</v>
      </c>
      <c r="AX136" s="12" t="s">
        <v>81</v>
      </c>
      <c r="AY136" s="231" t="s">
        <v>111</v>
      </c>
    </row>
    <row r="137" s="2" customFormat="1" ht="37.8" customHeight="1">
      <c r="A137" s="37"/>
      <c r="B137" s="38"/>
      <c r="C137" s="202" t="s">
        <v>149</v>
      </c>
      <c r="D137" s="202" t="s">
        <v>112</v>
      </c>
      <c r="E137" s="203" t="s">
        <v>150</v>
      </c>
      <c r="F137" s="204" t="s">
        <v>151</v>
      </c>
      <c r="G137" s="205" t="s">
        <v>145</v>
      </c>
      <c r="H137" s="206">
        <v>15.268000000000001</v>
      </c>
      <c r="I137" s="207"/>
      <c r="J137" s="208">
        <f>ROUND(I137*H137,2)</f>
        <v>0</v>
      </c>
      <c r="K137" s="204" t="s">
        <v>116</v>
      </c>
      <c r="L137" s="43"/>
      <c r="M137" s="209" t="s">
        <v>1</v>
      </c>
      <c r="N137" s="210" t="s">
        <v>41</v>
      </c>
      <c r="O137" s="90"/>
      <c r="P137" s="211">
        <f>O137*H137</f>
        <v>0</v>
      </c>
      <c r="Q137" s="211">
        <v>0</v>
      </c>
      <c r="R137" s="211">
        <f>Q137*H137</f>
        <v>0</v>
      </c>
      <c r="S137" s="211">
        <v>0</v>
      </c>
      <c r="T137" s="212">
        <f>S137*H137</f>
        <v>0</v>
      </c>
      <c r="U137" s="37"/>
      <c r="V137" s="37"/>
      <c r="W137" s="37"/>
      <c r="X137" s="37"/>
      <c r="Y137" s="37"/>
      <c r="Z137" s="37"/>
      <c r="AA137" s="37"/>
      <c r="AB137" s="37"/>
      <c r="AC137" s="37"/>
      <c r="AD137" s="37"/>
      <c r="AE137" s="37"/>
      <c r="AR137" s="213" t="s">
        <v>117</v>
      </c>
      <c r="AT137" s="213" t="s">
        <v>112</v>
      </c>
      <c r="AU137" s="213" t="s">
        <v>81</v>
      </c>
      <c r="AY137" s="16" t="s">
        <v>111</v>
      </c>
      <c r="BE137" s="214">
        <f>IF(N137="základní",J137,0)</f>
        <v>0</v>
      </c>
      <c r="BF137" s="214">
        <f>IF(N137="snížená",J137,0)</f>
        <v>0</v>
      </c>
      <c r="BG137" s="214">
        <f>IF(N137="zákl. přenesená",J137,0)</f>
        <v>0</v>
      </c>
      <c r="BH137" s="214">
        <f>IF(N137="sníž. přenesená",J137,0)</f>
        <v>0</v>
      </c>
      <c r="BI137" s="214">
        <f>IF(N137="nulová",J137,0)</f>
        <v>0</v>
      </c>
      <c r="BJ137" s="16" t="s">
        <v>81</v>
      </c>
      <c r="BK137" s="214">
        <f>ROUND(I137*H137,2)</f>
        <v>0</v>
      </c>
      <c r="BL137" s="16" t="s">
        <v>117</v>
      </c>
      <c r="BM137" s="213" t="s">
        <v>152</v>
      </c>
    </row>
    <row r="138" s="2" customFormat="1">
      <c r="A138" s="37"/>
      <c r="B138" s="38"/>
      <c r="C138" s="39"/>
      <c r="D138" s="215" t="s">
        <v>119</v>
      </c>
      <c r="E138" s="39"/>
      <c r="F138" s="216" t="s">
        <v>153</v>
      </c>
      <c r="G138" s="39"/>
      <c r="H138" s="39"/>
      <c r="I138" s="217"/>
      <c r="J138" s="39"/>
      <c r="K138" s="39"/>
      <c r="L138" s="43"/>
      <c r="M138" s="218"/>
      <c r="N138" s="219"/>
      <c r="O138" s="90"/>
      <c r="P138" s="90"/>
      <c r="Q138" s="90"/>
      <c r="R138" s="90"/>
      <c r="S138" s="90"/>
      <c r="T138" s="91"/>
      <c r="U138" s="37"/>
      <c r="V138" s="37"/>
      <c r="W138" s="37"/>
      <c r="X138" s="37"/>
      <c r="Y138" s="37"/>
      <c r="Z138" s="37"/>
      <c r="AA138" s="37"/>
      <c r="AB138" s="37"/>
      <c r="AC138" s="37"/>
      <c r="AD138" s="37"/>
      <c r="AE138" s="37"/>
      <c r="AT138" s="16" t="s">
        <v>119</v>
      </c>
      <c r="AU138" s="16" t="s">
        <v>81</v>
      </c>
    </row>
    <row r="139" s="2" customFormat="1" ht="37.8" customHeight="1">
      <c r="A139" s="37"/>
      <c r="B139" s="38"/>
      <c r="C139" s="202" t="s">
        <v>154</v>
      </c>
      <c r="D139" s="202" t="s">
        <v>112</v>
      </c>
      <c r="E139" s="203" t="s">
        <v>155</v>
      </c>
      <c r="F139" s="204" t="s">
        <v>156</v>
      </c>
      <c r="G139" s="205" t="s">
        <v>157</v>
      </c>
      <c r="H139" s="206">
        <v>27.481999999999999</v>
      </c>
      <c r="I139" s="207"/>
      <c r="J139" s="208">
        <f>ROUND(I139*H139,2)</f>
        <v>0</v>
      </c>
      <c r="K139" s="204" t="s">
        <v>116</v>
      </c>
      <c r="L139" s="43"/>
      <c r="M139" s="209" t="s">
        <v>1</v>
      </c>
      <c r="N139" s="210" t="s">
        <v>41</v>
      </c>
      <c r="O139" s="90"/>
      <c r="P139" s="211">
        <f>O139*H139</f>
        <v>0</v>
      </c>
      <c r="Q139" s="211">
        <v>0</v>
      </c>
      <c r="R139" s="211">
        <f>Q139*H139</f>
        <v>0</v>
      </c>
      <c r="S139" s="211">
        <v>0</v>
      </c>
      <c r="T139" s="212">
        <f>S139*H139</f>
        <v>0</v>
      </c>
      <c r="U139" s="37"/>
      <c r="V139" s="37"/>
      <c r="W139" s="37"/>
      <c r="X139" s="37"/>
      <c r="Y139" s="37"/>
      <c r="Z139" s="37"/>
      <c r="AA139" s="37"/>
      <c r="AB139" s="37"/>
      <c r="AC139" s="37"/>
      <c r="AD139" s="37"/>
      <c r="AE139" s="37"/>
      <c r="AR139" s="213" t="s">
        <v>117</v>
      </c>
      <c r="AT139" s="213" t="s">
        <v>112</v>
      </c>
      <c r="AU139" s="213" t="s">
        <v>81</v>
      </c>
      <c r="AY139" s="16" t="s">
        <v>111</v>
      </c>
      <c r="BE139" s="214">
        <f>IF(N139="základní",J139,0)</f>
        <v>0</v>
      </c>
      <c r="BF139" s="214">
        <f>IF(N139="snížená",J139,0)</f>
        <v>0</v>
      </c>
      <c r="BG139" s="214">
        <f>IF(N139="zákl. přenesená",J139,0)</f>
        <v>0</v>
      </c>
      <c r="BH139" s="214">
        <f>IF(N139="sníž. přenesená",J139,0)</f>
        <v>0</v>
      </c>
      <c r="BI139" s="214">
        <f>IF(N139="nulová",J139,0)</f>
        <v>0</v>
      </c>
      <c r="BJ139" s="16" t="s">
        <v>81</v>
      </c>
      <c r="BK139" s="214">
        <f>ROUND(I139*H139,2)</f>
        <v>0</v>
      </c>
      <c r="BL139" s="16" t="s">
        <v>117</v>
      </c>
      <c r="BM139" s="213" t="s">
        <v>158</v>
      </c>
    </row>
    <row r="140" s="2" customFormat="1">
      <c r="A140" s="37"/>
      <c r="B140" s="38"/>
      <c r="C140" s="39"/>
      <c r="D140" s="215" t="s">
        <v>119</v>
      </c>
      <c r="E140" s="39"/>
      <c r="F140" s="216" t="s">
        <v>159</v>
      </c>
      <c r="G140" s="39"/>
      <c r="H140" s="39"/>
      <c r="I140" s="217"/>
      <c r="J140" s="39"/>
      <c r="K140" s="39"/>
      <c r="L140" s="43"/>
      <c r="M140" s="218"/>
      <c r="N140" s="219"/>
      <c r="O140" s="90"/>
      <c r="P140" s="90"/>
      <c r="Q140" s="90"/>
      <c r="R140" s="90"/>
      <c r="S140" s="90"/>
      <c r="T140" s="91"/>
      <c r="U140" s="37"/>
      <c r="V140" s="37"/>
      <c r="W140" s="37"/>
      <c r="X140" s="37"/>
      <c r="Y140" s="37"/>
      <c r="Z140" s="37"/>
      <c r="AA140" s="37"/>
      <c r="AB140" s="37"/>
      <c r="AC140" s="37"/>
      <c r="AD140" s="37"/>
      <c r="AE140" s="37"/>
      <c r="AT140" s="16" t="s">
        <v>119</v>
      </c>
      <c r="AU140" s="16" t="s">
        <v>81</v>
      </c>
    </row>
    <row r="141" s="12" customFormat="1">
      <c r="A141" s="12"/>
      <c r="B141" s="220"/>
      <c r="C141" s="221"/>
      <c r="D141" s="222" t="s">
        <v>121</v>
      </c>
      <c r="E141" s="221"/>
      <c r="F141" s="224" t="s">
        <v>160</v>
      </c>
      <c r="G141" s="221"/>
      <c r="H141" s="225">
        <v>27.481999999999999</v>
      </c>
      <c r="I141" s="226"/>
      <c r="J141" s="221"/>
      <c r="K141" s="221"/>
      <c r="L141" s="227"/>
      <c r="M141" s="228"/>
      <c r="N141" s="229"/>
      <c r="O141" s="229"/>
      <c r="P141" s="229"/>
      <c r="Q141" s="229"/>
      <c r="R141" s="229"/>
      <c r="S141" s="229"/>
      <c r="T141" s="230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T141" s="231" t="s">
        <v>121</v>
      </c>
      <c r="AU141" s="231" t="s">
        <v>81</v>
      </c>
      <c r="AV141" s="12" t="s">
        <v>83</v>
      </c>
      <c r="AW141" s="12" t="s">
        <v>4</v>
      </c>
      <c r="AX141" s="12" t="s">
        <v>81</v>
      </c>
      <c r="AY141" s="231" t="s">
        <v>111</v>
      </c>
    </row>
    <row r="142" s="2" customFormat="1" ht="37.8" customHeight="1">
      <c r="A142" s="37"/>
      <c r="B142" s="38"/>
      <c r="C142" s="202" t="s">
        <v>161</v>
      </c>
      <c r="D142" s="202" t="s">
        <v>112</v>
      </c>
      <c r="E142" s="203" t="s">
        <v>162</v>
      </c>
      <c r="F142" s="204" t="s">
        <v>163</v>
      </c>
      <c r="G142" s="205" t="s">
        <v>145</v>
      </c>
      <c r="H142" s="206">
        <v>15.268000000000001</v>
      </c>
      <c r="I142" s="207"/>
      <c r="J142" s="208">
        <f>ROUND(I142*H142,2)</f>
        <v>0</v>
      </c>
      <c r="K142" s="204" t="s">
        <v>116</v>
      </c>
      <c r="L142" s="43"/>
      <c r="M142" s="209" t="s">
        <v>1</v>
      </c>
      <c r="N142" s="210" t="s">
        <v>41</v>
      </c>
      <c r="O142" s="90"/>
      <c r="P142" s="211">
        <f>O142*H142</f>
        <v>0</v>
      </c>
      <c r="Q142" s="211">
        <v>0</v>
      </c>
      <c r="R142" s="211">
        <f>Q142*H142</f>
        <v>0</v>
      </c>
      <c r="S142" s="211">
        <v>0</v>
      </c>
      <c r="T142" s="212">
        <f>S142*H142</f>
        <v>0</v>
      </c>
      <c r="U142" s="37"/>
      <c r="V142" s="37"/>
      <c r="W142" s="37"/>
      <c r="X142" s="37"/>
      <c r="Y142" s="37"/>
      <c r="Z142" s="37"/>
      <c r="AA142" s="37"/>
      <c r="AB142" s="37"/>
      <c r="AC142" s="37"/>
      <c r="AD142" s="37"/>
      <c r="AE142" s="37"/>
      <c r="AR142" s="213" t="s">
        <v>117</v>
      </c>
      <c r="AT142" s="213" t="s">
        <v>112</v>
      </c>
      <c r="AU142" s="213" t="s">
        <v>81</v>
      </c>
      <c r="AY142" s="16" t="s">
        <v>111</v>
      </c>
      <c r="BE142" s="214">
        <f>IF(N142="základní",J142,0)</f>
        <v>0</v>
      </c>
      <c r="BF142" s="214">
        <f>IF(N142="snížená",J142,0)</f>
        <v>0</v>
      </c>
      <c r="BG142" s="214">
        <f>IF(N142="zákl. přenesená",J142,0)</f>
        <v>0</v>
      </c>
      <c r="BH142" s="214">
        <f>IF(N142="sníž. přenesená",J142,0)</f>
        <v>0</v>
      </c>
      <c r="BI142" s="214">
        <f>IF(N142="nulová",J142,0)</f>
        <v>0</v>
      </c>
      <c r="BJ142" s="16" t="s">
        <v>81</v>
      </c>
      <c r="BK142" s="214">
        <f>ROUND(I142*H142,2)</f>
        <v>0</v>
      </c>
      <c r="BL142" s="16" t="s">
        <v>117</v>
      </c>
      <c r="BM142" s="213" t="s">
        <v>164</v>
      </c>
    </row>
    <row r="143" s="2" customFormat="1">
      <c r="A143" s="37"/>
      <c r="B143" s="38"/>
      <c r="C143" s="39"/>
      <c r="D143" s="215" t="s">
        <v>119</v>
      </c>
      <c r="E143" s="39"/>
      <c r="F143" s="216" t="s">
        <v>165</v>
      </c>
      <c r="G143" s="39"/>
      <c r="H143" s="39"/>
      <c r="I143" s="217"/>
      <c r="J143" s="39"/>
      <c r="K143" s="39"/>
      <c r="L143" s="43"/>
      <c r="M143" s="218"/>
      <c r="N143" s="219"/>
      <c r="O143" s="90"/>
      <c r="P143" s="90"/>
      <c r="Q143" s="90"/>
      <c r="R143" s="90"/>
      <c r="S143" s="90"/>
      <c r="T143" s="91"/>
      <c r="U143" s="37"/>
      <c r="V143" s="37"/>
      <c r="W143" s="37"/>
      <c r="X143" s="37"/>
      <c r="Y143" s="37"/>
      <c r="Z143" s="37"/>
      <c r="AA143" s="37"/>
      <c r="AB143" s="37"/>
      <c r="AC143" s="37"/>
      <c r="AD143" s="37"/>
      <c r="AE143" s="37"/>
      <c r="AT143" s="16" t="s">
        <v>119</v>
      </c>
      <c r="AU143" s="16" t="s">
        <v>81</v>
      </c>
    </row>
    <row r="144" s="11" customFormat="1" ht="25.92" customHeight="1">
      <c r="A144" s="11"/>
      <c r="B144" s="188"/>
      <c r="C144" s="189"/>
      <c r="D144" s="190" t="s">
        <v>75</v>
      </c>
      <c r="E144" s="191" t="s">
        <v>132</v>
      </c>
      <c r="F144" s="191" t="s">
        <v>166</v>
      </c>
      <c r="G144" s="189"/>
      <c r="H144" s="189"/>
      <c r="I144" s="192"/>
      <c r="J144" s="193">
        <f>BK144</f>
        <v>0</v>
      </c>
      <c r="K144" s="189"/>
      <c r="L144" s="194"/>
      <c r="M144" s="195"/>
      <c r="N144" s="196"/>
      <c r="O144" s="196"/>
      <c r="P144" s="197">
        <f>SUM(P145:P200)</f>
        <v>0</v>
      </c>
      <c r="Q144" s="196"/>
      <c r="R144" s="197">
        <f>SUM(R145:R200)</f>
        <v>50.987439999999985</v>
      </c>
      <c r="S144" s="196"/>
      <c r="T144" s="198">
        <f>SUM(T145:T200)</f>
        <v>0</v>
      </c>
      <c r="U144" s="11"/>
      <c r="V144" s="11"/>
      <c r="W144" s="11"/>
      <c r="X144" s="11"/>
      <c r="Y144" s="11"/>
      <c r="Z144" s="11"/>
      <c r="AA144" s="11"/>
      <c r="AB144" s="11"/>
      <c r="AC144" s="11"/>
      <c r="AD144" s="11"/>
      <c r="AE144" s="11"/>
      <c r="AR144" s="199" t="s">
        <v>81</v>
      </c>
      <c r="AT144" s="200" t="s">
        <v>75</v>
      </c>
      <c r="AU144" s="200" t="s">
        <v>76</v>
      </c>
      <c r="AY144" s="199" t="s">
        <v>111</v>
      </c>
      <c r="BK144" s="201">
        <f>SUM(BK145:BK200)</f>
        <v>0</v>
      </c>
    </row>
    <row r="145" s="2" customFormat="1" ht="44.25" customHeight="1">
      <c r="A145" s="37"/>
      <c r="B145" s="38"/>
      <c r="C145" s="202" t="s">
        <v>167</v>
      </c>
      <c r="D145" s="202" t="s">
        <v>112</v>
      </c>
      <c r="E145" s="203" t="s">
        <v>168</v>
      </c>
      <c r="F145" s="204" t="s">
        <v>169</v>
      </c>
      <c r="G145" s="205" t="s">
        <v>170</v>
      </c>
      <c r="H145" s="206">
        <v>276</v>
      </c>
      <c r="I145" s="207"/>
      <c r="J145" s="208">
        <f>ROUND(I145*H145,2)</f>
        <v>0</v>
      </c>
      <c r="K145" s="204" t="s">
        <v>116</v>
      </c>
      <c r="L145" s="43"/>
      <c r="M145" s="209" t="s">
        <v>1</v>
      </c>
      <c r="N145" s="210" t="s">
        <v>41</v>
      </c>
      <c r="O145" s="90"/>
      <c r="P145" s="211">
        <f>O145*H145</f>
        <v>0</v>
      </c>
      <c r="Q145" s="211">
        <v>0.17488999999999999</v>
      </c>
      <c r="R145" s="211">
        <f>Q145*H145</f>
        <v>48.269639999999995</v>
      </c>
      <c r="S145" s="211">
        <v>0</v>
      </c>
      <c r="T145" s="212">
        <f>S145*H145</f>
        <v>0</v>
      </c>
      <c r="U145" s="37"/>
      <c r="V145" s="37"/>
      <c r="W145" s="37"/>
      <c r="X145" s="37"/>
      <c r="Y145" s="37"/>
      <c r="Z145" s="37"/>
      <c r="AA145" s="37"/>
      <c r="AB145" s="37"/>
      <c r="AC145" s="37"/>
      <c r="AD145" s="37"/>
      <c r="AE145" s="37"/>
      <c r="AR145" s="213" t="s">
        <v>117</v>
      </c>
      <c r="AT145" s="213" t="s">
        <v>112</v>
      </c>
      <c r="AU145" s="213" t="s">
        <v>81</v>
      </c>
      <c r="AY145" s="16" t="s">
        <v>111</v>
      </c>
      <c r="BE145" s="214">
        <f>IF(N145="základní",J145,0)</f>
        <v>0</v>
      </c>
      <c r="BF145" s="214">
        <f>IF(N145="snížená",J145,0)</f>
        <v>0</v>
      </c>
      <c r="BG145" s="214">
        <f>IF(N145="zákl. přenesená",J145,0)</f>
        <v>0</v>
      </c>
      <c r="BH145" s="214">
        <f>IF(N145="sníž. přenesená",J145,0)</f>
        <v>0</v>
      </c>
      <c r="BI145" s="214">
        <f>IF(N145="nulová",J145,0)</f>
        <v>0</v>
      </c>
      <c r="BJ145" s="16" t="s">
        <v>81</v>
      </c>
      <c r="BK145" s="214">
        <f>ROUND(I145*H145,2)</f>
        <v>0</v>
      </c>
      <c r="BL145" s="16" t="s">
        <v>117</v>
      </c>
      <c r="BM145" s="213" t="s">
        <v>171</v>
      </c>
    </row>
    <row r="146" s="2" customFormat="1">
      <c r="A146" s="37"/>
      <c r="B146" s="38"/>
      <c r="C146" s="39"/>
      <c r="D146" s="215" t="s">
        <v>119</v>
      </c>
      <c r="E146" s="39"/>
      <c r="F146" s="216" t="s">
        <v>172</v>
      </c>
      <c r="G146" s="39"/>
      <c r="H146" s="39"/>
      <c r="I146" s="217"/>
      <c r="J146" s="39"/>
      <c r="K146" s="39"/>
      <c r="L146" s="43"/>
      <c r="M146" s="218"/>
      <c r="N146" s="219"/>
      <c r="O146" s="90"/>
      <c r="P146" s="90"/>
      <c r="Q146" s="90"/>
      <c r="R146" s="90"/>
      <c r="S146" s="90"/>
      <c r="T146" s="91"/>
      <c r="U146" s="37"/>
      <c r="V146" s="37"/>
      <c r="W146" s="37"/>
      <c r="X146" s="37"/>
      <c r="Y146" s="37"/>
      <c r="Z146" s="37"/>
      <c r="AA146" s="37"/>
      <c r="AB146" s="37"/>
      <c r="AC146" s="37"/>
      <c r="AD146" s="37"/>
      <c r="AE146" s="37"/>
      <c r="AT146" s="16" t="s">
        <v>119</v>
      </c>
      <c r="AU146" s="16" t="s">
        <v>81</v>
      </c>
    </row>
    <row r="147" s="2" customFormat="1" ht="24.15" customHeight="1">
      <c r="A147" s="37"/>
      <c r="B147" s="38"/>
      <c r="C147" s="244" t="s">
        <v>173</v>
      </c>
      <c r="D147" s="244" t="s">
        <v>174</v>
      </c>
      <c r="E147" s="245" t="s">
        <v>175</v>
      </c>
      <c r="F147" s="246" t="s">
        <v>176</v>
      </c>
      <c r="G147" s="247" t="s">
        <v>170</v>
      </c>
      <c r="H147" s="248">
        <v>185</v>
      </c>
      <c r="I147" s="249"/>
      <c r="J147" s="250">
        <f>ROUND(I147*H147,2)</f>
        <v>0</v>
      </c>
      <c r="K147" s="246" t="s">
        <v>116</v>
      </c>
      <c r="L147" s="251"/>
      <c r="M147" s="252" t="s">
        <v>1</v>
      </c>
      <c r="N147" s="253" t="s">
        <v>41</v>
      </c>
      <c r="O147" s="90"/>
      <c r="P147" s="211">
        <f>O147*H147</f>
        <v>0</v>
      </c>
      <c r="Q147" s="211">
        <v>0.0043</v>
      </c>
      <c r="R147" s="211">
        <f>Q147*H147</f>
        <v>0.79549999999999998</v>
      </c>
      <c r="S147" s="211">
        <v>0</v>
      </c>
      <c r="T147" s="212">
        <f>S147*H147</f>
        <v>0</v>
      </c>
      <c r="U147" s="37"/>
      <c r="V147" s="37"/>
      <c r="W147" s="37"/>
      <c r="X147" s="37"/>
      <c r="Y147" s="37"/>
      <c r="Z147" s="37"/>
      <c r="AA147" s="37"/>
      <c r="AB147" s="37"/>
      <c r="AC147" s="37"/>
      <c r="AD147" s="37"/>
      <c r="AE147" s="37"/>
      <c r="AR147" s="213" t="s">
        <v>161</v>
      </c>
      <c r="AT147" s="213" t="s">
        <v>174</v>
      </c>
      <c r="AU147" s="213" t="s">
        <v>81</v>
      </c>
      <c r="AY147" s="16" t="s">
        <v>111</v>
      </c>
      <c r="BE147" s="214">
        <f>IF(N147="základní",J147,0)</f>
        <v>0</v>
      </c>
      <c r="BF147" s="214">
        <f>IF(N147="snížená",J147,0)</f>
        <v>0</v>
      </c>
      <c r="BG147" s="214">
        <f>IF(N147="zákl. přenesená",J147,0)</f>
        <v>0</v>
      </c>
      <c r="BH147" s="214">
        <f>IF(N147="sníž. přenesená",J147,0)</f>
        <v>0</v>
      </c>
      <c r="BI147" s="214">
        <f>IF(N147="nulová",J147,0)</f>
        <v>0</v>
      </c>
      <c r="BJ147" s="16" t="s">
        <v>81</v>
      </c>
      <c r="BK147" s="214">
        <f>ROUND(I147*H147,2)</f>
        <v>0</v>
      </c>
      <c r="BL147" s="16" t="s">
        <v>117</v>
      </c>
      <c r="BM147" s="213" t="s">
        <v>177</v>
      </c>
    </row>
    <row r="148" s="14" customFormat="1">
      <c r="A148" s="14"/>
      <c r="B148" s="254"/>
      <c r="C148" s="255"/>
      <c r="D148" s="222" t="s">
        <v>121</v>
      </c>
      <c r="E148" s="256" t="s">
        <v>1</v>
      </c>
      <c r="F148" s="257" t="s">
        <v>178</v>
      </c>
      <c r="G148" s="255"/>
      <c r="H148" s="256" t="s">
        <v>1</v>
      </c>
      <c r="I148" s="258"/>
      <c r="J148" s="255"/>
      <c r="K148" s="255"/>
      <c r="L148" s="259"/>
      <c r="M148" s="260"/>
      <c r="N148" s="261"/>
      <c r="O148" s="261"/>
      <c r="P148" s="261"/>
      <c r="Q148" s="261"/>
      <c r="R148" s="261"/>
      <c r="S148" s="261"/>
      <c r="T148" s="262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T148" s="263" t="s">
        <v>121</v>
      </c>
      <c r="AU148" s="263" t="s">
        <v>81</v>
      </c>
      <c r="AV148" s="14" t="s">
        <v>81</v>
      </c>
      <c r="AW148" s="14" t="s">
        <v>31</v>
      </c>
      <c r="AX148" s="14" t="s">
        <v>76</v>
      </c>
      <c r="AY148" s="263" t="s">
        <v>111</v>
      </c>
    </row>
    <row r="149" s="12" customFormat="1">
      <c r="A149" s="12"/>
      <c r="B149" s="220"/>
      <c r="C149" s="221"/>
      <c r="D149" s="222" t="s">
        <v>121</v>
      </c>
      <c r="E149" s="223" t="s">
        <v>1</v>
      </c>
      <c r="F149" s="224" t="s">
        <v>142</v>
      </c>
      <c r="G149" s="221"/>
      <c r="H149" s="225">
        <v>5</v>
      </c>
      <c r="I149" s="226"/>
      <c r="J149" s="221"/>
      <c r="K149" s="221"/>
      <c r="L149" s="227"/>
      <c r="M149" s="228"/>
      <c r="N149" s="229"/>
      <c r="O149" s="229"/>
      <c r="P149" s="229"/>
      <c r="Q149" s="229"/>
      <c r="R149" s="229"/>
      <c r="S149" s="229"/>
      <c r="T149" s="230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T149" s="231" t="s">
        <v>121</v>
      </c>
      <c r="AU149" s="231" t="s">
        <v>81</v>
      </c>
      <c r="AV149" s="12" t="s">
        <v>83</v>
      </c>
      <c r="AW149" s="12" t="s">
        <v>31</v>
      </c>
      <c r="AX149" s="12" t="s">
        <v>76</v>
      </c>
      <c r="AY149" s="231" t="s">
        <v>111</v>
      </c>
    </row>
    <row r="150" s="14" customFormat="1">
      <c r="A150" s="14"/>
      <c r="B150" s="254"/>
      <c r="C150" s="255"/>
      <c r="D150" s="222" t="s">
        <v>121</v>
      </c>
      <c r="E150" s="256" t="s">
        <v>1</v>
      </c>
      <c r="F150" s="257" t="s">
        <v>179</v>
      </c>
      <c r="G150" s="255"/>
      <c r="H150" s="256" t="s">
        <v>1</v>
      </c>
      <c r="I150" s="258"/>
      <c r="J150" s="255"/>
      <c r="K150" s="255"/>
      <c r="L150" s="259"/>
      <c r="M150" s="260"/>
      <c r="N150" s="261"/>
      <c r="O150" s="261"/>
      <c r="P150" s="261"/>
      <c r="Q150" s="261"/>
      <c r="R150" s="261"/>
      <c r="S150" s="261"/>
      <c r="T150" s="262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T150" s="263" t="s">
        <v>121</v>
      </c>
      <c r="AU150" s="263" t="s">
        <v>81</v>
      </c>
      <c r="AV150" s="14" t="s">
        <v>81</v>
      </c>
      <c r="AW150" s="14" t="s">
        <v>31</v>
      </c>
      <c r="AX150" s="14" t="s">
        <v>76</v>
      </c>
      <c r="AY150" s="263" t="s">
        <v>111</v>
      </c>
    </row>
    <row r="151" s="12" customFormat="1">
      <c r="A151" s="12"/>
      <c r="B151" s="220"/>
      <c r="C151" s="221"/>
      <c r="D151" s="222" t="s">
        <v>121</v>
      </c>
      <c r="E151" s="223" t="s">
        <v>1</v>
      </c>
      <c r="F151" s="224" t="s">
        <v>180</v>
      </c>
      <c r="G151" s="221"/>
      <c r="H151" s="225">
        <v>210</v>
      </c>
      <c r="I151" s="226"/>
      <c r="J151" s="221"/>
      <c r="K151" s="221"/>
      <c r="L151" s="227"/>
      <c r="M151" s="228"/>
      <c r="N151" s="229"/>
      <c r="O151" s="229"/>
      <c r="P151" s="229"/>
      <c r="Q151" s="229"/>
      <c r="R151" s="229"/>
      <c r="S151" s="229"/>
      <c r="T151" s="230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T151" s="231" t="s">
        <v>121</v>
      </c>
      <c r="AU151" s="231" t="s">
        <v>81</v>
      </c>
      <c r="AV151" s="12" t="s">
        <v>83</v>
      </c>
      <c r="AW151" s="12" t="s">
        <v>31</v>
      </c>
      <c r="AX151" s="12" t="s">
        <v>76</v>
      </c>
      <c r="AY151" s="231" t="s">
        <v>111</v>
      </c>
    </row>
    <row r="152" s="14" customFormat="1">
      <c r="A152" s="14"/>
      <c r="B152" s="254"/>
      <c r="C152" s="255"/>
      <c r="D152" s="222" t="s">
        <v>121</v>
      </c>
      <c r="E152" s="256" t="s">
        <v>1</v>
      </c>
      <c r="F152" s="257" t="s">
        <v>181</v>
      </c>
      <c r="G152" s="255"/>
      <c r="H152" s="256" t="s">
        <v>1</v>
      </c>
      <c r="I152" s="258"/>
      <c r="J152" s="255"/>
      <c r="K152" s="255"/>
      <c r="L152" s="259"/>
      <c r="M152" s="260"/>
      <c r="N152" s="261"/>
      <c r="O152" s="261"/>
      <c r="P152" s="261"/>
      <c r="Q152" s="261"/>
      <c r="R152" s="261"/>
      <c r="S152" s="261"/>
      <c r="T152" s="262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T152" s="263" t="s">
        <v>121</v>
      </c>
      <c r="AU152" s="263" t="s">
        <v>81</v>
      </c>
      <c r="AV152" s="14" t="s">
        <v>81</v>
      </c>
      <c r="AW152" s="14" t="s">
        <v>31</v>
      </c>
      <c r="AX152" s="14" t="s">
        <v>76</v>
      </c>
      <c r="AY152" s="263" t="s">
        <v>111</v>
      </c>
    </row>
    <row r="153" s="12" customFormat="1">
      <c r="A153" s="12"/>
      <c r="B153" s="220"/>
      <c r="C153" s="221"/>
      <c r="D153" s="222" t="s">
        <v>121</v>
      </c>
      <c r="E153" s="223" t="s">
        <v>1</v>
      </c>
      <c r="F153" s="224" t="s">
        <v>182</v>
      </c>
      <c r="G153" s="221"/>
      <c r="H153" s="225">
        <v>-30</v>
      </c>
      <c r="I153" s="226"/>
      <c r="J153" s="221"/>
      <c r="K153" s="221"/>
      <c r="L153" s="227"/>
      <c r="M153" s="228"/>
      <c r="N153" s="229"/>
      <c r="O153" s="229"/>
      <c r="P153" s="229"/>
      <c r="Q153" s="229"/>
      <c r="R153" s="229"/>
      <c r="S153" s="229"/>
      <c r="T153" s="230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T153" s="231" t="s">
        <v>121</v>
      </c>
      <c r="AU153" s="231" t="s">
        <v>81</v>
      </c>
      <c r="AV153" s="12" t="s">
        <v>83</v>
      </c>
      <c r="AW153" s="12" t="s">
        <v>31</v>
      </c>
      <c r="AX153" s="12" t="s">
        <v>76</v>
      </c>
      <c r="AY153" s="231" t="s">
        <v>111</v>
      </c>
    </row>
    <row r="154" s="13" customFormat="1">
      <c r="A154" s="13"/>
      <c r="B154" s="232"/>
      <c r="C154" s="233"/>
      <c r="D154" s="222" t="s">
        <v>121</v>
      </c>
      <c r="E154" s="234" t="s">
        <v>1</v>
      </c>
      <c r="F154" s="235" t="s">
        <v>125</v>
      </c>
      <c r="G154" s="233"/>
      <c r="H154" s="236">
        <v>185</v>
      </c>
      <c r="I154" s="237"/>
      <c r="J154" s="233"/>
      <c r="K154" s="233"/>
      <c r="L154" s="238"/>
      <c r="M154" s="239"/>
      <c r="N154" s="240"/>
      <c r="O154" s="240"/>
      <c r="P154" s="240"/>
      <c r="Q154" s="240"/>
      <c r="R154" s="240"/>
      <c r="S154" s="240"/>
      <c r="T154" s="241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42" t="s">
        <v>121</v>
      </c>
      <c r="AU154" s="242" t="s">
        <v>81</v>
      </c>
      <c r="AV154" s="13" t="s">
        <v>117</v>
      </c>
      <c r="AW154" s="13" t="s">
        <v>31</v>
      </c>
      <c r="AX154" s="13" t="s">
        <v>81</v>
      </c>
      <c r="AY154" s="242" t="s">
        <v>111</v>
      </c>
    </row>
    <row r="155" s="2" customFormat="1" ht="16.5" customHeight="1">
      <c r="A155" s="37"/>
      <c r="B155" s="38"/>
      <c r="C155" s="244" t="s">
        <v>183</v>
      </c>
      <c r="D155" s="244" t="s">
        <v>174</v>
      </c>
      <c r="E155" s="245" t="s">
        <v>184</v>
      </c>
      <c r="F155" s="246" t="s">
        <v>185</v>
      </c>
      <c r="G155" s="247" t="s">
        <v>170</v>
      </c>
      <c r="H155" s="248">
        <v>30</v>
      </c>
      <c r="I155" s="249"/>
      <c r="J155" s="250">
        <f>ROUND(I155*H155,2)</f>
        <v>0</v>
      </c>
      <c r="K155" s="246" t="s">
        <v>1</v>
      </c>
      <c r="L155" s="251"/>
      <c r="M155" s="252" t="s">
        <v>1</v>
      </c>
      <c r="N155" s="253" t="s">
        <v>41</v>
      </c>
      <c r="O155" s="90"/>
      <c r="P155" s="211">
        <f>O155*H155</f>
        <v>0</v>
      </c>
      <c r="Q155" s="211">
        <v>0.0063</v>
      </c>
      <c r="R155" s="211">
        <f>Q155*H155</f>
        <v>0.189</v>
      </c>
      <c r="S155" s="211">
        <v>0</v>
      </c>
      <c r="T155" s="212">
        <f>S155*H155</f>
        <v>0</v>
      </c>
      <c r="U155" s="37"/>
      <c r="V155" s="37"/>
      <c r="W155" s="37"/>
      <c r="X155" s="37"/>
      <c r="Y155" s="37"/>
      <c r="Z155" s="37"/>
      <c r="AA155" s="37"/>
      <c r="AB155" s="37"/>
      <c r="AC155" s="37"/>
      <c r="AD155" s="37"/>
      <c r="AE155" s="37"/>
      <c r="AR155" s="213" t="s">
        <v>161</v>
      </c>
      <c r="AT155" s="213" t="s">
        <v>174</v>
      </c>
      <c r="AU155" s="213" t="s">
        <v>81</v>
      </c>
      <c r="AY155" s="16" t="s">
        <v>111</v>
      </c>
      <c r="BE155" s="214">
        <f>IF(N155="základní",J155,0)</f>
        <v>0</v>
      </c>
      <c r="BF155" s="214">
        <f>IF(N155="snížená",J155,0)</f>
        <v>0</v>
      </c>
      <c r="BG155" s="214">
        <f>IF(N155="zákl. přenesená",J155,0)</f>
        <v>0</v>
      </c>
      <c r="BH155" s="214">
        <f>IF(N155="sníž. přenesená",J155,0)</f>
        <v>0</v>
      </c>
      <c r="BI155" s="214">
        <f>IF(N155="nulová",J155,0)</f>
        <v>0</v>
      </c>
      <c r="BJ155" s="16" t="s">
        <v>81</v>
      </c>
      <c r="BK155" s="214">
        <f>ROUND(I155*H155,2)</f>
        <v>0</v>
      </c>
      <c r="BL155" s="16" t="s">
        <v>117</v>
      </c>
      <c r="BM155" s="213" t="s">
        <v>186</v>
      </c>
    </row>
    <row r="156" s="14" customFormat="1">
      <c r="A156" s="14"/>
      <c r="B156" s="254"/>
      <c r="C156" s="255"/>
      <c r="D156" s="222" t="s">
        <v>121</v>
      </c>
      <c r="E156" s="256" t="s">
        <v>1</v>
      </c>
      <c r="F156" s="257" t="s">
        <v>187</v>
      </c>
      <c r="G156" s="255"/>
      <c r="H156" s="256" t="s">
        <v>1</v>
      </c>
      <c r="I156" s="258"/>
      <c r="J156" s="255"/>
      <c r="K156" s="255"/>
      <c r="L156" s="259"/>
      <c r="M156" s="260"/>
      <c r="N156" s="261"/>
      <c r="O156" s="261"/>
      <c r="P156" s="261"/>
      <c r="Q156" s="261"/>
      <c r="R156" s="261"/>
      <c r="S156" s="261"/>
      <c r="T156" s="262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T156" s="263" t="s">
        <v>121</v>
      </c>
      <c r="AU156" s="263" t="s">
        <v>81</v>
      </c>
      <c r="AV156" s="14" t="s">
        <v>81</v>
      </c>
      <c r="AW156" s="14" t="s">
        <v>31</v>
      </c>
      <c r="AX156" s="14" t="s">
        <v>76</v>
      </c>
      <c r="AY156" s="263" t="s">
        <v>111</v>
      </c>
    </row>
    <row r="157" s="12" customFormat="1">
      <c r="A157" s="12"/>
      <c r="B157" s="220"/>
      <c r="C157" s="221"/>
      <c r="D157" s="222" t="s">
        <v>121</v>
      </c>
      <c r="E157" s="223" t="s">
        <v>1</v>
      </c>
      <c r="F157" s="224" t="s">
        <v>188</v>
      </c>
      <c r="G157" s="221"/>
      <c r="H157" s="225">
        <v>22</v>
      </c>
      <c r="I157" s="226"/>
      <c r="J157" s="221"/>
      <c r="K157" s="221"/>
      <c r="L157" s="227"/>
      <c r="M157" s="228"/>
      <c r="N157" s="229"/>
      <c r="O157" s="229"/>
      <c r="P157" s="229"/>
      <c r="Q157" s="229"/>
      <c r="R157" s="229"/>
      <c r="S157" s="229"/>
      <c r="T157" s="230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T157" s="231" t="s">
        <v>121</v>
      </c>
      <c r="AU157" s="231" t="s">
        <v>81</v>
      </c>
      <c r="AV157" s="12" t="s">
        <v>83</v>
      </c>
      <c r="AW157" s="12" t="s">
        <v>31</v>
      </c>
      <c r="AX157" s="12" t="s">
        <v>76</v>
      </c>
      <c r="AY157" s="231" t="s">
        <v>111</v>
      </c>
    </row>
    <row r="158" s="14" customFormat="1">
      <c r="A158" s="14"/>
      <c r="B158" s="254"/>
      <c r="C158" s="255"/>
      <c r="D158" s="222" t="s">
        <v>121</v>
      </c>
      <c r="E158" s="256" t="s">
        <v>1</v>
      </c>
      <c r="F158" s="257" t="s">
        <v>189</v>
      </c>
      <c r="G158" s="255"/>
      <c r="H158" s="256" t="s">
        <v>1</v>
      </c>
      <c r="I158" s="258"/>
      <c r="J158" s="255"/>
      <c r="K158" s="255"/>
      <c r="L158" s="259"/>
      <c r="M158" s="260"/>
      <c r="N158" s="261"/>
      <c r="O158" s="261"/>
      <c r="P158" s="261"/>
      <c r="Q158" s="261"/>
      <c r="R158" s="261"/>
      <c r="S158" s="261"/>
      <c r="T158" s="262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T158" s="263" t="s">
        <v>121</v>
      </c>
      <c r="AU158" s="263" t="s">
        <v>81</v>
      </c>
      <c r="AV158" s="14" t="s">
        <v>81</v>
      </c>
      <c r="AW158" s="14" t="s">
        <v>31</v>
      </c>
      <c r="AX158" s="14" t="s">
        <v>76</v>
      </c>
      <c r="AY158" s="263" t="s">
        <v>111</v>
      </c>
    </row>
    <row r="159" s="12" customFormat="1">
      <c r="A159" s="12"/>
      <c r="B159" s="220"/>
      <c r="C159" s="221"/>
      <c r="D159" s="222" t="s">
        <v>121</v>
      </c>
      <c r="E159" s="223" t="s">
        <v>1</v>
      </c>
      <c r="F159" s="224" t="s">
        <v>190</v>
      </c>
      <c r="G159" s="221"/>
      <c r="H159" s="225">
        <v>8</v>
      </c>
      <c r="I159" s="226"/>
      <c r="J159" s="221"/>
      <c r="K159" s="221"/>
      <c r="L159" s="227"/>
      <c r="M159" s="228"/>
      <c r="N159" s="229"/>
      <c r="O159" s="229"/>
      <c r="P159" s="229"/>
      <c r="Q159" s="229"/>
      <c r="R159" s="229"/>
      <c r="S159" s="229"/>
      <c r="T159" s="230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T159" s="231" t="s">
        <v>121</v>
      </c>
      <c r="AU159" s="231" t="s">
        <v>81</v>
      </c>
      <c r="AV159" s="12" t="s">
        <v>83</v>
      </c>
      <c r="AW159" s="12" t="s">
        <v>31</v>
      </c>
      <c r="AX159" s="12" t="s">
        <v>76</v>
      </c>
      <c r="AY159" s="231" t="s">
        <v>111</v>
      </c>
    </row>
    <row r="160" s="13" customFormat="1">
      <c r="A160" s="13"/>
      <c r="B160" s="232"/>
      <c r="C160" s="233"/>
      <c r="D160" s="222" t="s">
        <v>121</v>
      </c>
      <c r="E160" s="234" t="s">
        <v>1</v>
      </c>
      <c r="F160" s="235" t="s">
        <v>125</v>
      </c>
      <c r="G160" s="233"/>
      <c r="H160" s="236">
        <v>30</v>
      </c>
      <c r="I160" s="237"/>
      <c r="J160" s="233"/>
      <c r="K160" s="233"/>
      <c r="L160" s="238"/>
      <c r="M160" s="239"/>
      <c r="N160" s="240"/>
      <c r="O160" s="240"/>
      <c r="P160" s="240"/>
      <c r="Q160" s="240"/>
      <c r="R160" s="240"/>
      <c r="S160" s="240"/>
      <c r="T160" s="241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42" t="s">
        <v>121</v>
      </c>
      <c r="AU160" s="242" t="s">
        <v>81</v>
      </c>
      <c r="AV160" s="13" t="s">
        <v>117</v>
      </c>
      <c r="AW160" s="13" t="s">
        <v>31</v>
      </c>
      <c r="AX160" s="13" t="s">
        <v>81</v>
      </c>
      <c r="AY160" s="242" t="s">
        <v>111</v>
      </c>
    </row>
    <row r="161" s="2" customFormat="1" ht="16.5" customHeight="1">
      <c r="A161" s="37"/>
      <c r="B161" s="38"/>
      <c r="C161" s="244" t="s">
        <v>8</v>
      </c>
      <c r="D161" s="244" t="s">
        <v>174</v>
      </c>
      <c r="E161" s="245" t="s">
        <v>191</v>
      </c>
      <c r="F161" s="246" t="s">
        <v>192</v>
      </c>
      <c r="G161" s="247" t="s">
        <v>170</v>
      </c>
      <c r="H161" s="248">
        <v>61</v>
      </c>
      <c r="I161" s="249"/>
      <c r="J161" s="250">
        <f>ROUND(I161*H161,2)</f>
        <v>0</v>
      </c>
      <c r="K161" s="246" t="s">
        <v>116</v>
      </c>
      <c r="L161" s="251"/>
      <c r="M161" s="252" t="s">
        <v>1</v>
      </c>
      <c r="N161" s="253" t="s">
        <v>41</v>
      </c>
      <c r="O161" s="90"/>
      <c r="P161" s="211">
        <f>O161*H161</f>
        <v>0</v>
      </c>
      <c r="Q161" s="211">
        <v>0.0028700000000000002</v>
      </c>
      <c r="R161" s="211">
        <f>Q161*H161</f>
        <v>0.17507</v>
      </c>
      <c r="S161" s="211">
        <v>0</v>
      </c>
      <c r="T161" s="212">
        <f>S161*H161</f>
        <v>0</v>
      </c>
      <c r="U161" s="37"/>
      <c r="V161" s="37"/>
      <c r="W161" s="37"/>
      <c r="X161" s="37"/>
      <c r="Y161" s="37"/>
      <c r="Z161" s="37"/>
      <c r="AA161" s="37"/>
      <c r="AB161" s="37"/>
      <c r="AC161" s="37"/>
      <c r="AD161" s="37"/>
      <c r="AE161" s="37"/>
      <c r="AR161" s="213" t="s">
        <v>161</v>
      </c>
      <c r="AT161" s="213" t="s">
        <v>174</v>
      </c>
      <c r="AU161" s="213" t="s">
        <v>81</v>
      </c>
      <c r="AY161" s="16" t="s">
        <v>111</v>
      </c>
      <c r="BE161" s="214">
        <f>IF(N161="základní",J161,0)</f>
        <v>0</v>
      </c>
      <c r="BF161" s="214">
        <f>IF(N161="snížená",J161,0)</f>
        <v>0</v>
      </c>
      <c r="BG161" s="214">
        <f>IF(N161="zákl. přenesená",J161,0)</f>
        <v>0</v>
      </c>
      <c r="BH161" s="214">
        <f>IF(N161="sníž. přenesená",J161,0)</f>
        <v>0</v>
      </c>
      <c r="BI161" s="214">
        <f>IF(N161="nulová",J161,0)</f>
        <v>0</v>
      </c>
      <c r="BJ161" s="16" t="s">
        <v>81</v>
      </c>
      <c r="BK161" s="214">
        <f>ROUND(I161*H161,2)</f>
        <v>0</v>
      </c>
      <c r="BL161" s="16" t="s">
        <v>117</v>
      </c>
      <c r="BM161" s="213" t="s">
        <v>193</v>
      </c>
    </row>
    <row r="162" s="14" customFormat="1">
      <c r="A162" s="14"/>
      <c r="B162" s="254"/>
      <c r="C162" s="255"/>
      <c r="D162" s="222" t="s">
        <v>121</v>
      </c>
      <c r="E162" s="256" t="s">
        <v>1</v>
      </c>
      <c r="F162" s="257" t="s">
        <v>194</v>
      </c>
      <c r="G162" s="255"/>
      <c r="H162" s="256" t="s">
        <v>1</v>
      </c>
      <c r="I162" s="258"/>
      <c r="J162" s="255"/>
      <c r="K162" s="255"/>
      <c r="L162" s="259"/>
      <c r="M162" s="260"/>
      <c r="N162" s="261"/>
      <c r="O162" s="261"/>
      <c r="P162" s="261"/>
      <c r="Q162" s="261"/>
      <c r="R162" s="261"/>
      <c r="S162" s="261"/>
      <c r="T162" s="262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T162" s="263" t="s">
        <v>121</v>
      </c>
      <c r="AU162" s="263" t="s">
        <v>81</v>
      </c>
      <c r="AV162" s="14" t="s">
        <v>81</v>
      </c>
      <c r="AW162" s="14" t="s">
        <v>31</v>
      </c>
      <c r="AX162" s="14" t="s">
        <v>76</v>
      </c>
      <c r="AY162" s="263" t="s">
        <v>111</v>
      </c>
    </row>
    <row r="163" s="12" customFormat="1">
      <c r="A163" s="12"/>
      <c r="B163" s="220"/>
      <c r="C163" s="221"/>
      <c r="D163" s="222" t="s">
        <v>121</v>
      </c>
      <c r="E163" s="223" t="s">
        <v>1</v>
      </c>
      <c r="F163" s="224" t="s">
        <v>195</v>
      </c>
      <c r="G163" s="221"/>
      <c r="H163" s="225">
        <v>21</v>
      </c>
      <c r="I163" s="226"/>
      <c r="J163" s="221"/>
      <c r="K163" s="221"/>
      <c r="L163" s="227"/>
      <c r="M163" s="228"/>
      <c r="N163" s="229"/>
      <c r="O163" s="229"/>
      <c r="P163" s="229"/>
      <c r="Q163" s="229"/>
      <c r="R163" s="229"/>
      <c r="S163" s="229"/>
      <c r="T163" s="230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T163" s="231" t="s">
        <v>121</v>
      </c>
      <c r="AU163" s="231" t="s">
        <v>81</v>
      </c>
      <c r="AV163" s="12" t="s">
        <v>83</v>
      </c>
      <c r="AW163" s="12" t="s">
        <v>31</v>
      </c>
      <c r="AX163" s="12" t="s">
        <v>76</v>
      </c>
      <c r="AY163" s="231" t="s">
        <v>111</v>
      </c>
    </row>
    <row r="164" s="14" customFormat="1">
      <c r="A164" s="14"/>
      <c r="B164" s="254"/>
      <c r="C164" s="255"/>
      <c r="D164" s="222" t="s">
        <v>121</v>
      </c>
      <c r="E164" s="256" t="s">
        <v>1</v>
      </c>
      <c r="F164" s="257" t="s">
        <v>196</v>
      </c>
      <c r="G164" s="255"/>
      <c r="H164" s="256" t="s">
        <v>1</v>
      </c>
      <c r="I164" s="258"/>
      <c r="J164" s="255"/>
      <c r="K164" s="255"/>
      <c r="L164" s="259"/>
      <c r="M164" s="260"/>
      <c r="N164" s="261"/>
      <c r="O164" s="261"/>
      <c r="P164" s="261"/>
      <c r="Q164" s="261"/>
      <c r="R164" s="261"/>
      <c r="S164" s="261"/>
      <c r="T164" s="262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T164" s="263" t="s">
        <v>121</v>
      </c>
      <c r="AU164" s="263" t="s">
        <v>81</v>
      </c>
      <c r="AV164" s="14" t="s">
        <v>81</v>
      </c>
      <c r="AW164" s="14" t="s">
        <v>31</v>
      </c>
      <c r="AX164" s="14" t="s">
        <v>76</v>
      </c>
      <c r="AY164" s="263" t="s">
        <v>111</v>
      </c>
    </row>
    <row r="165" s="12" customFormat="1">
      <c r="A165" s="12"/>
      <c r="B165" s="220"/>
      <c r="C165" s="221"/>
      <c r="D165" s="222" t="s">
        <v>121</v>
      </c>
      <c r="E165" s="223" t="s">
        <v>1</v>
      </c>
      <c r="F165" s="224" t="s">
        <v>197</v>
      </c>
      <c r="G165" s="221"/>
      <c r="H165" s="225">
        <v>10</v>
      </c>
      <c r="I165" s="226"/>
      <c r="J165" s="221"/>
      <c r="K165" s="221"/>
      <c r="L165" s="227"/>
      <c r="M165" s="228"/>
      <c r="N165" s="229"/>
      <c r="O165" s="229"/>
      <c r="P165" s="229"/>
      <c r="Q165" s="229"/>
      <c r="R165" s="229"/>
      <c r="S165" s="229"/>
      <c r="T165" s="230"/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T165" s="231" t="s">
        <v>121</v>
      </c>
      <c r="AU165" s="231" t="s">
        <v>81</v>
      </c>
      <c r="AV165" s="12" t="s">
        <v>83</v>
      </c>
      <c r="AW165" s="12" t="s">
        <v>31</v>
      </c>
      <c r="AX165" s="12" t="s">
        <v>76</v>
      </c>
      <c r="AY165" s="231" t="s">
        <v>111</v>
      </c>
    </row>
    <row r="166" s="14" customFormat="1">
      <c r="A166" s="14"/>
      <c r="B166" s="254"/>
      <c r="C166" s="255"/>
      <c r="D166" s="222" t="s">
        <v>121</v>
      </c>
      <c r="E166" s="256" t="s">
        <v>1</v>
      </c>
      <c r="F166" s="257" t="s">
        <v>198</v>
      </c>
      <c r="G166" s="255"/>
      <c r="H166" s="256" t="s">
        <v>1</v>
      </c>
      <c r="I166" s="258"/>
      <c r="J166" s="255"/>
      <c r="K166" s="255"/>
      <c r="L166" s="259"/>
      <c r="M166" s="260"/>
      <c r="N166" s="261"/>
      <c r="O166" s="261"/>
      <c r="P166" s="261"/>
      <c r="Q166" s="261"/>
      <c r="R166" s="261"/>
      <c r="S166" s="261"/>
      <c r="T166" s="262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T166" s="263" t="s">
        <v>121</v>
      </c>
      <c r="AU166" s="263" t="s">
        <v>81</v>
      </c>
      <c r="AV166" s="14" t="s">
        <v>81</v>
      </c>
      <c r="AW166" s="14" t="s">
        <v>31</v>
      </c>
      <c r="AX166" s="14" t="s">
        <v>76</v>
      </c>
      <c r="AY166" s="263" t="s">
        <v>111</v>
      </c>
    </row>
    <row r="167" s="12" customFormat="1">
      <c r="A167" s="12"/>
      <c r="B167" s="220"/>
      <c r="C167" s="221"/>
      <c r="D167" s="222" t="s">
        <v>121</v>
      </c>
      <c r="E167" s="223" t="s">
        <v>1</v>
      </c>
      <c r="F167" s="224" t="s">
        <v>190</v>
      </c>
      <c r="G167" s="221"/>
      <c r="H167" s="225">
        <v>8</v>
      </c>
      <c r="I167" s="226"/>
      <c r="J167" s="221"/>
      <c r="K167" s="221"/>
      <c r="L167" s="227"/>
      <c r="M167" s="228"/>
      <c r="N167" s="229"/>
      <c r="O167" s="229"/>
      <c r="P167" s="229"/>
      <c r="Q167" s="229"/>
      <c r="R167" s="229"/>
      <c r="S167" s="229"/>
      <c r="T167" s="230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T167" s="231" t="s">
        <v>121</v>
      </c>
      <c r="AU167" s="231" t="s">
        <v>81</v>
      </c>
      <c r="AV167" s="12" t="s">
        <v>83</v>
      </c>
      <c r="AW167" s="12" t="s">
        <v>31</v>
      </c>
      <c r="AX167" s="12" t="s">
        <v>76</v>
      </c>
      <c r="AY167" s="231" t="s">
        <v>111</v>
      </c>
    </row>
    <row r="168" s="14" customFormat="1">
      <c r="A168" s="14"/>
      <c r="B168" s="254"/>
      <c r="C168" s="255"/>
      <c r="D168" s="222" t="s">
        <v>121</v>
      </c>
      <c r="E168" s="256" t="s">
        <v>1</v>
      </c>
      <c r="F168" s="257" t="s">
        <v>199</v>
      </c>
      <c r="G168" s="255"/>
      <c r="H168" s="256" t="s">
        <v>1</v>
      </c>
      <c r="I168" s="258"/>
      <c r="J168" s="255"/>
      <c r="K168" s="255"/>
      <c r="L168" s="259"/>
      <c r="M168" s="260"/>
      <c r="N168" s="261"/>
      <c r="O168" s="261"/>
      <c r="P168" s="261"/>
      <c r="Q168" s="261"/>
      <c r="R168" s="261"/>
      <c r="S168" s="261"/>
      <c r="T168" s="262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T168" s="263" t="s">
        <v>121</v>
      </c>
      <c r="AU168" s="263" t="s">
        <v>81</v>
      </c>
      <c r="AV168" s="14" t="s">
        <v>81</v>
      </c>
      <c r="AW168" s="14" t="s">
        <v>31</v>
      </c>
      <c r="AX168" s="14" t="s">
        <v>76</v>
      </c>
      <c r="AY168" s="263" t="s">
        <v>111</v>
      </c>
    </row>
    <row r="169" s="12" customFormat="1">
      <c r="A169" s="12"/>
      <c r="B169" s="220"/>
      <c r="C169" s="221"/>
      <c r="D169" s="222" t="s">
        <v>121</v>
      </c>
      <c r="E169" s="223" t="s">
        <v>1</v>
      </c>
      <c r="F169" s="224" t="s">
        <v>188</v>
      </c>
      <c r="G169" s="221"/>
      <c r="H169" s="225">
        <v>22</v>
      </c>
      <c r="I169" s="226"/>
      <c r="J169" s="221"/>
      <c r="K169" s="221"/>
      <c r="L169" s="227"/>
      <c r="M169" s="228"/>
      <c r="N169" s="229"/>
      <c r="O169" s="229"/>
      <c r="P169" s="229"/>
      <c r="Q169" s="229"/>
      <c r="R169" s="229"/>
      <c r="S169" s="229"/>
      <c r="T169" s="230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T169" s="231" t="s">
        <v>121</v>
      </c>
      <c r="AU169" s="231" t="s">
        <v>81</v>
      </c>
      <c r="AV169" s="12" t="s">
        <v>83</v>
      </c>
      <c r="AW169" s="12" t="s">
        <v>31</v>
      </c>
      <c r="AX169" s="12" t="s">
        <v>76</v>
      </c>
      <c r="AY169" s="231" t="s">
        <v>111</v>
      </c>
    </row>
    <row r="170" s="13" customFormat="1">
      <c r="A170" s="13"/>
      <c r="B170" s="232"/>
      <c r="C170" s="233"/>
      <c r="D170" s="222" t="s">
        <v>121</v>
      </c>
      <c r="E170" s="234" t="s">
        <v>1</v>
      </c>
      <c r="F170" s="235" t="s">
        <v>125</v>
      </c>
      <c r="G170" s="233"/>
      <c r="H170" s="236">
        <v>61</v>
      </c>
      <c r="I170" s="237"/>
      <c r="J170" s="233"/>
      <c r="K170" s="233"/>
      <c r="L170" s="238"/>
      <c r="M170" s="239"/>
      <c r="N170" s="240"/>
      <c r="O170" s="240"/>
      <c r="P170" s="240"/>
      <c r="Q170" s="240"/>
      <c r="R170" s="240"/>
      <c r="S170" s="240"/>
      <c r="T170" s="241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42" t="s">
        <v>121</v>
      </c>
      <c r="AU170" s="242" t="s">
        <v>81</v>
      </c>
      <c r="AV170" s="13" t="s">
        <v>117</v>
      </c>
      <c r="AW170" s="13" t="s">
        <v>31</v>
      </c>
      <c r="AX170" s="13" t="s">
        <v>81</v>
      </c>
      <c r="AY170" s="242" t="s">
        <v>111</v>
      </c>
    </row>
    <row r="171" s="2" customFormat="1" ht="24.15" customHeight="1">
      <c r="A171" s="37"/>
      <c r="B171" s="38"/>
      <c r="C171" s="202" t="s">
        <v>200</v>
      </c>
      <c r="D171" s="202" t="s">
        <v>112</v>
      </c>
      <c r="E171" s="203" t="s">
        <v>201</v>
      </c>
      <c r="F171" s="204" t="s">
        <v>202</v>
      </c>
      <c r="G171" s="205" t="s">
        <v>170</v>
      </c>
      <c r="H171" s="206">
        <v>11</v>
      </c>
      <c r="I171" s="207"/>
      <c r="J171" s="208">
        <f>ROUND(I171*H171,2)</f>
        <v>0</v>
      </c>
      <c r="K171" s="204" t="s">
        <v>116</v>
      </c>
      <c r="L171" s="43"/>
      <c r="M171" s="209" t="s">
        <v>1</v>
      </c>
      <c r="N171" s="210" t="s">
        <v>41</v>
      </c>
      <c r="O171" s="90"/>
      <c r="P171" s="211">
        <f>O171*H171</f>
        <v>0</v>
      </c>
      <c r="Q171" s="211">
        <v>0</v>
      </c>
      <c r="R171" s="211">
        <f>Q171*H171</f>
        <v>0</v>
      </c>
      <c r="S171" s="211">
        <v>0</v>
      </c>
      <c r="T171" s="212">
        <f>S171*H171</f>
        <v>0</v>
      </c>
      <c r="U171" s="37"/>
      <c r="V171" s="37"/>
      <c r="W171" s="37"/>
      <c r="X171" s="37"/>
      <c r="Y171" s="37"/>
      <c r="Z171" s="37"/>
      <c r="AA171" s="37"/>
      <c r="AB171" s="37"/>
      <c r="AC171" s="37"/>
      <c r="AD171" s="37"/>
      <c r="AE171" s="37"/>
      <c r="AR171" s="213" t="s">
        <v>117</v>
      </c>
      <c r="AT171" s="213" t="s">
        <v>112</v>
      </c>
      <c r="AU171" s="213" t="s">
        <v>81</v>
      </c>
      <c r="AY171" s="16" t="s">
        <v>111</v>
      </c>
      <c r="BE171" s="214">
        <f>IF(N171="základní",J171,0)</f>
        <v>0</v>
      </c>
      <c r="BF171" s="214">
        <f>IF(N171="snížená",J171,0)</f>
        <v>0</v>
      </c>
      <c r="BG171" s="214">
        <f>IF(N171="zákl. přenesená",J171,0)</f>
        <v>0</v>
      </c>
      <c r="BH171" s="214">
        <f>IF(N171="sníž. přenesená",J171,0)</f>
        <v>0</v>
      </c>
      <c r="BI171" s="214">
        <f>IF(N171="nulová",J171,0)</f>
        <v>0</v>
      </c>
      <c r="BJ171" s="16" t="s">
        <v>81</v>
      </c>
      <c r="BK171" s="214">
        <f>ROUND(I171*H171,2)</f>
        <v>0</v>
      </c>
      <c r="BL171" s="16" t="s">
        <v>117</v>
      </c>
      <c r="BM171" s="213" t="s">
        <v>203</v>
      </c>
    </row>
    <row r="172" s="2" customFormat="1">
      <c r="A172" s="37"/>
      <c r="B172" s="38"/>
      <c r="C172" s="39"/>
      <c r="D172" s="215" t="s">
        <v>119</v>
      </c>
      <c r="E172" s="39"/>
      <c r="F172" s="216" t="s">
        <v>204</v>
      </c>
      <c r="G172" s="39"/>
      <c r="H172" s="39"/>
      <c r="I172" s="217"/>
      <c r="J172" s="39"/>
      <c r="K172" s="39"/>
      <c r="L172" s="43"/>
      <c r="M172" s="218"/>
      <c r="N172" s="219"/>
      <c r="O172" s="90"/>
      <c r="P172" s="90"/>
      <c r="Q172" s="90"/>
      <c r="R172" s="90"/>
      <c r="S172" s="90"/>
      <c r="T172" s="91"/>
      <c r="U172" s="37"/>
      <c r="V172" s="37"/>
      <c r="W172" s="37"/>
      <c r="X172" s="37"/>
      <c r="Y172" s="37"/>
      <c r="Z172" s="37"/>
      <c r="AA172" s="37"/>
      <c r="AB172" s="37"/>
      <c r="AC172" s="37"/>
      <c r="AD172" s="37"/>
      <c r="AE172" s="37"/>
      <c r="AT172" s="16" t="s">
        <v>119</v>
      </c>
      <c r="AU172" s="16" t="s">
        <v>81</v>
      </c>
    </row>
    <row r="173" s="2" customFormat="1" ht="24.15" customHeight="1">
      <c r="A173" s="37"/>
      <c r="B173" s="38"/>
      <c r="C173" s="244" t="s">
        <v>205</v>
      </c>
      <c r="D173" s="244" t="s">
        <v>174</v>
      </c>
      <c r="E173" s="245" t="s">
        <v>206</v>
      </c>
      <c r="F173" s="246" t="s">
        <v>207</v>
      </c>
      <c r="G173" s="247" t="s">
        <v>170</v>
      </c>
      <c r="H173" s="248">
        <v>11</v>
      </c>
      <c r="I173" s="249"/>
      <c r="J173" s="250">
        <f>ROUND(I173*H173,2)</f>
        <v>0</v>
      </c>
      <c r="K173" s="246" t="s">
        <v>116</v>
      </c>
      <c r="L173" s="251"/>
      <c r="M173" s="252" t="s">
        <v>1</v>
      </c>
      <c r="N173" s="253" t="s">
        <v>41</v>
      </c>
      <c r="O173" s="90"/>
      <c r="P173" s="211">
        <f>O173*H173</f>
        <v>0</v>
      </c>
      <c r="Q173" s="211">
        <v>0.036179999999999997</v>
      </c>
      <c r="R173" s="211">
        <f>Q173*H173</f>
        <v>0.39797999999999994</v>
      </c>
      <c r="S173" s="211">
        <v>0</v>
      </c>
      <c r="T173" s="212">
        <f>S173*H173</f>
        <v>0</v>
      </c>
      <c r="U173" s="37"/>
      <c r="V173" s="37"/>
      <c r="W173" s="37"/>
      <c r="X173" s="37"/>
      <c r="Y173" s="37"/>
      <c r="Z173" s="37"/>
      <c r="AA173" s="37"/>
      <c r="AB173" s="37"/>
      <c r="AC173" s="37"/>
      <c r="AD173" s="37"/>
      <c r="AE173" s="37"/>
      <c r="AR173" s="213" t="s">
        <v>161</v>
      </c>
      <c r="AT173" s="213" t="s">
        <v>174</v>
      </c>
      <c r="AU173" s="213" t="s">
        <v>81</v>
      </c>
      <c r="AY173" s="16" t="s">
        <v>111</v>
      </c>
      <c r="BE173" s="214">
        <f>IF(N173="základní",J173,0)</f>
        <v>0</v>
      </c>
      <c r="BF173" s="214">
        <f>IF(N173="snížená",J173,0)</f>
        <v>0</v>
      </c>
      <c r="BG173" s="214">
        <f>IF(N173="zákl. přenesená",J173,0)</f>
        <v>0</v>
      </c>
      <c r="BH173" s="214">
        <f>IF(N173="sníž. přenesená",J173,0)</f>
        <v>0</v>
      </c>
      <c r="BI173" s="214">
        <f>IF(N173="nulová",J173,0)</f>
        <v>0</v>
      </c>
      <c r="BJ173" s="16" t="s">
        <v>81</v>
      </c>
      <c r="BK173" s="214">
        <f>ROUND(I173*H173,2)</f>
        <v>0</v>
      </c>
      <c r="BL173" s="16" t="s">
        <v>117</v>
      </c>
      <c r="BM173" s="213" t="s">
        <v>208</v>
      </c>
    </row>
    <row r="174" s="2" customFormat="1">
      <c r="A174" s="37"/>
      <c r="B174" s="38"/>
      <c r="C174" s="39"/>
      <c r="D174" s="222" t="s">
        <v>140</v>
      </c>
      <c r="E174" s="39"/>
      <c r="F174" s="243" t="s">
        <v>209</v>
      </c>
      <c r="G174" s="39"/>
      <c r="H174" s="39"/>
      <c r="I174" s="217"/>
      <c r="J174" s="39"/>
      <c r="K174" s="39"/>
      <c r="L174" s="43"/>
      <c r="M174" s="218"/>
      <c r="N174" s="219"/>
      <c r="O174" s="90"/>
      <c r="P174" s="90"/>
      <c r="Q174" s="90"/>
      <c r="R174" s="90"/>
      <c r="S174" s="90"/>
      <c r="T174" s="91"/>
      <c r="U174" s="37"/>
      <c r="V174" s="37"/>
      <c r="W174" s="37"/>
      <c r="X174" s="37"/>
      <c r="Y174" s="37"/>
      <c r="Z174" s="37"/>
      <c r="AA174" s="37"/>
      <c r="AB174" s="37"/>
      <c r="AC174" s="37"/>
      <c r="AD174" s="37"/>
      <c r="AE174" s="37"/>
      <c r="AT174" s="16" t="s">
        <v>140</v>
      </c>
      <c r="AU174" s="16" t="s">
        <v>81</v>
      </c>
    </row>
    <row r="175" s="2" customFormat="1" ht="24.15" customHeight="1">
      <c r="A175" s="37"/>
      <c r="B175" s="38"/>
      <c r="C175" s="202" t="s">
        <v>210</v>
      </c>
      <c r="D175" s="202" t="s">
        <v>112</v>
      </c>
      <c r="E175" s="203" t="s">
        <v>211</v>
      </c>
      <c r="F175" s="204" t="s">
        <v>212</v>
      </c>
      <c r="G175" s="205" t="s">
        <v>170</v>
      </c>
      <c r="H175" s="206">
        <v>4</v>
      </c>
      <c r="I175" s="207"/>
      <c r="J175" s="208">
        <f>ROUND(I175*H175,2)</f>
        <v>0</v>
      </c>
      <c r="K175" s="204" t="s">
        <v>116</v>
      </c>
      <c r="L175" s="43"/>
      <c r="M175" s="209" t="s">
        <v>1</v>
      </c>
      <c r="N175" s="210" t="s">
        <v>41</v>
      </c>
      <c r="O175" s="90"/>
      <c r="P175" s="211">
        <f>O175*H175</f>
        <v>0</v>
      </c>
      <c r="Q175" s="211">
        <v>0</v>
      </c>
      <c r="R175" s="211">
        <f>Q175*H175</f>
        <v>0</v>
      </c>
      <c r="S175" s="211">
        <v>0</v>
      </c>
      <c r="T175" s="212">
        <f>S175*H175</f>
        <v>0</v>
      </c>
      <c r="U175" s="37"/>
      <c r="V175" s="37"/>
      <c r="W175" s="37"/>
      <c r="X175" s="37"/>
      <c r="Y175" s="37"/>
      <c r="Z175" s="37"/>
      <c r="AA175" s="37"/>
      <c r="AB175" s="37"/>
      <c r="AC175" s="37"/>
      <c r="AD175" s="37"/>
      <c r="AE175" s="37"/>
      <c r="AR175" s="213" t="s">
        <v>117</v>
      </c>
      <c r="AT175" s="213" t="s">
        <v>112</v>
      </c>
      <c r="AU175" s="213" t="s">
        <v>81</v>
      </c>
      <c r="AY175" s="16" t="s">
        <v>111</v>
      </c>
      <c r="BE175" s="214">
        <f>IF(N175="základní",J175,0)</f>
        <v>0</v>
      </c>
      <c r="BF175" s="214">
        <f>IF(N175="snížená",J175,0)</f>
        <v>0</v>
      </c>
      <c r="BG175" s="214">
        <f>IF(N175="zákl. přenesená",J175,0)</f>
        <v>0</v>
      </c>
      <c r="BH175" s="214">
        <f>IF(N175="sníž. přenesená",J175,0)</f>
        <v>0</v>
      </c>
      <c r="BI175" s="214">
        <f>IF(N175="nulová",J175,0)</f>
        <v>0</v>
      </c>
      <c r="BJ175" s="16" t="s">
        <v>81</v>
      </c>
      <c r="BK175" s="214">
        <f>ROUND(I175*H175,2)</f>
        <v>0</v>
      </c>
      <c r="BL175" s="16" t="s">
        <v>117</v>
      </c>
      <c r="BM175" s="213" t="s">
        <v>213</v>
      </c>
    </row>
    <row r="176" s="2" customFormat="1">
      <c r="A176" s="37"/>
      <c r="B176" s="38"/>
      <c r="C176" s="39"/>
      <c r="D176" s="215" t="s">
        <v>119</v>
      </c>
      <c r="E176" s="39"/>
      <c r="F176" s="216" t="s">
        <v>214</v>
      </c>
      <c r="G176" s="39"/>
      <c r="H176" s="39"/>
      <c r="I176" s="217"/>
      <c r="J176" s="39"/>
      <c r="K176" s="39"/>
      <c r="L176" s="43"/>
      <c r="M176" s="218"/>
      <c r="N176" s="219"/>
      <c r="O176" s="90"/>
      <c r="P176" s="90"/>
      <c r="Q176" s="90"/>
      <c r="R176" s="90"/>
      <c r="S176" s="90"/>
      <c r="T176" s="91"/>
      <c r="U176" s="37"/>
      <c r="V176" s="37"/>
      <c r="W176" s="37"/>
      <c r="X176" s="37"/>
      <c r="Y176" s="37"/>
      <c r="Z176" s="37"/>
      <c r="AA176" s="37"/>
      <c r="AB176" s="37"/>
      <c r="AC176" s="37"/>
      <c r="AD176" s="37"/>
      <c r="AE176" s="37"/>
      <c r="AT176" s="16" t="s">
        <v>119</v>
      </c>
      <c r="AU176" s="16" t="s">
        <v>81</v>
      </c>
    </row>
    <row r="177" s="2" customFormat="1" ht="24.15" customHeight="1">
      <c r="A177" s="37"/>
      <c r="B177" s="38"/>
      <c r="C177" s="244" t="s">
        <v>215</v>
      </c>
      <c r="D177" s="244" t="s">
        <v>174</v>
      </c>
      <c r="E177" s="245" t="s">
        <v>216</v>
      </c>
      <c r="F177" s="246" t="s">
        <v>217</v>
      </c>
      <c r="G177" s="247" t="s">
        <v>170</v>
      </c>
      <c r="H177" s="248">
        <v>4</v>
      </c>
      <c r="I177" s="249"/>
      <c r="J177" s="250">
        <f>ROUND(I177*H177,2)</f>
        <v>0</v>
      </c>
      <c r="K177" s="246" t="s">
        <v>116</v>
      </c>
      <c r="L177" s="251"/>
      <c r="M177" s="252" t="s">
        <v>1</v>
      </c>
      <c r="N177" s="253" t="s">
        <v>41</v>
      </c>
      <c r="O177" s="90"/>
      <c r="P177" s="211">
        <f>O177*H177</f>
        <v>0</v>
      </c>
      <c r="Q177" s="211">
        <v>0.056800000000000003</v>
      </c>
      <c r="R177" s="211">
        <f>Q177*H177</f>
        <v>0.22720000000000001</v>
      </c>
      <c r="S177" s="211">
        <v>0</v>
      </c>
      <c r="T177" s="212">
        <f>S177*H177</f>
        <v>0</v>
      </c>
      <c r="U177" s="37"/>
      <c r="V177" s="37"/>
      <c r="W177" s="37"/>
      <c r="X177" s="37"/>
      <c r="Y177" s="37"/>
      <c r="Z177" s="37"/>
      <c r="AA177" s="37"/>
      <c r="AB177" s="37"/>
      <c r="AC177" s="37"/>
      <c r="AD177" s="37"/>
      <c r="AE177" s="37"/>
      <c r="AR177" s="213" t="s">
        <v>161</v>
      </c>
      <c r="AT177" s="213" t="s">
        <v>174</v>
      </c>
      <c r="AU177" s="213" t="s">
        <v>81</v>
      </c>
      <c r="AY177" s="16" t="s">
        <v>111</v>
      </c>
      <c r="BE177" s="214">
        <f>IF(N177="základní",J177,0)</f>
        <v>0</v>
      </c>
      <c r="BF177" s="214">
        <f>IF(N177="snížená",J177,0)</f>
        <v>0</v>
      </c>
      <c r="BG177" s="214">
        <f>IF(N177="zákl. přenesená",J177,0)</f>
        <v>0</v>
      </c>
      <c r="BH177" s="214">
        <f>IF(N177="sníž. přenesená",J177,0)</f>
        <v>0</v>
      </c>
      <c r="BI177" s="214">
        <f>IF(N177="nulová",J177,0)</f>
        <v>0</v>
      </c>
      <c r="BJ177" s="16" t="s">
        <v>81</v>
      </c>
      <c r="BK177" s="214">
        <f>ROUND(I177*H177,2)</f>
        <v>0</v>
      </c>
      <c r="BL177" s="16" t="s">
        <v>117</v>
      </c>
      <c r="BM177" s="213" t="s">
        <v>218</v>
      </c>
    </row>
    <row r="178" s="2" customFormat="1">
      <c r="A178" s="37"/>
      <c r="B178" s="38"/>
      <c r="C178" s="39"/>
      <c r="D178" s="222" t="s">
        <v>140</v>
      </c>
      <c r="E178" s="39"/>
      <c r="F178" s="243" t="s">
        <v>209</v>
      </c>
      <c r="G178" s="39"/>
      <c r="H178" s="39"/>
      <c r="I178" s="217"/>
      <c r="J178" s="39"/>
      <c r="K178" s="39"/>
      <c r="L178" s="43"/>
      <c r="M178" s="218"/>
      <c r="N178" s="219"/>
      <c r="O178" s="90"/>
      <c r="P178" s="90"/>
      <c r="Q178" s="90"/>
      <c r="R178" s="90"/>
      <c r="S178" s="90"/>
      <c r="T178" s="91"/>
      <c r="U178" s="37"/>
      <c r="V178" s="37"/>
      <c r="W178" s="37"/>
      <c r="X178" s="37"/>
      <c r="Y178" s="37"/>
      <c r="Z178" s="37"/>
      <c r="AA178" s="37"/>
      <c r="AB178" s="37"/>
      <c r="AC178" s="37"/>
      <c r="AD178" s="37"/>
      <c r="AE178" s="37"/>
      <c r="AT178" s="16" t="s">
        <v>140</v>
      </c>
      <c r="AU178" s="16" t="s">
        <v>81</v>
      </c>
    </row>
    <row r="179" s="2" customFormat="1" ht="24.15" customHeight="1">
      <c r="A179" s="37"/>
      <c r="B179" s="38"/>
      <c r="C179" s="202" t="s">
        <v>219</v>
      </c>
      <c r="D179" s="202" t="s">
        <v>112</v>
      </c>
      <c r="E179" s="203" t="s">
        <v>220</v>
      </c>
      <c r="F179" s="204" t="s">
        <v>221</v>
      </c>
      <c r="G179" s="205" t="s">
        <v>128</v>
      </c>
      <c r="H179" s="206">
        <v>605</v>
      </c>
      <c r="I179" s="207"/>
      <c r="J179" s="208">
        <f>ROUND(I179*H179,2)</f>
        <v>0</v>
      </c>
      <c r="K179" s="204" t="s">
        <v>116</v>
      </c>
      <c r="L179" s="43"/>
      <c r="M179" s="209" t="s">
        <v>1</v>
      </c>
      <c r="N179" s="210" t="s">
        <v>41</v>
      </c>
      <c r="O179" s="90"/>
      <c r="P179" s="211">
        <f>O179*H179</f>
        <v>0</v>
      </c>
      <c r="Q179" s="211">
        <v>0</v>
      </c>
      <c r="R179" s="211">
        <f>Q179*H179</f>
        <v>0</v>
      </c>
      <c r="S179" s="211">
        <v>0</v>
      </c>
      <c r="T179" s="212">
        <f>S179*H179</f>
        <v>0</v>
      </c>
      <c r="U179" s="37"/>
      <c r="V179" s="37"/>
      <c r="W179" s="37"/>
      <c r="X179" s="37"/>
      <c r="Y179" s="37"/>
      <c r="Z179" s="37"/>
      <c r="AA179" s="37"/>
      <c r="AB179" s="37"/>
      <c r="AC179" s="37"/>
      <c r="AD179" s="37"/>
      <c r="AE179" s="37"/>
      <c r="AR179" s="213" t="s">
        <v>117</v>
      </c>
      <c r="AT179" s="213" t="s">
        <v>112</v>
      </c>
      <c r="AU179" s="213" t="s">
        <v>81</v>
      </c>
      <c r="AY179" s="16" t="s">
        <v>111</v>
      </c>
      <c r="BE179" s="214">
        <f>IF(N179="základní",J179,0)</f>
        <v>0</v>
      </c>
      <c r="BF179" s="214">
        <f>IF(N179="snížená",J179,0)</f>
        <v>0</v>
      </c>
      <c r="BG179" s="214">
        <f>IF(N179="zákl. přenesená",J179,0)</f>
        <v>0</v>
      </c>
      <c r="BH179" s="214">
        <f>IF(N179="sníž. přenesená",J179,0)</f>
        <v>0</v>
      </c>
      <c r="BI179" s="214">
        <f>IF(N179="nulová",J179,0)</f>
        <v>0</v>
      </c>
      <c r="BJ179" s="16" t="s">
        <v>81</v>
      </c>
      <c r="BK179" s="214">
        <f>ROUND(I179*H179,2)</f>
        <v>0</v>
      </c>
      <c r="BL179" s="16" t="s">
        <v>117</v>
      </c>
      <c r="BM179" s="213" t="s">
        <v>222</v>
      </c>
    </row>
    <row r="180" s="2" customFormat="1">
      <c r="A180" s="37"/>
      <c r="B180" s="38"/>
      <c r="C180" s="39"/>
      <c r="D180" s="215" t="s">
        <v>119</v>
      </c>
      <c r="E180" s="39"/>
      <c r="F180" s="216" t="s">
        <v>223</v>
      </c>
      <c r="G180" s="39"/>
      <c r="H180" s="39"/>
      <c r="I180" s="217"/>
      <c r="J180" s="39"/>
      <c r="K180" s="39"/>
      <c r="L180" s="43"/>
      <c r="M180" s="218"/>
      <c r="N180" s="219"/>
      <c r="O180" s="90"/>
      <c r="P180" s="90"/>
      <c r="Q180" s="90"/>
      <c r="R180" s="90"/>
      <c r="S180" s="90"/>
      <c r="T180" s="91"/>
      <c r="U180" s="37"/>
      <c r="V180" s="37"/>
      <c r="W180" s="37"/>
      <c r="X180" s="37"/>
      <c r="Y180" s="37"/>
      <c r="Z180" s="37"/>
      <c r="AA180" s="37"/>
      <c r="AB180" s="37"/>
      <c r="AC180" s="37"/>
      <c r="AD180" s="37"/>
      <c r="AE180" s="37"/>
      <c r="AT180" s="16" t="s">
        <v>119</v>
      </c>
      <c r="AU180" s="16" t="s">
        <v>81</v>
      </c>
    </row>
    <row r="181" s="12" customFormat="1">
      <c r="A181" s="12"/>
      <c r="B181" s="220"/>
      <c r="C181" s="221"/>
      <c r="D181" s="222" t="s">
        <v>121</v>
      </c>
      <c r="E181" s="223" t="s">
        <v>1</v>
      </c>
      <c r="F181" s="224" t="s">
        <v>224</v>
      </c>
      <c r="G181" s="221"/>
      <c r="H181" s="225">
        <v>630</v>
      </c>
      <c r="I181" s="226"/>
      <c r="J181" s="221"/>
      <c r="K181" s="221"/>
      <c r="L181" s="227"/>
      <c r="M181" s="228"/>
      <c r="N181" s="229"/>
      <c r="O181" s="229"/>
      <c r="P181" s="229"/>
      <c r="Q181" s="229"/>
      <c r="R181" s="229"/>
      <c r="S181" s="229"/>
      <c r="T181" s="230"/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T181" s="231" t="s">
        <v>121</v>
      </c>
      <c r="AU181" s="231" t="s">
        <v>81</v>
      </c>
      <c r="AV181" s="12" t="s">
        <v>83</v>
      </c>
      <c r="AW181" s="12" t="s">
        <v>31</v>
      </c>
      <c r="AX181" s="12" t="s">
        <v>76</v>
      </c>
      <c r="AY181" s="231" t="s">
        <v>111</v>
      </c>
    </row>
    <row r="182" s="14" customFormat="1">
      <c r="A182" s="14"/>
      <c r="B182" s="254"/>
      <c r="C182" s="255"/>
      <c r="D182" s="222" t="s">
        <v>121</v>
      </c>
      <c r="E182" s="256" t="s">
        <v>1</v>
      </c>
      <c r="F182" s="257" t="s">
        <v>225</v>
      </c>
      <c r="G182" s="255"/>
      <c r="H182" s="256" t="s">
        <v>1</v>
      </c>
      <c r="I182" s="258"/>
      <c r="J182" s="255"/>
      <c r="K182" s="255"/>
      <c r="L182" s="259"/>
      <c r="M182" s="260"/>
      <c r="N182" s="261"/>
      <c r="O182" s="261"/>
      <c r="P182" s="261"/>
      <c r="Q182" s="261"/>
      <c r="R182" s="261"/>
      <c r="S182" s="261"/>
      <c r="T182" s="262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T182" s="263" t="s">
        <v>121</v>
      </c>
      <c r="AU182" s="263" t="s">
        <v>81</v>
      </c>
      <c r="AV182" s="14" t="s">
        <v>81</v>
      </c>
      <c r="AW182" s="14" t="s">
        <v>31</v>
      </c>
      <c r="AX182" s="14" t="s">
        <v>76</v>
      </c>
      <c r="AY182" s="263" t="s">
        <v>111</v>
      </c>
    </row>
    <row r="183" s="12" customFormat="1">
      <c r="A183" s="12"/>
      <c r="B183" s="220"/>
      <c r="C183" s="221"/>
      <c r="D183" s="222" t="s">
        <v>121</v>
      </c>
      <c r="E183" s="223" t="s">
        <v>1</v>
      </c>
      <c r="F183" s="224" t="s">
        <v>226</v>
      </c>
      <c r="G183" s="221"/>
      <c r="H183" s="225">
        <v>-11</v>
      </c>
      <c r="I183" s="226"/>
      <c r="J183" s="221"/>
      <c r="K183" s="221"/>
      <c r="L183" s="227"/>
      <c r="M183" s="228"/>
      <c r="N183" s="229"/>
      <c r="O183" s="229"/>
      <c r="P183" s="229"/>
      <c r="Q183" s="229"/>
      <c r="R183" s="229"/>
      <c r="S183" s="229"/>
      <c r="T183" s="230"/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T183" s="231" t="s">
        <v>121</v>
      </c>
      <c r="AU183" s="231" t="s">
        <v>81</v>
      </c>
      <c r="AV183" s="12" t="s">
        <v>83</v>
      </c>
      <c r="AW183" s="12" t="s">
        <v>31</v>
      </c>
      <c r="AX183" s="12" t="s">
        <v>76</v>
      </c>
      <c r="AY183" s="231" t="s">
        <v>111</v>
      </c>
    </row>
    <row r="184" s="14" customFormat="1">
      <c r="A184" s="14"/>
      <c r="B184" s="254"/>
      <c r="C184" s="255"/>
      <c r="D184" s="222" t="s">
        <v>121</v>
      </c>
      <c r="E184" s="256" t="s">
        <v>1</v>
      </c>
      <c r="F184" s="257" t="s">
        <v>227</v>
      </c>
      <c r="G184" s="255"/>
      <c r="H184" s="256" t="s">
        <v>1</v>
      </c>
      <c r="I184" s="258"/>
      <c r="J184" s="255"/>
      <c r="K184" s="255"/>
      <c r="L184" s="259"/>
      <c r="M184" s="260"/>
      <c r="N184" s="261"/>
      <c r="O184" s="261"/>
      <c r="P184" s="261"/>
      <c r="Q184" s="261"/>
      <c r="R184" s="261"/>
      <c r="S184" s="261"/>
      <c r="T184" s="262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T184" s="263" t="s">
        <v>121</v>
      </c>
      <c r="AU184" s="263" t="s">
        <v>81</v>
      </c>
      <c r="AV184" s="14" t="s">
        <v>81</v>
      </c>
      <c r="AW184" s="14" t="s">
        <v>31</v>
      </c>
      <c r="AX184" s="14" t="s">
        <v>76</v>
      </c>
      <c r="AY184" s="263" t="s">
        <v>111</v>
      </c>
    </row>
    <row r="185" s="12" customFormat="1">
      <c r="A185" s="12"/>
      <c r="B185" s="220"/>
      <c r="C185" s="221"/>
      <c r="D185" s="222" t="s">
        <v>121</v>
      </c>
      <c r="E185" s="223" t="s">
        <v>1</v>
      </c>
      <c r="F185" s="224" t="s">
        <v>228</v>
      </c>
      <c r="G185" s="221"/>
      <c r="H185" s="225">
        <v>-14</v>
      </c>
      <c r="I185" s="226"/>
      <c r="J185" s="221"/>
      <c r="K185" s="221"/>
      <c r="L185" s="227"/>
      <c r="M185" s="228"/>
      <c r="N185" s="229"/>
      <c r="O185" s="229"/>
      <c r="P185" s="229"/>
      <c r="Q185" s="229"/>
      <c r="R185" s="229"/>
      <c r="S185" s="229"/>
      <c r="T185" s="230"/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T185" s="231" t="s">
        <v>121</v>
      </c>
      <c r="AU185" s="231" t="s">
        <v>81</v>
      </c>
      <c r="AV185" s="12" t="s">
        <v>83</v>
      </c>
      <c r="AW185" s="12" t="s">
        <v>31</v>
      </c>
      <c r="AX185" s="12" t="s">
        <v>76</v>
      </c>
      <c r="AY185" s="231" t="s">
        <v>111</v>
      </c>
    </row>
    <row r="186" s="13" customFormat="1">
      <c r="A186" s="13"/>
      <c r="B186" s="232"/>
      <c r="C186" s="233"/>
      <c r="D186" s="222" t="s">
        <v>121</v>
      </c>
      <c r="E186" s="234" t="s">
        <v>1</v>
      </c>
      <c r="F186" s="235" t="s">
        <v>125</v>
      </c>
      <c r="G186" s="233"/>
      <c r="H186" s="236">
        <v>605</v>
      </c>
      <c r="I186" s="237"/>
      <c r="J186" s="233"/>
      <c r="K186" s="233"/>
      <c r="L186" s="238"/>
      <c r="M186" s="239"/>
      <c r="N186" s="240"/>
      <c r="O186" s="240"/>
      <c r="P186" s="240"/>
      <c r="Q186" s="240"/>
      <c r="R186" s="240"/>
      <c r="S186" s="240"/>
      <c r="T186" s="241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242" t="s">
        <v>121</v>
      </c>
      <c r="AU186" s="242" t="s">
        <v>81</v>
      </c>
      <c r="AV186" s="13" t="s">
        <v>117</v>
      </c>
      <c r="AW186" s="13" t="s">
        <v>31</v>
      </c>
      <c r="AX186" s="13" t="s">
        <v>81</v>
      </c>
      <c r="AY186" s="242" t="s">
        <v>111</v>
      </c>
    </row>
    <row r="187" s="2" customFormat="1" ht="24.15" customHeight="1">
      <c r="A187" s="37"/>
      <c r="B187" s="38"/>
      <c r="C187" s="244" t="s">
        <v>229</v>
      </c>
      <c r="D187" s="244" t="s">
        <v>174</v>
      </c>
      <c r="E187" s="245" t="s">
        <v>230</v>
      </c>
      <c r="F187" s="246" t="s">
        <v>231</v>
      </c>
      <c r="G187" s="247" t="s">
        <v>128</v>
      </c>
      <c r="H187" s="248">
        <v>635.25</v>
      </c>
      <c r="I187" s="249"/>
      <c r="J187" s="250">
        <f>ROUND(I187*H187,2)</f>
        <v>0</v>
      </c>
      <c r="K187" s="246" t="s">
        <v>116</v>
      </c>
      <c r="L187" s="251"/>
      <c r="M187" s="252" t="s">
        <v>1</v>
      </c>
      <c r="N187" s="253" t="s">
        <v>41</v>
      </c>
      <c r="O187" s="90"/>
      <c r="P187" s="211">
        <f>O187*H187</f>
        <v>0</v>
      </c>
      <c r="Q187" s="211">
        <v>0.0011999999999999999</v>
      </c>
      <c r="R187" s="211">
        <f>Q187*H187</f>
        <v>0.76229999999999998</v>
      </c>
      <c r="S187" s="211">
        <v>0</v>
      </c>
      <c r="T187" s="212">
        <f>S187*H187</f>
        <v>0</v>
      </c>
      <c r="U187" s="37"/>
      <c r="V187" s="37"/>
      <c r="W187" s="37"/>
      <c r="X187" s="37"/>
      <c r="Y187" s="37"/>
      <c r="Z187" s="37"/>
      <c r="AA187" s="37"/>
      <c r="AB187" s="37"/>
      <c r="AC187" s="37"/>
      <c r="AD187" s="37"/>
      <c r="AE187" s="37"/>
      <c r="AR187" s="213" t="s">
        <v>161</v>
      </c>
      <c r="AT187" s="213" t="s">
        <v>174</v>
      </c>
      <c r="AU187" s="213" t="s">
        <v>81</v>
      </c>
      <c r="AY187" s="16" t="s">
        <v>111</v>
      </c>
      <c r="BE187" s="214">
        <f>IF(N187="základní",J187,0)</f>
        <v>0</v>
      </c>
      <c r="BF187" s="214">
        <f>IF(N187="snížená",J187,0)</f>
        <v>0</v>
      </c>
      <c r="BG187" s="214">
        <f>IF(N187="zákl. přenesená",J187,0)</f>
        <v>0</v>
      </c>
      <c r="BH187" s="214">
        <f>IF(N187="sníž. přenesená",J187,0)</f>
        <v>0</v>
      </c>
      <c r="BI187" s="214">
        <f>IF(N187="nulová",J187,0)</f>
        <v>0</v>
      </c>
      <c r="BJ187" s="16" t="s">
        <v>81</v>
      </c>
      <c r="BK187" s="214">
        <f>ROUND(I187*H187,2)</f>
        <v>0</v>
      </c>
      <c r="BL187" s="16" t="s">
        <v>117</v>
      </c>
      <c r="BM187" s="213" t="s">
        <v>232</v>
      </c>
    </row>
    <row r="188" s="12" customFormat="1">
      <c r="A188" s="12"/>
      <c r="B188" s="220"/>
      <c r="C188" s="221"/>
      <c r="D188" s="222" t="s">
        <v>121</v>
      </c>
      <c r="E188" s="221"/>
      <c r="F188" s="224" t="s">
        <v>233</v>
      </c>
      <c r="G188" s="221"/>
      <c r="H188" s="225">
        <v>635.25</v>
      </c>
      <c r="I188" s="226"/>
      <c r="J188" s="221"/>
      <c r="K188" s="221"/>
      <c r="L188" s="227"/>
      <c r="M188" s="228"/>
      <c r="N188" s="229"/>
      <c r="O188" s="229"/>
      <c r="P188" s="229"/>
      <c r="Q188" s="229"/>
      <c r="R188" s="229"/>
      <c r="S188" s="229"/>
      <c r="T188" s="230"/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T188" s="231" t="s">
        <v>121</v>
      </c>
      <c r="AU188" s="231" t="s">
        <v>81</v>
      </c>
      <c r="AV188" s="12" t="s">
        <v>83</v>
      </c>
      <c r="AW188" s="12" t="s">
        <v>4</v>
      </c>
      <c r="AX188" s="12" t="s">
        <v>81</v>
      </c>
      <c r="AY188" s="231" t="s">
        <v>111</v>
      </c>
    </row>
    <row r="189" s="2" customFormat="1" ht="24.15" customHeight="1">
      <c r="A189" s="37"/>
      <c r="B189" s="38"/>
      <c r="C189" s="202" t="s">
        <v>234</v>
      </c>
      <c r="D189" s="202" t="s">
        <v>112</v>
      </c>
      <c r="E189" s="203" t="s">
        <v>235</v>
      </c>
      <c r="F189" s="204" t="s">
        <v>236</v>
      </c>
      <c r="G189" s="205" t="s">
        <v>128</v>
      </c>
      <c r="H189" s="206">
        <v>605</v>
      </c>
      <c r="I189" s="207"/>
      <c r="J189" s="208">
        <f>ROUND(I189*H189,2)</f>
        <v>0</v>
      </c>
      <c r="K189" s="204" t="s">
        <v>116</v>
      </c>
      <c r="L189" s="43"/>
      <c r="M189" s="209" t="s">
        <v>1</v>
      </c>
      <c r="N189" s="210" t="s">
        <v>41</v>
      </c>
      <c r="O189" s="90"/>
      <c r="P189" s="211">
        <f>O189*H189</f>
        <v>0</v>
      </c>
      <c r="Q189" s="211">
        <v>0</v>
      </c>
      <c r="R189" s="211">
        <f>Q189*H189</f>
        <v>0</v>
      </c>
      <c r="S189" s="211">
        <v>0</v>
      </c>
      <c r="T189" s="212">
        <f>S189*H189</f>
        <v>0</v>
      </c>
      <c r="U189" s="37"/>
      <c r="V189" s="37"/>
      <c r="W189" s="37"/>
      <c r="X189" s="37"/>
      <c r="Y189" s="37"/>
      <c r="Z189" s="37"/>
      <c r="AA189" s="37"/>
      <c r="AB189" s="37"/>
      <c r="AC189" s="37"/>
      <c r="AD189" s="37"/>
      <c r="AE189" s="37"/>
      <c r="AR189" s="213" t="s">
        <v>117</v>
      </c>
      <c r="AT189" s="213" t="s">
        <v>112</v>
      </c>
      <c r="AU189" s="213" t="s">
        <v>81</v>
      </c>
      <c r="AY189" s="16" t="s">
        <v>111</v>
      </c>
      <c r="BE189" s="214">
        <f>IF(N189="základní",J189,0)</f>
        <v>0</v>
      </c>
      <c r="BF189" s="214">
        <f>IF(N189="snížená",J189,0)</f>
        <v>0</v>
      </c>
      <c r="BG189" s="214">
        <f>IF(N189="zákl. přenesená",J189,0)</f>
        <v>0</v>
      </c>
      <c r="BH189" s="214">
        <f>IF(N189="sníž. přenesená",J189,0)</f>
        <v>0</v>
      </c>
      <c r="BI189" s="214">
        <f>IF(N189="nulová",J189,0)</f>
        <v>0</v>
      </c>
      <c r="BJ189" s="16" t="s">
        <v>81</v>
      </c>
      <c r="BK189" s="214">
        <f>ROUND(I189*H189,2)</f>
        <v>0</v>
      </c>
      <c r="BL189" s="16" t="s">
        <v>117</v>
      </c>
      <c r="BM189" s="213" t="s">
        <v>237</v>
      </c>
    </row>
    <row r="190" s="2" customFormat="1">
      <c r="A190" s="37"/>
      <c r="B190" s="38"/>
      <c r="C190" s="39"/>
      <c r="D190" s="215" t="s">
        <v>119</v>
      </c>
      <c r="E190" s="39"/>
      <c r="F190" s="216" t="s">
        <v>238</v>
      </c>
      <c r="G190" s="39"/>
      <c r="H190" s="39"/>
      <c r="I190" s="217"/>
      <c r="J190" s="39"/>
      <c r="K190" s="39"/>
      <c r="L190" s="43"/>
      <c r="M190" s="218"/>
      <c r="N190" s="219"/>
      <c r="O190" s="90"/>
      <c r="P190" s="90"/>
      <c r="Q190" s="90"/>
      <c r="R190" s="90"/>
      <c r="S190" s="90"/>
      <c r="T190" s="91"/>
      <c r="U190" s="37"/>
      <c r="V190" s="37"/>
      <c r="W190" s="37"/>
      <c r="X190" s="37"/>
      <c r="Y190" s="37"/>
      <c r="Z190" s="37"/>
      <c r="AA190" s="37"/>
      <c r="AB190" s="37"/>
      <c r="AC190" s="37"/>
      <c r="AD190" s="37"/>
      <c r="AE190" s="37"/>
      <c r="AT190" s="16" t="s">
        <v>119</v>
      </c>
      <c r="AU190" s="16" t="s">
        <v>81</v>
      </c>
    </row>
    <row r="191" s="2" customFormat="1" ht="24.15" customHeight="1">
      <c r="A191" s="37"/>
      <c r="B191" s="38"/>
      <c r="C191" s="244" t="s">
        <v>239</v>
      </c>
      <c r="D191" s="244" t="s">
        <v>174</v>
      </c>
      <c r="E191" s="245" t="s">
        <v>240</v>
      </c>
      <c r="F191" s="246" t="s">
        <v>241</v>
      </c>
      <c r="G191" s="247" t="s">
        <v>170</v>
      </c>
      <c r="H191" s="248">
        <v>7</v>
      </c>
      <c r="I191" s="249"/>
      <c r="J191" s="250">
        <f>ROUND(I191*H191,2)</f>
        <v>0</v>
      </c>
      <c r="K191" s="246" t="s">
        <v>1</v>
      </c>
      <c r="L191" s="251"/>
      <c r="M191" s="252" t="s">
        <v>1</v>
      </c>
      <c r="N191" s="253" t="s">
        <v>41</v>
      </c>
      <c r="O191" s="90"/>
      <c r="P191" s="211">
        <f>O191*H191</f>
        <v>0</v>
      </c>
      <c r="Q191" s="211">
        <v>0.01</v>
      </c>
      <c r="R191" s="211">
        <f>Q191*H191</f>
        <v>0.070000000000000007</v>
      </c>
      <c r="S191" s="211">
        <v>0</v>
      </c>
      <c r="T191" s="212">
        <f>S191*H191</f>
        <v>0</v>
      </c>
      <c r="U191" s="37"/>
      <c r="V191" s="37"/>
      <c r="W191" s="37"/>
      <c r="X191" s="37"/>
      <c r="Y191" s="37"/>
      <c r="Z191" s="37"/>
      <c r="AA191" s="37"/>
      <c r="AB191" s="37"/>
      <c r="AC191" s="37"/>
      <c r="AD191" s="37"/>
      <c r="AE191" s="37"/>
      <c r="AR191" s="213" t="s">
        <v>161</v>
      </c>
      <c r="AT191" s="213" t="s">
        <v>174</v>
      </c>
      <c r="AU191" s="213" t="s">
        <v>81</v>
      </c>
      <c r="AY191" s="16" t="s">
        <v>111</v>
      </c>
      <c r="BE191" s="214">
        <f>IF(N191="základní",J191,0)</f>
        <v>0</v>
      </c>
      <c r="BF191" s="214">
        <f>IF(N191="snížená",J191,0)</f>
        <v>0</v>
      </c>
      <c r="BG191" s="214">
        <f>IF(N191="zákl. přenesená",J191,0)</f>
        <v>0</v>
      </c>
      <c r="BH191" s="214">
        <f>IF(N191="sníž. přenesená",J191,0)</f>
        <v>0</v>
      </c>
      <c r="BI191" s="214">
        <f>IF(N191="nulová",J191,0)</f>
        <v>0</v>
      </c>
      <c r="BJ191" s="16" t="s">
        <v>81</v>
      </c>
      <c r="BK191" s="214">
        <f>ROUND(I191*H191,2)</f>
        <v>0</v>
      </c>
      <c r="BL191" s="16" t="s">
        <v>117</v>
      </c>
      <c r="BM191" s="213" t="s">
        <v>242</v>
      </c>
    </row>
    <row r="192" s="2" customFormat="1" ht="24.15" customHeight="1">
      <c r="A192" s="37"/>
      <c r="B192" s="38"/>
      <c r="C192" s="202" t="s">
        <v>7</v>
      </c>
      <c r="D192" s="202" t="s">
        <v>112</v>
      </c>
      <c r="E192" s="203" t="s">
        <v>243</v>
      </c>
      <c r="F192" s="204" t="s">
        <v>244</v>
      </c>
      <c r="G192" s="205" t="s">
        <v>128</v>
      </c>
      <c r="H192" s="206">
        <v>1815</v>
      </c>
      <c r="I192" s="207"/>
      <c r="J192" s="208">
        <f>ROUND(I192*H192,2)</f>
        <v>0</v>
      </c>
      <c r="K192" s="204" t="s">
        <v>116</v>
      </c>
      <c r="L192" s="43"/>
      <c r="M192" s="209" t="s">
        <v>1</v>
      </c>
      <c r="N192" s="210" t="s">
        <v>41</v>
      </c>
      <c r="O192" s="90"/>
      <c r="P192" s="211">
        <f>O192*H192</f>
        <v>0</v>
      </c>
      <c r="Q192" s="211">
        <v>0</v>
      </c>
      <c r="R192" s="211">
        <f>Q192*H192</f>
        <v>0</v>
      </c>
      <c r="S192" s="211">
        <v>0</v>
      </c>
      <c r="T192" s="212">
        <f>S192*H192</f>
        <v>0</v>
      </c>
      <c r="U192" s="37"/>
      <c r="V192" s="37"/>
      <c r="W192" s="37"/>
      <c r="X192" s="37"/>
      <c r="Y192" s="37"/>
      <c r="Z192" s="37"/>
      <c r="AA192" s="37"/>
      <c r="AB192" s="37"/>
      <c r="AC192" s="37"/>
      <c r="AD192" s="37"/>
      <c r="AE192" s="37"/>
      <c r="AR192" s="213" t="s">
        <v>117</v>
      </c>
      <c r="AT192" s="213" t="s">
        <v>112</v>
      </c>
      <c r="AU192" s="213" t="s">
        <v>81</v>
      </c>
      <c r="AY192" s="16" t="s">
        <v>111</v>
      </c>
      <c r="BE192" s="214">
        <f>IF(N192="základní",J192,0)</f>
        <v>0</v>
      </c>
      <c r="BF192" s="214">
        <f>IF(N192="snížená",J192,0)</f>
        <v>0</v>
      </c>
      <c r="BG192" s="214">
        <f>IF(N192="zákl. přenesená",J192,0)</f>
        <v>0</v>
      </c>
      <c r="BH192" s="214">
        <f>IF(N192="sníž. přenesená",J192,0)</f>
        <v>0</v>
      </c>
      <c r="BI192" s="214">
        <f>IF(N192="nulová",J192,0)</f>
        <v>0</v>
      </c>
      <c r="BJ192" s="16" t="s">
        <v>81</v>
      </c>
      <c r="BK192" s="214">
        <f>ROUND(I192*H192,2)</f>
        <v>0</v>
      </c>
      <c r="BL192" s="16" t="s">
        <v>117</v>
      </c>
      <c r="BM192" s="213" t="s">
        <v>245</v>
      </c>
    </row>
    <row r="193" s="2" customFormat="1">
      <c r="A193" s="37"/>
      <c r="B193" s="38"/>
      <c r="C193" s="39"/>
      <c r="D193" s="215" t="s">
        <v>119</v>
      </c>
      <c r="E193" s="39"/>
      <c r="F193" s="216" t="s">
        <v>246</v>
      </c>
      <c r="G193" s="39"/>
      <c r="H193" s="39"/>
      <c r="I193" s="217"/>
      <c r="J193" s="39"/>
      <c r="K193" s="39"/>
      <c r="L193" s="43"/>
      <c r="M193" s="218"/>
      <c r="N193" s="219"/>
      <c r="O193" s="90"/>
      <c r="P193" s="90"/>
      <c r="Q193" s="90"/>
      <c r="R193" s="90"/>
      <c r="S193" s="90"/>
      <c r="T193" s="91"/>
      <c r="U193" s="37"/>
      <c r="V193" s="37"/>
      <c r="W193" s="37"/>
      <c r="X193" s="37"/>
      <c r="Y193" s="37"/>
      <c r="Z193" s="37"/>
      <c r="AA193" s="37"/>
      <c r="AB193" s="37"/>
      <c r="AC193" s="37"/>
      <c r="AD193" s="37"/>
      <c r="AE193" s="37"/>
      <c r="AT193" s="16" t="s">
        <v>119</v>
      </c>
      <c r="AU193" s="16" t="s">
        <v>81</v>
      </c>
    </row>
    <row r="194" s="12" customFormat="1">
      <c r="A194" s="12"/>
      <c r="B194" s="220"/>
      <c r="C194" s="221"/>
      <c r="D194" s="222" t="s">
        <v>121</v>
      </c>
      <c r="E194" s="223" t="s">
        <v>1</v>
      </c>
      <c r="F194" s="224" t="s">
        <v>247</v>
      </c>
      <c r="G194" s="221"/>
      <c r="H194" s="225">
        <v>1815</v>
      </c>
      <c r="I194" s="226"/>
      <c r="J194" s="221"/>
      <c r="K194" s="221"/>
      <c r="L194" s="227"/>
      <c r="M194" s="228"/>
      <c r="N194" s="229"/>
      <c r="O194" s="229"/>
      <c r="P194" s="229"/>
      <c r="Q194" s="229"/>
      <c r="R194" s="229"/>
      <c r="S194" s="229"/>
      <c r="T194" s="230"/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T194" s="231" t="s">
        <v>121</v>
      </c>
      <c r="AU194" s="231" t="s">
        <v>81</v>
      </c>
      <c r="AV194" s="12" t="s">
        <v>83</v>
      </c>
      <c r="AW194" s="12" t="s">
        <v>31</v>
      </c>
      <c r="AX194" s="12" t="s">
        <v>81</v>
      </c>
      <c r="AY194" s="231" t="s">
        <v>111</v>
      </c>
    </row>
    <row r="195" s="2" customFormat="1" ht="16.5" customHeight="1">
      <c r="A195" s="37"/>
      <c r="B195" s="38"/>
      <c r="C195" s="244" t="s">
        <v>248</v>
      </c>
      <c r="D195" s="244" t="s">
        <v>174</v>
      </c>
      <c r="E195" s="245" t="s">
        <v>249</v>
      </c>
      <c r="F195" s="246" t="s">
        <v>250</v>
      </c>
      <c r="G195" s="247" t="s">
        <v>128</v>
      </c>
      <c r="H195" s="248">
        <v>1905.75</v>
      </c>
      <c r="I195" s="249"/>
      <c r="J195" s="250">
        <f>ROUND(I195*H195,2)</f>
        <v>0</v>
      </c>
      <c r="K195" s="246" t="s">
        <v>116</v>
      </c>
      <c r="L195" s="251"/>
      <c r="M195" s="252" t="s">
        <v>1</v>
      </c>
      <c r="N195" s="253" t="s">
        <v>41</v>
      </c>
      <c r="O195" s="90"/>
      <c r="P195" s="211">
        <f>O195*H195</f>
        <v>0</v>
      </c>
      <c r="Q195" s="211">
        <v>4.0000000000000003E-05</v>
      </c>
      <c r="R195" s="211">
        <f>Q195*H195</f>
        <v>0.076230000000000006</v>
      </c>
      <c r="S195" s="211">
        <v>0</v>
      </c>
      <c r="T195" s="212">
        <f>S195*H195</f>
        <v>0</v>
      </c>
      <c r="U195" s="37"/>
      <c r="V195" s="37"/>
      <c r="W195" s="37"/>
      <c r="X195" s="37"/>
      <c r="Y195" s="37"/>
      <c r="Z195" s="37"/>
      <c r="AA195" s="37"/>
      <c r="AB195" s="37"/>
      <c r="AC195" s="37"/>
      <c r="AD195" s="37"/>
      <c r="AE195" s="37"/>
      <c r="AR195" s="213" t="s">
        <v>161</v>
      </c>
      <c r="AT195" s="213" t="s">
        <v>174</v>
      </c>
      <c r="AU195" s="213" t="s">
        <v>81</v>
      </c>
      <c r="AY195" s="16" t="s">
        <v>111</v>
      </c>
      <c r="BE195" s="214">
        <f>IF(N195="základní",J195,0)</f>
        <v>0</v>
      </c>
      <c r="BF195" s="214">
        <f>IF(N195="snížená",J195,0)</f>
        <v>0</v>
      </c>
      <c r="BG195" s="214">
        <f>IF(N195="zákl. přenesená",J195,0)</f>
        <v>0</v>
      </c>
      <c r="BH195" s="214">
        <f>IF(N195="sníž. přenesená",J195,0)</f>
        <v>0</v>
      </c>
      <c r="BI195" s="214">
        <f>IF(N195="nulová",J195,0)</f>
        <v>0</v>
      </c>
      <c r="BJ195" s="16" t="s">
        <v>81</v>
      </c>
      <c r="BK195" s="214">
        <f>ROUND(I195*H195,2)</f>
        <v>0</v>
      </c>
      <c r="BL195" s="16" t="s">
        <v>117</v>
      </c>
      <c r="BM195" s="213" t="s">
        <v>251</v>
      </c>
    </row>
    <row r="196" s="12" customFormat="1">
      <c r="A196" s="12"/>
      <c r="B196" s="220"/>
      <c r="C196" s="221"/>
      <c r="D196" s="222" t="s">
        <v>121</v>
      </c>
      <c r="E196" s="221"/>
      <c r="F196" s="224" t="s">
        <v>252</v>
      </c>
      <c r="G196" s="221"/>
      <c r="H196" s="225">
        <v>1905.75</v>
      </c>
      <c r="I196" s="226"/>
      <c r="J196" s="221"/>
      <c r="K196" s="221"/>
      <c r="L196" s="227"/>
      <c r="M196" s="228"/>
      <c r="N196" s="229"/>
      <c r="O196" s="229"/>
      <c r="P196" s="229"/>
      <c r="Q196" s="229"/>
      <c r="R196" s="229"/>
      <c r="S196" s="229"/>
      <c r="T196" s="230"/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T196" s="231" t="s">
        <v>121</v>
      </c>
      <c r="AU196" s="231" t="s">
        <v>81</v>
      </c>
      <c r="AV196" s="12" t="s">
        <v>83</v>
      </c>
      <c r="AW196" s="12" t="s">
        <v>4</v>
      </c>
      <c r="AX196" s="12" t="s">
        <v>81</v>
      </c>
      <c r="AY196" s="231" t="s">
        <v>111</v>
      </c>
    </row>
    <row r="197" s="2" customFormat="1" ht="21.75" customHeight="1">
      <c r="A197" s="37"/>
      <c r="B197" s="38"/>
      <c r="C197" s="244" t="s">
        <v>253</v>
      </c>
      <c r="D197" s="244" t="s">
        <v>174</v>
      </c>
      <c r="E197" s="245" t="s">
        <v>254</v>
      </c>
      <c r="F197" s="246" t="s">
        <v>255</v>
      </c>
      <c r="G197" s="247" t="s">
        <v>170</v>
      </c>
      <c r="H197" s="248">
        <v>100</v>
      </c>
      <c r="I197" s="249"/>
      <c r="J197" s="250">
        <f>ROUND(I197*H197,2)</f>
        <v>0</v>
      </c>
      <c r="K197" s="246" t="s">
        <v>116</v>
      </c>
      <c r="L197" s="251"/>
      <c r="M197" s="252" t="s">
        <v>1</v>
      </c>
      <c r="N197" s="253" t="s">
        <v>41</v>
      </c>
      <c r="O197" s="90"/>
      <c r="P197" s="211">
        <f>O197*H197</f>
        <v>0</v>
      </c>
      <c r="Q197" s="211">
        <v>0.00010000000000000001</v>
      </c>
      <c r="R197" s="211">
        <f>Q197*H197</f>
        <v>0.01</v>
      </c>
      <c r="S197" s="211">
        <v>0</v>
      </c>
      <c r="T197" s="212">
        <f>S197*H197</f>
        <v>0</v>
      </c>
      <c r="U197" s="37"/>
      <c r="V197" s="37"/>
      <c r="W197" s="37"/>
      <c r="X197" s="37"/>
      <c r="Y197" s="37"/>
      <c r="Z197" s="37"/>
      <c r="AA197" s="37"/>
      <c r="AB197" s="37"/>
      <c r="AC197" s="37"/>
      <c r="AD197" s="37"/>
      <c r="AE197" s="37"/>
      <c r="AR197" s="213" t="s">
        <v>161</v>
      </c>
      <c r="AT197" s="213" t="s">
        <v>174</v>
      </c>
      <c r="AU197" s="213" t="s">
        <v>81</v>
      </c>
      <c r="AY197" s="16" t="s">
        <v>111</v>
      </c>
      <c r="BE197" s="214">
        <f>IF(N197="základní",J197,0)</f>
        <v>0</v>
      </c>
      <c r="BF197" s="214">
        <f>IF(N197="snížená",J197,0)</f>
        <v>0</v>
      </c>
      <c r="BG197" s="214">
        <f>IF(N197="zákl. přenesená",J197,0)</f>
        <v>0</v>
      </c>
      <c r="BH197" s="214">
        <f>IF(N197="sníž. přenesená",J197,0)</f>
        <v>0</v>
      </c>
      <c r="BI197" s="214">
        <f>IF(N197="nulová",J197,0)</f>
        <v>0</v>
      </c>
      <c r="BJ197" s="16" t="s">
        <v>81</v>
      </c>
      <c r="BK197" s="214">
        <f>ROUND(I197*H197,2)</f>
        <v>0</v>
      </c>
      <c r="BL197" s="16" t="s">
        <v>117</v>
      </c>
      <c r="BM197" s="213" t="s">
        <v>256</v>
      </c>
    </row>
    <row r="198" s="2" customFormat="1" ht="16.5" customHeight="1">
      <c r="A198" s="37"/>
      <c r="B198" s="38"/>
      <c r="C198" s="244" t="s">
        <v>257</v>
      </c>
      <c r="D198" s="244" t="s">
        <v>174</v>
      </c>
      <c r="E198" s="245" t="s">
        <v>258</v>
      </c>
      <c r="F198" s="246" t="s">
        <v>259</v>
      </c>
      <c r="G198" s="247" t="s">
        <v>128</v>
      </c>
      <c r="H198" s="248">
        <v>726</v>
      </c>
      <c r="I198" s="249"/>
      <c r="J198" s="250">
        <f>ROUND(I198*H198,2)</f>
        <v>0</v>
      </c>
      <c r="K198" s="246" t="s">
        <v>116</v>
      </c>
      <c r="L198" s="251"/>
      <c r="M198" s="252" t="s">
        <v>1</v>
      </c>
      <c r="N198" s="253" t="s">
        <v>41</v>
      </c>
      <c r="O198" s="90"/>
      <c r="P198" s="211">
        <f>O198*H198</f>
        <v>0</v>
      </c>
      <c r="Q198" s="211">
        <v>2.0000000000000002E-05</v>
      </c>
      <c r="R198" s="211">
        <f>Q198*H198</f>
        <v>0.014520000000000002</v>
      </c>
      <c r="S198" s="211">
        <v>0</v>
      </c>
      <c r="T198" s="212">
        <f>S198*H198</f>
        <v>0</v>
      </c>
      <c r="U198" s="37"/>
      <c r="V198" s="37"/>
      <c r="W198" s="37"/>
      <c r="X198" s="37"/>
      <c r="Y198" s="37"/>
      <c r="Z198" s="37"/>
      <c r="AA198" s="37"/>
      <c r="AB198" s="37"/>
      <c r="AC198" s="37"/>
      <c r="AD198" s="37"/>
      <c r="AE198" s="37"/>
      <c r="AR198" s="213" t="s">
        <v>161</v>
      </c>
      <c r="AT198" s="213" t="s">
        <v>174</v>
      </c>
      <c r="AU198" s="213" t="s">
        <v>81</v>
      </c>
      <c r="AY198" s="16" t="s">
        <v>111</v>
      </c>
      <c r="BE198" s="214">
        <f>IF(N198="základní",J198,0)</f>
        <v>0</v>
      </c>
      <c r="BF198" s="214">
        <f>IF(N198="snížená",J198,0)</f>
        <v>0</v>
      </c>
      <c r="BG198" s="214">
        <f>IF(N198="zákl. přenesená",J198,0)</f>
        <v>0</v>
      </c>
      <c r="BH198" s="214">
        <f>IF(N198="sníž. přenesená",J198,0)</f>
        <v>0</v>
      </c>
      <c r="BI198" s="214">
        <f>IF(N198="nulová",J198,0)</f>
        <v>0</v>
      </c>
      <c r="BJ198" s="16" t="s">
        <v>81</v>
      </c>
      <c r="BK198" s="214">
        <f>ROUND(I198*H198,2)</f>
        <v>0</v>
      </c>
      <c r="BL198" s="16" t="s">
        <v>117</v>
      </c>
      <c r="BM198" s="213" t="s">
        <v>260</v>
      </c>
    </row>
    <row r="199" s="14" customFormat="1">
      <c r="A199" s="14"/>
      <c r="B199" s="254"/>
      <c r="C199" s="255"/>
      <c r="D199" s="222" t="s">
        <v>121</v>
      </c>
      <c r="E199" s="256" t="s">
        <v>1</v>
      </c>
      <c r="F199" s="257" t="s">
        <v>261</v>
      </c>
      <c r="G199" s="255"/>
      <c r="H199" s="256" t="s">
        <v>1</v>
      </c>
      <c r="I199" s="258"/>
      <c r="J199" s="255"/>
      <c r="K199" s="255"/>
      <c r="L199" s="259"/>
      <c r="M199" s="260"/>
      <c r="N199" s="261"/>
      <c r="O199" s="261"/>
      <c r="P199" s="261"/>
      <c r="Q199" s="261"/>
      <c r="R199" s="261"/>
      <c r="S199" s="261"/>
      <c r="T199" s="262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T199" s="263" t="s">
        <v>121</v>
      </c>
      <c r="AU199" s="263" t="s">
        <v>81</v>
      </c>
      <c r="AV199" s="14" t="s">
        <v>81</v>
      </c>
      <c r="AW199" s="14" t="s">
        <v>31</v>
      </c>
      <c r="AX199" s="14" t="s">
        <v>76</v>
      </c>
      <c r="AY199" s="263" t="s">
        <v>111</v>
      </c>
    </row>
    <row r="200" s="12" customFormat="1">
      <c r="A200" s="12"/>
      <c r="B200" s="220"/>
      <c r="C200" s="221"/>
      <c r="D200" s="222" t="s">
        <v>121</v>
      </c>
      <c r="E200" s="223" t="s">
        <v>1</v>
      </c>
      <c r="F200" s="224" t="s">
        <v>262</v>
      </c>
      <c r="G200" s="221"/>
      <c r="H200" s="225">
        <v>726</v>
      </c>
      <c r="I200" s="226"/>
      <c r="J200" s="221"/>
      <c r="K200" s="221"/>
      <c r="L200" s="227"/>
      <c r="M200" s="228"/>
      <c r="N200" s="229"/>
      <c r="O200" s="229"/>
      <c r="P200" s="229"/>
      <c r="Q200" s="229"/>
      <c r="R200" s="229"/>
      <c r="S200" s="229"/>
      <c r="T200" s="230"/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T200" s="231" t="s">
        <v>121</v>
      </c>
      <c r="AU200" s="231" t="s">
        <v>81</v>
      </c>
      <c r="AV200" s="12" t="s">
        <v>83</v>
      </c>
      <c r="AW200" s="12" t="s">
        <v>31</v>
      </c>
      <c r="AX200" s="12" t="s">
        <v>81</v>
      </c>
      <c r="AY200" s="231" t="s">
        <v>111</v>
      </c>
    </row>
    <row r="201" s="11" customFormat="1" ht="25.92" customHeight="1">
      <c r="A201" s="11"/>
      <c r="B201" s="188"/>
      <c r="C201" s="189"/>
      <c r="D201" s="190" t="s">
        <v>75</v>
      </c>
      <c r="E201" s="191" t="s">
        <v>167</v>
      </c>
      <c r="F201" s="191" t="s">
        <v>263</v>
      </c>
      <c r="G201" s="189"/>
      <c r="H201" s="189"/>
      <c r="I201" s="192"/>
      <c r="J201" s="193">
        <f>BK201</f>
        <v>0</v>
      </c>
      <c r="K201" s="189"/>
      <c r="L201" s="194"/>
      <c r="M201" s="195"/>
      <c r="N201" s="196"/>
      <c r="O201" s="196"/>
      <c r="P201" s="197">
        <f>SUM(P202:P216)</f>
        <v>0</v>
      </c>
      <c r="Q201" s="196"/>
      <c r="R201" s="197">
        <f>SUM(R202:R216)</f>
        <v>0</v>
      </c>
      <c r="S201" s="196"/>
      <c r="T201" s="198">
        <f>SUM(T202:T216)</f>
        <v>44.162400000000005</v>
      </c>
      <c r="U201" s="11"/>
      <c r="V201" s="11"/>
      <c r="W201" s="11"/>
      <c r="X201" s="11"/>
      <c r="Y201" s="11"/>
      <c r="Z201" s="11"/>
      <c r="AA201" s="11"/>
      <c r="AB201" s="11"/>
      <c r="AC201" s="11"/>
      <c r="AD201" s="11"/>
      <c r="AE201" s="11"/>
      <c r="AR201" s="199" t="s">
        <v>81</v>
      </c>
      <c r="AT201" s="200" t="s">
        <v>75</v>
      </c>
      <c r="AU201" s="200" t="s">
        <v>76</v>
      </c>
      <c r="AY201" s="199" t="s">
        <v>111</v>
      </c>
      <c r="BK201" s="201">
        <f>SUM(BK202:BK216)</f>
        <v>0</v>
      </c>
    </row>
    <row r="202" s="2" customFormat="1" ht="33" customHeight="1">
      <c r="A202" s="37"/>
      <c r="B202" s="38"/>
      <c r="C202" s="202" t="s">
        <v>264</v>
      </c>
      <c r="D202" s="202" t="s">
        <v>112</v>
      </c>
      <c r="E202" s="203" t="s">
        <v>265</v>
      </c>
      <c r="F202" s="204" t="s">
        <v>266</v>
      </c>
      <c r="G202" s="205" t="s">
        <v>170</v>
      </c>
      <c r="H202" s="206">
        <v>240</v>
      </c>
      <c r="I202" s="207"/>
      <c r="J202" s="208">
        <f>ROUND(I202*H202,2)</f>
        <v>0</v>
      </c>
      <c r="K202" s="204" t="s">
        <v>116</v>
      </c>
      <c r="L202" s="43"/>
      <c r="M202" s="209" t="s">
        <v>1</v>
      </c>
      <c r="N202" s="210" t="s">
        <v>41</v>
      </c>
      <c r="O202" s="90"/>
      <c r="P202" s="211">
        <f>O202*H202</f>
        <v>0</v>
      </c>
      <c r="Q202" s="211">
        <v>0</v>
      </c>
      <c r="R202" s="211">
        <f>Q202*H202</f>
        <v>0</v>
      </c>
      <c r="S202" s="211">
        <v>0.16500000000000001</v>
      </c>
      <c r="T202" s="212">
        <f>S202*H202</f>
        <v>39.600000000000001</v>
      </c>
      <c r="U202" s="37"/>
      <c r="V202" s="37"/>
      <c r="W202" s="37"/>
      <c r="X202" s="37"/>
      <c r="Y202" s="37"/>
      <c r="Z202" s="37"/>
      <c r="AA202" s="37"/>
      <c r="AB202" s="37"/>
      <c r="AC202" s="37"/>
      <c r="AD202" s="37"/>
      <c r="AE202" s="37"/>
      <c r="AR202" s="213" t="s">
        <v>117</v>
      </c>
      <c r="AT202" s="213" t="s">
        <v>112</v>
      </c>
      <c r="AU202" s="213" t="s">
        <v>81</v>
      </c>
      <c r="AY202" s="16" t="s">
        <v>111</v>
      </c>
      <c r="BE202" s="214">
        <f>IF(N202="základní",J202,0)</f>
        <v>0</v>
      </c>
      <c r="BF202" s="214">
        <f>IF(N202="snížená",J202,0)</f>
        <v>0</v>
      </c>
      <c r="BG202" s="214">
        <f>IF(N202="zákl. přenesená",J202,0)</f>
        <v>0</v>
      </c>
      <c r="BH202" s="214">
        <f>IF(N202="sníž. přenesená",J202,0)</f>
        <v>0</v>
      </c>
      <c r="BI202" s="214">
        <f>IF(N202="nulová",J202,0)</f>
        <v>0</v>
      </c>
      <c r="BJ202" s="16" t="s">
        <v>81</v>
      </c>
      <c r="BK202" s="214">
        <f>ROUND(I202*H202,2)</f>
        <v>0</v>
      </c>
      <c r="BL202" s="16" t="s">
        <v>117</v>
      </c>
      <c r="BM202" s="213" t="s">
        <v>267</v>
      </c>
    </row>
    <row r="203" s="2" customFormat="1">
      <c r="A203" s="37"/>
      <c r="B203" s="38"/>
      <c r="C203" s="39"/>
      <c r="D203" s="215" t="s">
        <v>119</v>
      </c>
      <c r="E203" s="39"/>
      <c r="F203" s="216" t="s">
        <v>268</v>
      </c>
      <c r="G203" s="39"/>
      <c r="H203" s="39"/>
      <c r="I203" s="217"/>
      <c r="J203" s="39"/>
      <c r="K203" s="39"/>
      <c r="L203" s="43"/>
      <c r="M203" s="218"/>
      <c r="N203" s="219"/>
      <c r="O203" s="90"/>
      <c r="P203" s="90"/>
      <c r="Q203" s="90"/>
      <c r="R203" s="90"/>
      <c r="S203" s="90"/>
      <c r="T203" s="91"/>
      <c r="U203" s="37"/>
      <c r="V203" s="37"/>
      <c r="W203" s="37"/>
      <c r="X203" s="37"/>
      <c r="Y203" s="37"/>
      <c r="Z203" s="37"/>
      <c r="AA203" s="37"/>
      <c r="AB203" s="37"/>
      <c r="AC203" s="37"/>
      <c r="AD203" s="37"/>
      <c r="AE203" s="37"/>
      <c r="AT203" s="16" t="s">
        <v>119</v>
      </c>
      <c r="AU203" s="16" t="s">
        <v>81</v>
      </c>
    </row>
    <row r="204" s="14" customFormat="1">
      <c r="A204" s="14"/>
      <c r="B204" s="254"/>
      <c r="C204" s="255"/>
      <c r="D204" s="222" t="s">
        <v>121</v>
      </c>
      <c r="E204" s="256" t="s">
        <v>1</v>
      </c>
      <c r="F204" s="257" t="s">
        <v>269</v>
      </c>
      <c r="G204" s="255"/>
      <c r="H204" s="256" t="s">
        <v>1</v>
      </c>
      <c r="I204" s="258"/>
      <c r="J204" s="255"/>
      <c r="K204" s="255"/>
      <c r="L204" s="259"/>
      <c r="M204" s="260"/>
      <c r="N204" s="261"/>
      <c r="O204" s="261"/>
      <c r="P204" s="261"/>
      <c r="Q204" s="261"/>
      <c r="R204" s="261"/>
      <c r="S204" s="261"/>
      <c r="T204" s="262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T204" s="263" t="s">
        <v>121</v>
      </c>
      <c r="AU204" s="263" t="s">
        <v>81</v>
      </c>
      <c r="AV204" s="14" t="s">
        <v>81</v>
      </c>
      <c r="AW204" s="14" t="s">
        <v>31</v>
      </c>
      <c r="AX204" s="14" t="s">
        <v>76</v>
      </c>
      <c r="AY204" s="263" t="s">
        <v>111</v>
      </c>
    </row>
    <row r="205" s="12" customFormat="1">
      <c r="A205" s="12"/>
      <c r="B205" s="220"/>
      <c r="C205" s="221"/>
      <c r="D205" s="222" t="s">
        <v>121</v>
      </c>
      <c r="E205" s="223" t="s">
        <v>1</v>
      </c>
      <c r="F205" s="224" t="s">
        <v>180</v>
      </c>
      <c r="G205" s="221"/>
      <c r="H205" s="225">
        <v>210</v>
      </c>
      <c r="I205" s="226"/>
      <c r="J205" s="221"/>
      <c r="K205" s="221"/>
      <c r="L205" s="227"/>
      <c r="M205" s="228"/>
      <c r="N205" s="229"/>
      <c r="O205" s="229"/>
      <c r="P205" s="229"/>
      <c r="Q205" s="229"/>
      <c r="R205" s="229"/>
      <c r="S205" s="229"/>
      <c r="T205" s="230"/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T205" s="231" t="s">
        <v>121</v>
      </c>
      <c r="AU205" s="231" t="s">
        <v>81</v>
      </c>
      <c r="AV205" s="12" t="s">
        <v>83</v>
      </c>
      <c r="AW205" s="12" t="s">
        <v>31</v>
      </c>
      <c r="AX205" s="12" t="s">
        <v>76</v>
      </c>
      <c r="AY205" s="231" t="s">
        <v>111</v>
      </c>
    </row>
    <row r="206" s="14" customFormat="1">
      <c r="A206" s="14"/>
      <c r="B206" s="254"/>
      <c r="C206" s="255"/>
      <c r="D206" s="222" t="s">
        <v>121</v>
      </c>
      <c r="E206" s="256" t="s">
        <v>1</v>
      </c>
      <c r="F206" s="257" t="s">
        <v>270</v>
      </c>
      <c r="G206" s="255"/>
      <c r="H206" s="256" t="s">
        <v>1</v>
      </c>
      <c r="I206" s="258"/>
      <c r="J206" s="255"/>
      <c r="K206" s="255"/>
      <c r="L206" s="259"/>
      <c r="M206" s="260"/>
      <c r="N206" s="261"/>
      <c r="O206" s="261"/>
      <c r="P206" s="261"/>
      <c r="Q206" s="261"/>
      <c r="R206" s="261"/>
      <c r="S206" s="261"/>
      <c r="T206" s="262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T206" s="263" t="s">
        <v>121</v>
      </c>
      <c r="AU206" s="263" t="s">
        <v>81</v>
      </c>
      <c r="AV206" s="14" t="s">
        <v>81</v>
      </c>
      <c r="AW206" s="14" t="s">
        <v>31</v>
      </c>
      <c r="AX206" s="14" t="s">
        <v>76</v>
      </c>
      <c r="AY206" s="263" t="s">
        <v>111</v>
      </c>
    </row>
    <row r="207" s="12" customFormat="1">
      <c r="A207" s="12"/>
      <c r="B207" s="220"/>
      <c r="C207" s="221"/>
      <c r="D207" s="222" t="s">
        <v>121</v>
      </c>
      <c r="E207" s="223" t="s">
        <v>1</v>
      </c>
      <c r="F207" s="224" t="s">
        <v>271</v>
      </c>
      <c r="G207" s="221"/>
      <c r="H207" s="225">
        <v>30</v>
      </c>
      <c r="I207" s="226"/>
      <c r="J207" s="221"/>
      <c r="K207" s="221"/>
      <c r="L207" s="227"/>
      <c r="M207" s="228"/>
      <c r="N207" s="229"/>
      <c r="O207" s="229"/>
      <c r="P207" s="229"/>
      <c r="Q207" s="229"/>
      <c r="R207" s="229"/>
      <c r="S207" s="229"/>
      <c r="T207" s="230"/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T207" s="231" t="s">
        <v>121</v>
      </c>
      <c r="AU207" s="231" t="s">
        <v>81</v>
      </c>
      <c r="AV207" s="12" t="s">
        <v>83</v>
      </c>
      <c r="AW207" s="12" t="s">
        <v>31</v>
      </c>
      <c r="AX207" s="12" t="s">
        <v>76</v>
      </c>
      <c r="AY207" s="231" t="s">
        <v>111</v>
      </c>
    </row>
    <row r="208" s="13" customFormat="1">
      <c r="A208" s="13"/>
      <c r="B208" s="232"/>
      <c r="C208" s="233"/>
      <c r="D208" s="222" t="s">
        <v>121</v>
      </c>
      <c r="E208" s="234" t="s">
        <v>1</v>
      </c>
      <c r="F208" s="235" t="s">
        <v>125</v>
      </c>
      <c r="G208" s="233"/>
      <c r="H208" s="236">
        <v>240</v>
      </c>
      <c r="I208" s="237"/>
      <c r="J208" s="233"/>
      <c r="K208" s="233"/>
      <c r="L208" s="238"/>
      <c r="M208" s="239"/>
      <c r="N208" s="240"/>
      <c r="O208" s="240"/>
      <c r="P208" s="240"/>
      <c r="Q208" s="240"/>
      <c r="R208" s="240"/>
      <c r="S208" s="240"/>
      <c r="T208" s="241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T208" s="242" t="s">
        <v>121</v>
      </c>
      <c r="AU208" s="242" t="s">
        <v>81</v>
      </c>
      <c r="AV208" s="13" t="s">
        <v>117</v>
      </c>
      <c r="AW208" s="13" t="s">
        <v>31</v>
      </c>
      <c r="AX208" s="13" t="s">
        <v>81</v>
      </c>
      <c r="AY208" s="242" t="s">
        <v>111</v>
      </c>
    </row>
    <row r="209" s="2" customFormat="1" ht="24.15" customHeight="1">
      <c r="A209" s="37"/>
      <c r="B209" s="38"/>
      <c r="C209" s="202" t="s">
        <v>272</v>
      </c>
      <c r="D209" s="202" t="s">
        <v>112</v>
      </c>
      <c r="E209" s="203" t="s">
        <v>273</v>
      </c>
      <c r="F209" s="204" t="s">
        <v>274</v>
      </c>
      <c r="G209" s="205" t="s">
        <v>128</v>
      </c>
      <c r="H209" s="206">
        <v>630</v>
      </c>
      <c r="I209" s="207"/>
      <c r="J209" s="208">
        <f>ROUND(I209*H209,2)</f>
        <v>0</v>
      </c>
      <c r="K209" s="204" t="s">
        <v>116</v>
      </c>
      <c r="L209" s="43"/>
      <c r="M209" s="209" t="s">
        <v>1</v>
      </c>
      <c r="N209" s="210" t="s">
        <v>41</v>
      </c>
      <c r="O209" s="90"/>
      <c r="P209" s="211">
        <f>O209*H209</f>
        <v>0</v>
      </c>
      <c r="Q209" s="211">
        <v>0</v>
      </c>
      <c r="R209" s="211">
        <f>Q209*H209</f>
        <v>0</v>
      </c>
      <c r="S209" s="211">
        <v>0.00198</v>
      </c>
      <c r="T209" s="212">
        <f>S209*H209</f>
        <v>1.2474000000000001</v>
      </c>
      <c r="U209" s="37"/>
      <c r="V209" s="37"/>
      <c r="W209" s="37"/>
      <c r="X209" s="37"/>
      <c r="Y209" s="37"/>
      <c r="Z209" s="37"/>
      <c r="AA209" s="37"/>
      <c r="AB209" s="37"/>
      <c r="AC209" s="37"/>
      <c r="AD209" s="37"/>
      <c r="AE209" s="37"/>
      <c r="AR209" s="213" t="s">
        <v>117</v>
      </c>
      <c r="AT209" s="213" t="s">
        <v>112</v>
      </c>
      <c r="AU209" s="213" t="s">
        <v>81</v>
      </c>
      <c r="AY209" s="16" t="s">
        <v>111</v>
      </c>
      <c r="BE209" s="214">
        <f>IF(N209="základní",J209,0)</f>
        <v>0</v>
      </c>
      <c r="BF209" s="214">
        <f>IF(N209="snížená",J209,0)</f>
        <v>0</v>
      </c>
      <c r="BG209" s="214">
        <f>IF(N209="zákl. přenesená",J209,0)</f>
        <v>0</v>
      </c>
      <c r="BH209" s="214">
        <f>IF(N209="sníž. přenesená",J209,0)</f>
        <v>0</v>
      </c>
      <c r="BI209" s="214">
        <f>IF(N209="nulová",J209,0)</f>
        <v>0</v>
      </c>
      <c r="BJ209" s="16" t="s">
        <v>81</v>
      </c>
      <c r="BK209" s="214">
        <f>ROUND(I209*H209,2)</f>
        <v>0</v>
      </c>
      <c r="BL209" s="16" t="s">
        <v>117</v>
      </c>
      <c r="BM209" s="213" t="s">
        <v>275</v>
      </c>
    </row>
    <row r="210" s="2" customFormat="1">
      <c r="A210" s="37"/>
      <c r="B210" s="38"/>
      <c r="C210" s="39"/>
      <c r="D210" s="215" t="s">
        <v>119</v>
      </c>
      <c r="E210" s="39"/>
      <c r="F210" s="216" t="s">
        <v>276</v>
      </c>
      <c r="G210" s="39"/>
      <c r="H210" s="39"/>
      <c r="I210" s="217"/>
      <c r="J210" s="39"/>
      <c r="K210" s="39"/>
      <c r="L210" s="43"/>
      <c r="M210" s="218"/>
      <c r="N210" s="219"/>
      <c r="O210" s="90"/>
      <c r="P210" s="90"/>
      <c r="Q210" s="90"/>
      <c r="R210" s="90"/>
      <c r="S210" s="90"/>
      <c r="T210" s="91"/>
      <c r="U210" s="37"/>
      <c r="V210" s="37"/>
      <c r="W210" s="37"/>
      <c r="X210" s="37"/>
      <c r="Y210" s="37"/>
      <c r="Z210" s="37"/>
      <c r="AA210" s="37"/>
      <c r="AB210" s="37"/>
      <c r="AC210" s="37"/>
      <c r="AD210" s="37"/>
      <c r="AE210" s="37"/>
      <c r="AT210" s="16" t="s">
        <v>119</v>
      </c>
      <c r="AU210" s="16" t="s">
        <v>81</v>
      </c>
    </row>
    <row r="211" s="2" customFormat="1" ht="24.15" customHeight="1">
      <c r="A211" s="37"/>
      <c r="B211" s="38"/>
      <c r="C211" s="202" t="s">
        <v>277</v>
      </c>
      <c r="D211" s="202" t="s">
        <v>112</v>
      </c>
      <c r="E211" s="203" t="s">
        <v>278</v>
      </c>
      <c r="F211" s="204" t="s">
        <v>279</v>
      </c>
      <c r="G211" s="205" t="s">
        <v>128</v>
      </c>
      <c r="H211" s="206">
        <v>630</v>
      </c>
      <c r="I211" s="207"/>
      <c r="J211" s="208">
        <f>ROUND(I211*H211,2)</f>
        <v>0</v>
      </c>
      <c r="K211" s="204" t="s">
        <v>116</v>
      </c>
      <c r="L211" s="43"/>
      <c r="M211" s="209" t="s">
        <v>1</v>
      </c>
      <c r="N211" s="210" t="s">
        <v>41</v>
      </c>
      <c r="O211" s="90"/>
      <c r="P211" s="211">
        <f>O211*H211</f>
        <v>0</v>
      </c>
      <c r="Q211" s="211">
        <v>0</v>
      </c>
      <c r="R211" s="211">
        <f>Q211*H211</f>
        <v>0</v>
      </c>
      <c r="S211" s="211">
        <v>0.00010000000000000001</v>
      </c>
      <c r="T211" s="212">
        <f>S211*H211</f>
        <v>0.063</v>
      </c>
      <c r="U211" s="37"/>
      <c r="V211" s="37"/>
      <c r="W211" s="37"/>
      <c r="X211" s="37"/>
      <c r="Y211" s="37"/>
      <c r="Z211" s="37"/>
      <c r="AA211" s="37"/>
      <c r="AB211" s="37"/>
      <c r="AC211" s="37"/>
      <c r="AD211" s="37"/>
      <c r="AE211" s="37"/>
      <c r="AR211" s="213" t="s">
        <v>117</v>
      </c>
      <c r="AT211" s="213" t="s">
        <v>112</v>
      </c>
      <c r="AU211" s="213" t="s">
        <v>81</v>
      </c>
      <c r="AY211" s="16" t="s">
        <v>111</v>
      </c>
      <c r="BE211" s="214">
        <f>IF(N211="základní",J211,0)</f>
        <v>0</v>
      </c>
      <c r="BF211" s="214">
        <f>IF(N211="snížená",J211,0)</f>
        <v>0</v>
      </c>
      <c r="BG211" s="214">
        <f>IF(N211="zákl. přenesená",J211,0)</f>
        <v>0</v>
      </c>
      <c r="BH211" s="214">
        <f>IF(N211="sníž. přenesená",J211,0)</f>
        <v>0</v>
      </c>
      <c r="BI211" s="214">
        <f>IF(N211="nulová",J211,0)</f>
        <v>0</v>
      </c>
      <c r="BJ211" s="16" t="s">
        <v>81</v>
      </c>
      <c r="BK211" s="214">
        <f>ROUND(I211*H211,2)</f>
        <v>0</v>
      </c>
      <c r="BL211" s="16" t="s">
        <v>117</v>
      </c>
      <c r="BM211" s="213" t="s">
        <v>280</v>
      </c>
    </row>
    <row r="212" s="2" customFormat="1">
      <c r="A212" s="37"/>
      <c r="B212" s="38"/>
      <c r="C212" s="39"/>
      <c r="D212" s="215" t="s">
        <v>119</v>
      </c>
      <c r="E212" s="39"/>
      <c r="F212" s="216" t="s">
        <v>281</v>
      </c>
      <c r="G212" s="39"/>
      <c r="H212" s="39"/>
      <c r="I212" s="217"/>
      <c r="J212" s="39"/>
      <c r="K212" s="39"/>
      <c r="L212" s="43"/>
      <c r="M212" s="218"/>
      <c r="N212" s="219"/>
      <c r="O212" s="90"/>
      <c r="P212" s="90"/>
      <c r="Q212" s="90"/>
      <c r="R212" s="90"/>
      <c r="S212" s="90"/>
      <c r="T212" s="91"/>
      <c r="U212" s="37"/>
      <c r="V212" s="37"/>
      <c r="W212" s="37"/>
      <c r="X212" s="37"/>
      <c r="Y212" s="37"/>
      <c r="Z212" s="37"/>
      <c r="AA212" s="37"/>
      <c r="AB212" s="37"/>
      <c r="AC212" s="37"/>
      <c r="AD212" s="37"/>
      <c r="AE212" s="37"/>
      <c r="AT212" s="16" t="s">
        <v>119</v>
      </c>
      <c r="AU212" s="16" t="s">
        <v>81</v>
      </c>
    </row>
    <row r="213" s="2" customFormat="1" ht="24.15" customHeight="1">
      <c r="A213" s="37"/>
      <c r="B213" s="38"/>
      <c r="C213" s="202" t="s">
        <v>282</v>
      </c>
      <c r="D213" s="202" t="s">
        <v>112</v>
      </c>
      <c r="E213" s="203" t="s">
        <v>283</v>
      </c>
      <c r="F213" s="204" t="s">
        <v>284</v>
      </c>
      <c r="G213" s="205" t="s">
        <v>170</v>
      </c>
      <c r="H213" s="206">
        <v>11</v>
      </c>
      <c r="I213" s="207"/>
      <c r="J213" s="208">
        <f>ROUND(I213*H213,2)</f>
        <v>0</v>
      </c>
      <c r="K213" s="204" t="s">
        <v>116</v>
      </c>
      <c r="L213" s="43"/>
      <c r="M213" s="209" t="s">
        <v>1</v>
      </c>
      <c r="N213" s="210" t="s">
        <v>41</v>
      </c>
      <c r="O213" s="90"/>
      <c r="P213" s="211">
        <f>O213*H213</f>
        <v>0</v>
      </c>
      <c r="Q213" s="211">
        <v>0</v>
      </c>
      <c r="R213" s="211">
        <f>Q213*H213</f>
        <v>0</v>
      </c>
      <c r="S213" s="211">
        <v>0.192</v>
      </c>
      <c r="T213" s="212">
        <f>S213*H213</f>
        <v>2.1120000000000001</v>
      </c>
      <c r="U213" s="37"/>
      <c r="V213" s="37"/>
      <c r="W213" s="37"/>
      <c r="X213" s="37"/>
      <c r="Y213" s="37"/>
      <c r="Z213" s="37"/>
      <c r="AA213" s="37"/>
      <c r="AB213" s="37"/>
      <c r="AC213" s="37"/>
      <c r="AD213" s="37"/>
      <c r="AE213" s="37"/>
      <c r="AR213" s="213" t="s">
        <v>117</v>
      </c>
      <c r="AT213" s="213" t="s">
        <v>112</v>
      </c>
      <c r="AU213" s="213" t="s">
        <v>81</v>
      </c>
      <c r="AY213" s="16" t="s">
        <v>111</v>
      </c>
      <c r="BE213" s="214">
        <f>IF(N213="základní",J213,0)</f>
        <v>0</v>
      </c>
      <c r="BF213" s="214">
        <f>IF(N213="snížená",J213,0)</f>
        <v>0</v>
      </c>
      <c r="BG213" s="214">
        <f>IF(N213="zákl. přenesená",J213,0)</f>
        <v>0</v>
      </c>
      <c r="BH213" s="214">
        <f>IF(N213="sníž. přenesená",J213,0)</f>
        <v>0</v>
      </c>
      <c r="BI213" s="214">
        <f>IF(N213="nulová",J213,0)</f>
        <v>0</v>
      </c>
      <c r="BJ213" s="16" t="s">
        <v>81</v>
      </c>
      <c r="BK213" s="214">
        <f>ROUND(I213*H213,2)</f>
        <v>0</v>
      </c>
      <c r="BL213" s="16" t="s">
        <v>117</v>
      </c>
      <c r="BM213" s="213" t="s">
        <v>285</v>
      </c>
    </row>
    <row r="214" s="2" customFormat="1">
      <c r="A214" s="37"/>
      <c r="B214" s="38"/>
      <c r="C214" s="39"/>
      <c r="D214" s="215" t="s">
        <v>119</v>
      </c>
      <c r="E214" s="39"/>
      <c r="F214" s="216" t="s">
        <v>286</v>
      </c>
      <c r="G214" s="39"/>
      <c r="H214" s="39"/>
      <c r="I214" s="217"/>
      <c r="J214" s="39"/>
      <c r="K214" s="39"/>
      <c r="L214" s="43"/>
      <c r="M214" s="218"/>
      <c r="N214" s="219"/>
      <c r="O214" s="90"/>
      <c r="P214" s="90"/>
      <c r="Q214" s="90"/>
      <c r="R214" s="90"/>
      <c r="S214" s="90"/>
      <c r="T214" s="91"/>
      <c r="U214" s="37"/>
      <c r="V214" s="37"/>
      <c r="W214" s="37"/>
      <c r="X214" s="37"/>
      <c r="Y214" s="37"/>
      <c r="Z214" s="37"/>
      <c r="AA214" s="37"/>
      <c r="AB214" s="37"/>
      <c r="AC214" s="37"/>
      <c r="AD214" s="37"/>
      <c r="AE214" s="37"/>
      <c r="AT214" s="16" t="s">
        <v>119</v>
      </c>
      <c r="AU214" s="16" t="s">
        <v>81</v>
      </c>
    </row>
    <row r="215" s="2" customFormat="1" ht="24.15" customHeight="1">
      <c r="A215" s="37"/>
      <c r="B215" s="38"/>
      <c r="C215" s="202" t="s">
        <v>287</v>
      </c>
      <c r="D215" s="202" t="s">
        <v>112</v>
      </c>
      <c r="E215" s="203" t="s">
        <v>288</v>
      </c>
      <c r="F215" s="204" t="s">
        <v>289</v>
      </c>
      <c r="G215" s="205" t="s">
        <v>170</v>
      </c>
      <c r="H215" s="206">
        <v>4</v>
      </c>
      <c r="I215" s="207"/>
      <c r="J215" s="208">
        <f>ROUND(I215*H215,2)</f>
        <v>0</v>
      </c>
      <c r="K215" s="204" t="s">
        <v>116</v>
      </c>
      <c r="L215" s="43"/>
      <c r="M215" s="209" t="s">
        <v>1</v>
      </c>
      <c r="N215" s="210" t="s">
        <v>41</v>
      </c>
      <c r="O215" s="90"/>
      <c r="P215" s="211">
        <f>O215*H215</f>
        <v>0</v>
      </c>
      <c r="Q215" s="211">
        <v>0</v>
      </c>
      <c r="R215" s="211">
        <f>Q215*H215</f>
        <v>0</v>
      </c>
      <c r="S215" s="211">
        <v>0.28499999999999998</v>
      </c>
      <c r="T215" s="212">
        <f>S215*H215</f>
        <v>1.1399999999999999</v>
      </c>
      <c r="U215" s="37"/>
      <c r="V215" s="37"/>
      <c r="W215" s="37"/>
      <c r="X215" s="37"/>
      <c r="Y215" s="37"/>
      <c r="Z215" s="37"/>
      <c r="AA215" s="37"/>
      <c r="AB215" s="37"/>
      <c r="AC215" s="37"/>
      <c r="AD215" s="37"/>
      <c r="AE215" s="37"/>
      <c r="AR215" s="213" t="s">
        <v>117</v>
      </c>
      <c r="AT215" s="213" t="s">
        <v>112</v>
      </c>
      <c r="AU215" s="213" t="s">
        <v>81</v>
      </c>
      <c r="AY215" s="16" t="s">
        <v>111</v>
      </c>
      <c r="BE215" s="214">
        <f>IF(N215="základní",J215,0)</f>
        <v>0</v>
      </c>
      <c r="BF215" s="214">
        <f>IF(N215="snížená",J215,0)</f>
        <v>0</v>
      </c>
      <c r="BG215" s="214">
        <f>IF(N215="zákl. přenesená",J215,0)</f>
        <v>0</v>
      </c>
      <c r="BH215" s="214">
        <f>IF(N215="sníž. přenesená",J215,0)</f>
        <v>0</v>
      </c>
      <c r="BI215" s="214">
        <f>IF(N215="nulová",J215,0)</f>
        <v>0</v>
      </c>
      <c r="BJ215" s="16" t="s">
        <v>81</v>
      </c>
      <c r="BK215" s="214">
        <f>ROUND(I215*H215,2)</f>
        <v>0</v>
      </c>
      <c r="BL215" s="16" t="s">
        <v>117</v>
      </c>
      <c r="BM215" s="213" t="s">
        <v>290</v>
      </c>
    </row>
    <row r="216" s="2" customFormat="1">
      <c r="A216" s="37"/>
      <c r="B216" s="38"/>
      <c r="C216" s="39"/>
      <c r="D216" s="215" t="s">
        <v>119</v>
      </c>
      <c r="E216" s="39"/>
      <c r="F216" s="216" t="s">
        <v>291</v>
      </c>
      <c r="G216" s="39"/>
      <c r="H216" s="39"/>
      <c r="I216" s="217"/>
      <c r="J216" s="39"/>
      <c r="K216" s="39"/>
      <c r="L216" s="43"/>
      <c r="M216" s="218"/>
      <c r="N216" s="219"/>
      <c r="O216" s="90"/>
      <c r="P216" s="90"/>
      <c r="Q216" s="90"/>
      <c r="R216" s="90"/>
      <c r="S216" s="90"/>
      <c r="T216" s="91"/>
      <c r="U216" s="37"/>
      <c r="V216" s="37"/>
      <c r="W216" s="37"/>
      <c r="X216" s="37"/>
      <c r="Y216" s="37"/>
      <c r="Z216" s="37"/>
      <c r="AA216" s="37"/>
      <c r="AB216" s="37"/>
      <c r="AC216" s="37"/>
      <c r="AD216" s="37"/>
      <c r="AE216" s="37"/>
      <c r="AT216" s="16" t="s">
        <v>119</v>
      </c>
      <c r="AU216" s="16" t="s">
        <v>81</v>
      </c>
    </row>
    <row r="217" s="11" customFormat="1" ht="25.92" customHeight="1">
      <c r="A217" s="11"/>
      <c r="B217" s="188"/>
      <c r="C217" s="189"/>
      <c r="D217" s="190" t="s">
        <v>75</v>
      </c>
      <c r="E217" s="191" t="s">
        <v>292</v>
      </c>
      <c r="F217" s="191" t="s">
        <v>293</v>
      </c>
      <c r="G217" s="189"/>
      <c r="H217" s="189"/>
      <c r="I217" s="192"/>
      <c r="J217" s="193">
        <f>BK217</f>
        <v>0</v>
      </c>
      <c r="K217" s="189"/>
      <c r="L217" s="194"/>
      <c r="M217" s="195"/>
      <c r="N217" s="196"/>
      <c r="O217" s="196"/>
      <c r="P217" s="197">
        <f>SUM(P218:P225)</f>
        <v>0</v>
      </c>
      <c r="Q217" s="196"/>
      <c r="R217" s="197">
        <f>SUM(R218:R225)</f>
        <v>0</v>
      </c>
      <c r="S217" s="196"/>
      <c r="T217" s="198">
        <f>SUM(T218:T225)</f>
        <v>0</v>
      </c>
      <c r="U217" s="11"/>
      <c r="V217" s="11"/>
      <c r="W217" s="11"/>
      <c r="X217" s="11"/>
      <c r="Y217" s="11"/>
      <c r="Z217" s="11"/>
      <c r="AA217" s="11"/>
      <c r="AB217" s="11"/>
      <c r="AC217" s="11"/>
      <c r="AD217" s="11"/>
      <c r="AE217" s="11"/>
      <c r="AR217" s="199" t="s">
        <v>81</v>
      </c>
      <c r="AT217" s="200" t="s">
        <v>75</v>
      </c>
      <c r="AU217" s="200" t="s">
        <v>76</v>
      </c>
      <c r="AY217" s="199" t="s">
        <v>111</v>
      </c>
      <c r="BK217" s="201">
        <f>SUM(BK218:BK225)</f>
        <v>0</v>
      </c>
    </row>
    <row r="218" s="2" customFormat="1" ht="33" customHeight="1">
      <c r="A218" s="37"/>
      <c r="B218" s="38"/>
      <c r="C218" s="202" t="s">
        <v>271</v>
      </c>
      <c r="D218" s="202" t="s">
        <v>112</v>
      </c>
      <c r="E218" s="203" t="s">
        <v>294</v>
      </c>
      <c r="F218" s="204" t="s">
        <v>295</v>
      </c>
      <c r="G218" s="205" t="s">
        <v>157</v>
      </c>
      <c r="H218" s="206">
        <v>44.161999999999999</v>
      </c>
      <c r="I218" s="207"/>
      <c r="J218" s="208">
        <f>ROUND(I218*H218,2)</f>
        <v>0</v>
      </c>
      <c r="K218" s="204" t="s">
        <v>116</v>
      </c>
      <c r="L218" s="43"/>
      <c r="M218" s="209" t="s">
        <v>1</v>
      </c>
      <c r="N218" s="210" t="s">
        <v>41</v>
      </c>
      <c r="O218" s="90"/>
      <c r="P218" s="211">
        <f>O218*H218</f>
        <v>0</v>
      </c>
      <c r="Q218" s="211">
        <v>0</v>
      </c>
      <c r="R218" s="211">
        <f>Q218*H218</f>
        <v>0</v>
      </c>
      <c r="S218" s="211">
        <v>0</v>
      </c>
      <c r="T218" s="212">
        <f>S218*H218</f>
        <v>0</v>
      </c>
      <c r="U218" s="37"/>
      <c r="V218" s="37"/>
      <c r="W218" s="37"/>
      <c r="X218" s="37"/>
      <c r="Y218" s="37"/>
      <c r="Z218" s="37"/>
      <c r="AA218" s="37"/>
      <c r="AB218" s="37"/>
      <c r="AC218" s="37"/>
      <c r="AD218" s="37"/>
      <c r="AE218" s="37"/>
      <c r="AR218" s="213" t="s">
        <v>117</v>
      </c>
      <c r="AT218" s="213" t="s">
        <v>112</v>
      </c>
      <c r="AU218" s="213" t="s">
        <v>81</v>
      </c>
      <c r="AY218" s="16" t="s">
        <v>111</v>
      </c>
      <c r="BE218" s="214">
        <f>IF(N218="základní",J218,0)</f>
        <v>0</v>
      </c>
      <c r="BF218" s="214">
        <f>IF(N218="snížená",J218,0)</f>
        <v>0</v>
      </c>
      <c r="BG218" s="214">
        <f>IF(N218="zákl. přenesená",J218,0)</f>
        <v>0</v>
      </c>
      <c r="BH218" s="214">
        <f>IF(N218="sníž. přenesená",J218,0)</f>
        <v>0</v>
      </c>
      <c r="BI218" s="214">
        <f>IF(N218="nulová",J218,0)</f>
        <v>0</v>
      </c>
      <c r="BJ218" s="16" t="s">
        <v>81</v>
      </c>
      <c r="BK218" s="214">
        <f>ROUND(I218*H218,2)</f>
        <v>0</v>
      </c>
      <c r="BL218" s="16" t="s">
        <v>117</v>
      </c>
      <c r="BM218" s="213" t="s">
        <v>296</v>
      </c>
    </row>
    <row r="219" s="2" customFormat="1">
      <c r="A219" s="37"/>
      <c r="B219" s="38"/>
      <c r="C219" s="39"/>
      <c r="D219" s="215" t="s">
        <v>119</v>
      </c>
      <c r="E219" s="39"/>
      <c r="F219" s="216" t="s">
        <v>297</v>
      </c>
      <c r="G219" s="39"/>
      <c r="H219" s="39"/>
      <c r="I219" s="217"/>
      <c r="J219" s="39"/>
      <c r="K219" s="39"/>
      <c r="L219" s="43"/>
      <c r="M219" s="218"/>
      <c r="N219" s="219"/>
      <c r="O219" s="90"/>
      <c r="P219" s="90"/>
      <c r="Q219" s="90"/>
      <c r="R219" s="90"/>
      <c r="S219" s="90"/>
      <c r="T219" s="91"/>
      <c r="U219" s="37"/>
      <c r="V219" s="37"/>
      <c r="W219" s="37"/>
      <c r="X219" s="37"/>
      <c r="Y219" s="37"/>
      <c r="Z219" s="37"/>
      <c r="AA219" s="37"/>
      <c r="AB219" s="37"/>
      <c r="AC219" s="37"/>
      <c r="AD219" s="37"/>
      <c r="AE219" s="37"/>
      <c r="AT219" s="16" t="s">
        <v>119</v>
      </c>
      <c r="AU219" s="16" t="s">
        <v>81</v>
      </c>
    </row>
    <row r="220" s="2" customFormat="1" ht="44.25" customHeight="1">
      <c r="A220" s="37"/>
      <c r="B220" s="38"/>
      <c r="C220" s="202" t="s">
        <v>298</v>
      </c>
      <c r="D220" s="202" t="s">
        <v>112</v>
      </c>
      <c r="E220" s="203" t="s">
        <v>299</v>
      </c>
      <c r="F220" s="204" t="s">
        <v>300</v>
      </c>
      <c r="G220" s="205" t="s">
        <v>157</v>
      </c>
      <c r="H220" s="206">
        <v>397.45800000000003</v>
      </c>
      <c r="I220" s="207"/>
      <c r="J220" s="208">
        <f>ROUND(I220*H220,2)</f>
        <v>0</v>
      </c>
      <c r="K220" s="204" t="s">
        <v>116</v>
      </c>
      <c r="L220" s="43"/>
      <c r="M220" s="209" t="s">
        <v>1</v>
      </c>
      <c r="N220" s="210" t="s">
        <v>41</v>
      </c>
      <c r="O220" s="90"/>
      <c r="P220" s="211">
        <f>O220*H220</f>
        <v>0</v>
      </c>
      <c r="Q220" s="211">
        <v>0</v>
      </c>
      <c r="R220" s="211">
        <f>Q220*H220</f>
        <v>0</v>
      </c>
      <c r="S220" s="211">
        <v>0</v>
      </c>
      <c r="T220" s="212">
        <f>S220*H220</f>
        <v>0</v>
      </c>
      <c r="U220" s="37"/>
      <c r="V220" s="37"/>
      <c r="W220" s="37"/>
      <c r="X220" s="37"/>
      <c r="Y220" s="37"/>
      <c r="Z220" s="37"/>
      <c r="AA220" s="37"/>
      <c r="AB220" s="37"/>
      <c r="AC220" s="37"/>
      <c r="AD220" s="37"/>
      <c r="AE220" s="37"/>
      <c r="AR220" s="213" t="s">
        <v>117</v>
      </c>
      <c r="AT220" s="213" t="s">
        <v>112</v>
      </c>
      <c r="AU220" s="213" t="s">
        <v>81</v>
      </c>
      <c r="AY220" s="16" t="s">
        <v>111</v>
      </c>
      <c r="BE220" s="214">
        <f>IF(N220="základní",J220,0)</f>
        <v>0</v>
      </c>
      <c r="BF220" s="214">
        <f>IF(N220="snížená",J220,0)</f>
        <v>0</v>
      </c>
      <c r="BG220" s="214">
        <f>IF(N220="zákl. přenesená",J220,0)</f>
        <v>0</v>
      </c>
      <c r="BH220" s="214">
        <f>IF(N220="sníž. přenesená",J220,0)</f>
        <v>0</v>
      </c>
      <c r="BI220" s="214">
        <f>IF(N220="nulová",J220,0)</f>
        <v>0</v>
      </c>
      <c r="BJ220" s="16" t="s">
        <v>81</v>
      </c>
      <c r="BK220" s="214">
        <f>ROUND(I220*H220,2)</f>
        <v>0</v>
      </c>
      <c r="BL220" s="16" t="s">
        <v>117</v>
      </c>
      <c r="BM220" s="213" t="s">
        <v>301</v>
      </c>
    </row>
    <row r="221" s="2" customFormat="1">
      <c r="A221" s="37"/>
      <c r="B221" s="38"/>
      <c r="C221" s="39"/>
      <c r="D221" s="215" t="s">
        <v>119</v>
      </c>
      <c r="E221" s="39"/>
      <c r="F221" s="216" t="s">
        <v>302</v>
      </c>
      <c r="G221" s="39"/>
      <c r="H221" s="39"/>
      <c r="I221" s="217"/>
      <c r="J221" s="39"/>
      <c r="K221" s="39"/>
      <c r="L221" s="43"/>
      <c r="M221" s="218"/>
      <c r="N221" s="219"/>
      <c r="O221" s="90"/>
      <c r="P221" s="90"/>
      <c r="Q221" s="90"/>
      <c r="R221" s="90"/>
      <c r="S221" s="90"/>
      <c r="T221" s="91"/>
      <c r="U221" s="37"/>
      <c r="V221" s="37"/>
      <c r="W221" s="37"/>
      <c r="X221" s="37"/>
      <c r="Y221" s="37"/>
      <c r="Z221" s="37"/>
      <c r="AA221" s="37"/>
      <c r="AB221" s="37"/>
      <c r="AC221" s="37"/>
      <c r="AD221" s="37"/>
      <c r="AE221" s="37"/>
      <c r="AT221" s="16" t="s">
        <v>119</v>
      </c>
      <c r="AU221" s="16" t="s">
        <v>81</v>
      </c>
    </row>
    <row r="222" s="2" customFormat="1">
      <c r="A222" s="37"/>
      <c r="B222" s="38"/>
      <c r="C222" s="39"/>
      <c r="D222" s="222" t="s">
        <v>140</v>
      </c>
      <c r="E222" s="39"/>
      <c r="F222" s="243" t="s">
        <v>303</v>
      </c>
      <c r="G222" s="39"/>
      <c r="H222" s="39"/>
      <c r="I222" s="217"/>
      <c r="J222" s="39"/>
      <c r="K222" s="39"/>
      <c r="L222" s="43"/>
      <c r="M222" s="218"/>
      <c r="N222" s="219"/>
      <c r="O222" s="90"/>
      <c r="P222" s="90"/>
      <c r="Q222" s="90"/>
      <c r="R222" s="90"/>
      <c r="S222" s="90"/>
      <c r="T222" s="91"/>
      <c r="U222" s="37"/>
      <c r="V222" s="37"/>
      <c r="W222" s="37"/>
      <c r="X222" s="37"/>
      <c r="Y222" s="37"/>
      <c r="Z222" s="37"/>
      <c r="AA222" s="37"/>
      <c r="AB222" s="37"/>
      <c r="AC222" s="37"/>
      <c r="AD222" s="37"/>
      <c r="AE222" s="37"/>
      <c r="AT222" s="16" t="s">
        <v>140</v>
      </c>
      <c r="AU222" s="16" t="s">
        <v>81</v>
      </c>
    </row>
    <row r="223" s="12" customFormat="1">
      <c r="A223" s="12"/>
      <c r="B223" s="220"/>
      <c r="C223" s="221"/>
      <c r="D223" s="222" t="s">
        <v>121</v>
      </c>
      <c r="E223" s="221"/>
      <c r="F223" s="224" t="s">
        <v>304</v>
      </c>
      <c r="G223" s="221"/>
      <c r="H223" s="225">
        <v>397.45800000000003</v>
      </c>
      <c r="I223" s="226"/>
      <c r="J223" s="221"/>
      <c r="K223" s="221"/>
      <c r="L223" s="227"/>
      <c r="M223" s="228"/>
      <c r="N223" s="229"/>
      <c r="O223" s="229"/>
      <c r="P223" s="229"/>
      <c r="Q223" s="229"/>
      <c r="R223" s="229"/>
      <c r="S223" s="229"/>
      <c r="T223" s="230"/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T223" s="231" t="s">
        <v>121</v>
      </c>
      <c r="AU223" s="231" t="s">
        <v>81</v>
      </c>
      <c r="AV223" s="12" t="s">
        <v>83</v>
      </c>
      <c r="AW223" s="12" t="s">
        <v>4</v>
      </c>
      <c r="AX223" s="12" t="s">
        <v>81</v>
      </c>
      <c r="AY223" s="231" t="s">
        <v>111</v>
      </c>
    </row>
    <row r="224" s="2" customFormat="1" ht="44.25" customHeight="1">
      <c r="A224" s="37"/>
      <c r="B224" s="38"/>
      <c r="C224" s="202" t="s">
        <v>305</v>
      </c>
      <c r="D224" s="202" t="s">
        <v>112</v>
      </c>
      <c r="E224" s="203" t="s">
        <v>306</v>
      </c>
      <c r="F224" s="204" t="s">
        <v>307</v>
      </c>
      <c r="G224" s="205" t="s">
        <v>157</v>
      </c>
      <c r="H224" s="206">
        <v>44.161999999999999</v>
      </c>
      <c r="I224" s="207"/>
      <c r="J224" s="208">
        <f>ROUND(I224*H224,2)</f>
        <v>0</v>
      </c>
      <c r="K224" s="204" t="s">
        <v>116</v>
      </c>
      <c r="L224" s="43"/>
      <c r="M224" s="209" t="s">
        <v>1</v>
      </c>
      <c r="N224" s="210" t="s">
        <v>41</v>
      </c>
      <c r="O224" s="90"/>
      <c r="P224" s="211">
        <f>O224*H224</f>
        <v>0</v>
      </c>
      <c r="Q224" s="211">
        <v>0</v>
      </c>
      <c r="R224" s="211">
        <f>Q224*H224</f>
        <v>0</v>
      </c>
      <c r="S224" s="211">
        <v>0</v>
      </c>
      <c r="T224" s="212">
        <f>S224*H224</f>
        <v>0</v>
      </c>
      <c r="U224" s="37"/>
      <c r="V224" s="37"/>
      <c r="W224" s="37"/>
      <c r="X224" s="37"/>
      <c r="Y224" s="37"/>
      <c r="Z224" s="37"/>
      <c r="AA224" s="37"/>
      <c r="AB224" s="37"/>
      <c r="AC224" s="37"/>
      <c r="AD224" s="37"/>
      <c r="AE224" s="37"/>
      <c r="AR224" s="213" t="s">
        <v>117</v>
      </c>
      <c r="AT224" s="213" t="s">
        <v>112</v>
      </c>
      <c r="AU224" s="213" t="s">
        <v>81</v>
      </c>
      <c r="AY224" s="16" t="s">
        <v>111</v>
      </c>
      <c r="BE224" s="214">
        <f>IF(N224="základní",J224,0)</f>
        <v>0</v>
      </c>
      <c r="BF224" s="214">
        <f>IF(N224="snížená",J224,0)</f>
        <v>0</v>
      </c>
      <c r="BG224" s="214">
        <f>IF(N224="zákl. přenesená",J224,0)</f>
        <v>0</v>
      </c>
      <c r="BH224" s="214">
        <f>IF(N224="sníž. přenesená",J224,0)</f>
        <v>0</v>
      </c>
      <c r="BI224" s="214">
        <f>IF(N224="nulová",J224,0)</f>
        <v>0</v>
      </c>
      <c r="BJ224" s="16" t="s">
        <v>81</v>
      </c>
      <c r="BK224" s="214">
        <f>ROUND(I224*H224,2)</f>
        <v>0</v>
      </c>
      <c r="BL224" s="16" t="s">
        <v>117</v>
      </c>
      <c r="BM224" s="213" t="s">
        <v>308</v>
      </c>
    </row>
    <row r="225" s="2" customFormat="1">
      <c r="A225" s="37"/>
      <c r="B225" s="38"/>
      <c r="C225" s="39"/>
      <c r="D225" s="215" t="s">
        <v>119</v>
      </c>
      <c r="E225" s="39"/>
      <c r="F225" s="216" t="s">
        <v>309</v>
      </c>
      <c r="G225" s="39"/>
      <c r="H225" s="39"/>
      <c r="I225" s="217"/>
      <c r="J225" s="39"/>
      <c r="K225" s="39"/>
      <c r="L225" s="43"/>
      <c r="M225" s="218"/>
      <c r="N225" s="219"/>
      <c r="O225" s="90"/>
      <c r="P225" s="90"/>
      <c r="Q225" s="90"/>
      <c r="R225" s="90"/>
      <c r="S225" s="90"/>
      <c r="T225" s="91"/>
      <c r="U225" s="37"/>
      <c r="V225" s="37"/>
      <c r="W225" s="37"/>
      <c r="X225" s="37"/>
      <c r="Y225" s="37"/>
      <c r="Z225" s="37"/>
      <c r="AA225" s="37"/>
      <c r="AB225" s="37"/>
      <c r="AC225" s="37"/>
      <c r="AD225" s="37"/>
      <c r="AE225" s="37"/>
      <c r="AT225" s="16" t="s">
        <v>119</v>
      </c>
      <c r="AU225" s="16" t="s">
        <v>81</v>
      </c>
    </row>
    <row r="226" s="11" customFormat="1" ht="25.92" customHeight="1">
      <c r="A226" s="11"/>
      <c r="B226" s="188"/>
      <c r="C226" s="189"/>
      <c r="D226" s="190" t="s">
        <v>75</v>
      </c>
      <c r="E226" s="191" t="s">
        <v>310</v>
      </c>
      <c r="F226" s="191" t="s">
        <v>311</v>
      </c>
      <c r="G226" s="189"/>
      <c r="H226" s="189"/>
      <c r="I226" s="192"/>
      <c r="J226" s="193">
        <f>BK226</f>
        <v>0</v>
      </c>
      <c r="K226" s="189"/>
      <c r="L226" s="194"/>
      <c r="M226" s="195"/>
      <c r="N226" s="196"/>
      <c r="O226" s="196"/>
      <c r="P226" s="197">
        <f>SUM(P227:P228)</f>
        <v>0</v>
      </c>
      <c r="Q226" s="196"/>
      <c r="R226" s="197">
        <f>SUM(R227:R228)</f>
        <v>0</v>
      </c>
      <c r="S226" s="196"/>
      <c r="T226" s="198">
        <f>SUM(T227:T228)</f>
        <v>0</v>
      </c>
      <c r="U226" s="11"/>
      <c r="V226" s="11"/>
      <c r="W226" s="11"/>
      <c r="X226" s="11"/>
      <c r="Y226" s="11"/>
      <c r="Z226" s="11"/>
      <c r="AA226" s="11"/>
      <c r="AB226" s="11"/>
      <c r="AC226" s="11"/>
      <c r="AD226" s="11"/>
      <c r="AE226" s="11"/>
      <c r="AR226" s="199" t="s">
        <v>81</v>
      </c>
      <c r="AT226" s="200" t="s">
        <v>75</v>
      </c>
      <c r="AU226" s="200" t="s">
        <v>76</v>
      </c>
      <c r="AY226" s="199" t="s">
        <v>111</v>
      </c>
      <c r="BK226" s="201">
        <f>SUM(BK227:BK228)</f>
        <v>0</v>
      </c>
    </row>
    <row r="227" s="2" customFormat="1" ht="55.5" customHeight="1">
      <c r="A227" s="37"/>
      <c r="B227" s="38"/>
      <c r="C227" s="202" t="s">
        <v>312</v>
      </c>
      <c r="D227" s="202" t="s">
        <v>112</v>
      </c>
      <c r="E227" s="203" t="s">
        <v>313</v>
      </c>
      <c r="F227" s="204" t="s">
        <v>314</v>
      </c>
      <c r="G227" s="205" t="s">
        <v>157</v>
      </c>
      <c r="H227" s="206">
        <v>50.987000000000002</v>
      </c>
      <c r="I227" s="207"/>
      <c r="J227" s="208">
        <f>ROUND(I227*H227,2)</f>
        <v>0</v>
      </c>
      <c r="K227" s="204" t="s">
        <v>116</v>
      </c>
      <c r="L227" s="43"/>
      <c r="M227" s="209" t="s">
        <v>1</v>
      </c>
      <c r="N227" s="210" t="s">
        <v>41</v>
      </c>
      <c r="O227" s="90"/>
      <c r="P227" s="211">
        <f>O227*H227</f>
        <v>0</v>
      </c>
      <c r="Q227" s="211">
        <v>0</v>
      </c>
      <c r="R227" s="211">
        <f>Q227*H227</f>
        <v>0</v>
      </c>
      <c r="S227" s="211">
        <v>0</v>
      </c>
      <c r="T227" s="212">
        <f>S227*H227</f>
        <v>0</v>
      </c>
      <c r="U227" s="37"/>
      <c r="V227" s="37"/>
      <c r="W227" s="37"/>
      <c r="X227" s="37"/>
      <c r="Y227" s="37"/>
      <c r="Z227" s="37"/>
      <c r="AA227" s="37"/>
      <c r="AB227" s="37"/>
      <c r="AC227" s="37"/>
      <c r="AD227" s="37"/>
      <c r="AE227" s="37"/>
      <c r="AR227" s="213" t="s">
        <v>117</v>
      </c>
      <c r="AT227" s="213" t="s">
        <v>112</v>
      </c>
      <c r="AU227" s="213" t="s">
        <v>81</v>
      </c>
      <c r="AY227" s="16" t="s">
        <v>111</v>
      </c>
      <c r="BE227" s="214">
        <f>IF(N227="základní",J227,0)</f>
        <v>0</v>
      </c>
      <c r="BF227" s="214">
        <f>IF(N227="snížená",J227,0)</f>
        <v>0</v>
      </c>
      <c r="BG227" s="214">
        <f>IF(N227="zákl. přenesená",J227,0)</f>
        <v>0</v>
      </c>
      <c r="BH227" s="214">
        <f>IF(N227="sníž. přenesená",J227,0)</f>
        <v>0</v>
      </c>
      <c r="BI227" s="214">
        <f>IF(N227="nulová",J227,0)</f>
        <v>0</v>
      </c>
      <c r="BJ227" s="16" t="s">
        <v>81</v>
      </c>
      <c r="BK227" s="214">
        <f>ROUND(I227*H227,2)</f>
        <v>0</v>
      </c>
      <c r="BL227" s="16" t="s">
        <v>117</v>
      </c>
      <c r="BM227" s="213" t="s">
        <v>315</v>
      </c>
    </row>
    <row r="228" s="2" customFormat="1">
      <c r="A228" s="37"/>
      <c r="B228" s="38"/>
      <c r="C228" s="39"/>
      <c r="D228" s="215" t="s">
        <v>119</v>
      </c>
      <c r="E228" s="39"/>
      <c r="F228" s="216" t="s">
        <v>316</v>
      </c>
      <c r="G228" s="39"/>
      <c r="H228" s="39"/>
      <c r="I228" s="217"/>
      <c r="J228" s="39"/>
      <c r="K228" s="39"/>
      <c r="L228" s="43"/>
      <c r="M228" s="218"/>
      <c r="N228" s="219"/>
      <c r="O228" s="90"/>
      <c r="P228" s="90"/>
      <c r="Q228" s="90"/>
      <c r="R228" s="90"/>
      <c r="S228" s="90"/>
      <c r="T228" s="91"/>
      <c r="U228" s="37"/>
      <c r="V228" s="37"/>
      <c r="W228" s="37"/>
      <c r="X228" s="37"/>
      <c r="Y228" s="37"/>
      <c r="Z228" s="37"/>
      <c r="AA228" s="37"/>
      <c r="AB228" s="37"/>
      <c r="AC228" s="37"/>
      <c r="AD228" s="37"/>
      <c r="AE228" s="37"/>
      <c r="AT228" s="16" t="s">
        <v>119</v>
      </c>
      <c r="AU228" s="16" t="s">
        <v>81</v>
      </c>
    </row>
    <row r="229" s="11" customFormat="1" ht="25.92" customHeight="1">
      <c r="A229" s="11"/>
      <c r="B229" s="188"/>
      <c r="C229" s="189"/>
      <c r="D229" s="190" t="s">
        <v>75</v>
      </c>
      <c r="E229" s="191" t="s">
        <v>317</v>
      </c>
      <c r="F229" s="191" t="s">
        <v>318</v>
      </c>
      <c r="G229" s="189"/>
      <c r="H229" s="189"/>
      <c r="I229" s="192"/>
      <c r="J229" s="193">
        <f>BK229</f>
        <v>0</v>
      </c>
      <c r="K229" s="189"/>
      <c r="L229" s="194"/>
      <c r="M229" s="195"/>
      <c r="N229" s="196"/>
      <c r="O229" s="196"/>
      <c r="P229" s="197">
        <f>SUM(P230:P233)</f>
        <v>0</v>
      </c>
      <c r="Q229" s="196"/>
      <c r="R229" s="197">
        <f>SUM(R230:R233)</f>
        <v>0</v>
      </c>
      <c r="S229" s="196"/>
      <c r="T229" s="198">
        <f>SUM(T230:T233)</f>
        <v>0</v>
      </c>
      <c r="U229" s="11"/>
      <c r="V229" s="11"/>
      <c r="W229" s="11"/>
      <c r="X229" s="11"/>
      <c r="Y229" s="11"/>
      <c r="Z229" s="11"/>
      <c r="AA229" s="11"/>
      <c r="AB229" s="11"/>
      <c r="AC229" s="11"/>
      <c r="AD229" s="11"/>
      <c r="AE229" s="11"/>
      <c r="AR229" s="199" t="s">
        <v>142</v>
      </c>
      <c r="AT229" s="200" t="s">
        <v>75</v>
      </c>
      <c r="AU229" s="200" t="s">
        <v>76</v>
      </c>
      <c r="AY229" s="199" t="s">
        <v>111</v>
      </c>
      <c r="BK229" s="201">
        <f>SUM(BK230:BK233)</f>
        <v>0</v>
      </c>
    </row>
    <row r="230" s="2" customFormat="1" ht="16.5" customHeight="1">
      <c r="A230" s="37"/>
      <c r="B230" s="38"/>
      <c r="C230" s="202" t="s">
        <v>319</v>
      </c>
      <c r="D230" s="202" t="s">
        <v>112</v>
      </c>
      <c r="E230" s="203" t="s">
        <v>320</v>
      </c>
      <c r="F230" s="204" t="s">
        <v>321</v>
      </c>
      <c r="G230" s="205" t="s">
        <v>322</v>
      </c>
      <c r="H230" s="206">
        <v>1</v>
      </c>
      <c r="I230" s="207"/>
      <c r="J230" s="208">
        <f>ROUND(I230*H230,2)</f>
        <v>0</v>
      </c>
      <c r="K230" s="204" t="s">
        <v>116</v>
      </c>
      <c r="L230" s="43"/>
      <c r="M230" s="209" t="s">
        <v>1</v>
      </c>
      <c r="N230" s="210" t="s">
        <v>41</v>
      </c>
      <c r="O230" s="90"/>
      <c r="P230" s="211">
        <f>O230*H230</f>
        <v>0</v>
      </c>
      <c r="Q230" s="211">
        <v>0</v>
      </c>
      <c r="R230" s="211">
        <f>Q230*H230</f>
        <v>0</v>
      </c>
      <c r="S230" s="211">
        <v>0</v>
      </c>
      <c r="T230" s="212">
        <f>S230*H230</f>
        <v>0</v>
      </c>
      <c r="U230" s="37"/>
      <c r="V230" s="37"/>
      <c r="W230" s="37"/>
      <c r="X230" s="37"/>
      <c r="Y230" s="37"/>
      <c r="Z230" s="37"/>
      <c r="AA230" s="37"/>
      <c r="AB230" s="37"/>
      <c r="AC230" s="37"/>
      <c r="AD230" s="37"/>
      <c r="AE230" s="37"/>
      <c r="AR230" s="213" t="s">
        <v>323</v>
      </c>
      <c r="AT230" s="213" t="s">
        <v>112</v>
      </c>
      <c r="AU230" s="213" t="s">
        <v>81</v>
      </c>
      <c r="AY230" s="16" t="s">
        <v>111</v>
      </c>
      <c r="BE230" s="214">
        <f>IF(N230="základní",J230,0)</f>
        <v>0</v>
      </c>
      <c r="BF230" s="214">
        <f>IF(N230="snížená",J230,0)</f>
        <v>0</v>
      </c>
      <c r="BG230" s="214">
        <f>IF(N230="zákl. přenesená",J230,0)</f>
        <v>0</v>
      </c>
      <c r="BH230" s="214">
        <f>IF(N230="sníž. přenesená",J230,0)</f>
        <v>0</v>
      </c>
      <c r="BI230" s="214">
        <f>IF(N230="nulová",J230,0)</f>
        <v>0</v>
      </c>
      <c r="BJ230" s="16" t="s">
        <v>81</v>
      </c>
      <c r="BK230" s="214">
        <f>ROUND(I230*H230,2)</f>
        <v>0</v>
      </c>
      <c r="BL230" s="16" t="s">
        <v>323</v>
      </c>
      <c r="BM230" s="213" t="s">
        <v>324</v>
      </c>
    </row>
    <row r="231" s="2" customFormat="1">
      <c r="A231" s="37"/>
      <c r="B231" s="38"/>
      <c r="C231" s="39"/>
      <c r="D231" s="215" t="s">
        <v>119</v>
      </c>
      <c r="E231" s="39"/>
      <c r="F231" s="216" t="s">
        <v>325</v>
      </c>
      <c r="G231" s="39"/>
      <c r="H231" s="39"/>
      <c r="I231" s="217"/>
      <c r="J231" s="39"/>
      <c r="K231" s="39"/>
      <c r="L231" s="43"/>
      <c r="M231" s="218"/>
      <c r="N231" s="219"/>
      <c r="O231" s="90"/>
      <c r="P231" s="90"/>
      <c r="Q231" s="90"/>
      <c r="R231" s="90"/>
      <c r="S231" s="90"/>
      <c r="T231" s="91"/>
      <c r="U231" s="37"/>
      <c r="V231" s="37"/>
      <c r="W231" s="37"/>
      <c r="X231" s="37"/>
      <c r="Y231" s="37"/>
      <c r="Z231" s="37"/>
      <c r="AA231" s="37"/>
      <c r="AB231" s="37"/>
      <c r="AC231" s="37"/>
      <c r="AD231" s="37"/>
      <c r="AE231" s="37"/>
      <c r="AT231" s="16" t="s">
        <v>119</v>
      </c>
      <c r="AU231" s="16" t="s">
        <v>81</v>
      </c>
    </row>
    <row r="232" s="2" customFormat="1" ht="16.5" customHeight="1">
      <c r="A232" s="37"/>
      <c r="B232" s="38"/>
      <c r="C232" s="202" t="s">
        <v>326</v>
      </c>
      <c r="D232" s="202" t="s">
        <v>112</v>
      </c>
      <c r="E232" s="203" t="s">
        <v>327</v>
      </c>
      <c r="F232" s="204" t="s">
        <v>328</v>
      </c>
      <c r="G232" s="205" t="s">
        <v>322</v>
      </c>
      <c r="H232" s="206">
        <v>1</v>
      </c>
      <c r="I232" s="207"/>
      <c r="J232" s="208">
        <f>ROUND(I232*H232,2)</f>
        <v>0</v>
      </c>
      <c r="K232" s="204" t="s">
        <v>116</v>
      </c>
      <c r="L232" s="43"/>
      <c r="M232" s="209" t="s">
        <v>1</v>
      </c>
      <c r="N232" s="210" t="s">
        <v>41</v>
      </c>
      <c r="O232" s="90"/>
      <c r="P232" s="211">
        <f>O232*H232</f>
        <v>0</v>
      </c>
      <c r="Q232" s="211">
        <v>0</v>
      </c>
      <c r="R232" s="211">
        <f>Q232*H232</f>
        <v>0</v>
      </c>
      <c r="S232" s="211">
        <v>0</v>
      </c>
      <c r="T232" s="212">
        <f>S232*H232</f>
        <v>0</v>
      </c>
      <c r="U232" s="37"/>
      <c r="V232" s="37"/>
      <c r="W232" s="37"/>
      <c r="X232" s="37"/>
      <c r="Y232" s="37"/>
      <c r="Z232" s="37"/>
      <c r="AA232" s="37"/>
      <c r="AB232" s="37"/>
      <c r="AC232" s="37"/>
      <c r="AD232" s="37"/>
      <c r="AE232" s="37"/>
      <c r="AR232" s="213" t="s">
        <v>323</v>
      </c>
      <c r="AT232" s="213" t="s">
        <v>112</v>
      </c>
      <c r="AU232" s="213" t="s">
        <v>81</v>
      </c>
      <c r="AY232" s="16" t="s">
        <v>111</v>
      </c>
      <c r="BE232" s="214">
        <f>IF(N232="základní",J232,0)</f>
        <v>0</v>
      </c>
      <c r="BF232" s="214">
        <f>IF(N232="snížená",J232,0)</f>
        <v>0</v>
      </c>
      <c r="BG232" s="214">
        <f>IF(N232="zákl. přenesená",J232,0)</f>
        <v>0</v>
      </c>
      <c r="BH232" s="214">
        <f>IF(N232="sníž. přenesená",J232,0)</f>
        <v>0</v>
      </c>
      <c r="BI232" s="214">
        <f>IF(N232="nulová",J232,0)</f>
        <v>0</v>
      </c>
      <c r="BJ232" s="16" t="s">
        <v>81</v>
      </c>
      <c r="BK232" s="214">
        <f>ROUND(I232*H232,2)</f>
        <v>0</v>
      </c>
      <c r="BL232" s="16" t="s">
        <v>323</v>
      </c>
      <c r="BM232" s="213" t="s">
        <v>329</v>
      </c>
    </row>
    <row r="233" s="2" customFormat="1">
      <c r="A233" s="37"/>
      <c r="B233" s="38"/>
      <c r="C233" s="39"/>
      <c r="D233" s="215" t="s">
        <v>119</v>
      </c>
      <c r="E233" s="39"/>
      <c r="F233" s="216" t="s">
        <v>330</v>
      </c>
      <c r="G233" s="39"/>
      <c r="H233" s="39"/>
      <c r="I233" s="217"/>
      <c r="J233" s="39"/>
      <c r="K233" s="39"/>
      <c r="L233" s="43"/>
      <c r="M233" s="218"/>
      <c r="N233" s="219"/>
      <c r="O233" s="90"/>
      <c r="P233" s="90"/>
      <c r="Q233" s="90"/>
      <c r="R233" s="90"/>
      <c r="S233" s="90"/>
      <c r="T233" s="91"/>
      <c r="U233" s="37"/>
      <c r="V233" s="37"/>
      <c r="W233" s="37"/>
      <c r="X233" s="37"/>
      <c r="Y233" s="37"/>
      <c r="Z233" s="37"/>
      <c r="AA233" s="37"/>
      <c r="AB233" s="37"/>
      <c r="AC233" s="37"/>
      <c r="AD233" s="37"/>
      <c r="AE233" s="37"/>
      <c r="AT233" s="16" t="s">
        <v>119</v>
      </c>
      <c r="AU233" s="16" t="s">
        <v>81</v>
      </c>
    </row>
    <row r="234" s="11" customFormat="1" ht="25.92" customHeight="1">
      <c r="A234" s="11"/>
      <c r="B234" s="188"/>
      <c r="C234" s="189"/>
      <c r="D234" s="190" t="s">
        <v>75</v>
      </c>
      <c r="E234" s="191" t="s">
        <v>331</v>
      </c>
      <c r="F234" s="191" t="s">
        <v>332</v>
      </c>
      <c r="G234" s="189"/>
      <c r="H234" s="189"/>
      <c r="I234" s="192"/>
      <c r="J234" s="193">
        <f>BK234</f>
        <v>0</v>
      </c>
      <c r="K234" s="189"/>
      <c r="L234" s="194"/>
      <c r="M234" s="195"/>
      <c r="N234" s="196"/>
      <c r="O234" s="196"/>
      <c r="P234" s="197">
        <f>SUM(P235:P236)</f>
        <v>0</v>
      </c>
      <c r="Q234" s="196"/>
      <c r="R234" s="197">
        <f>SUM(R235:R236)</f>
        <v>0</v>
      </c>
      <c r="S234" s="196"/>
      <c r="T234" s="198">
        <f>SUM(T235:T236)</f>
        <v>0</v>
      </c>
      <c r="U234" s="11"/>
      <c r="V234" s="11"/>
      <c r="W234" s="11"/>
      <c r="X234" s="11"/>
      <c r="Y234" s="11"/>
      <c r="Z234" s="11"/>
      <c r="AA234" s="11"/>
      <c r="AB234" s="11"/>
      <c r="AC234" s="11"/>
      <c r="AD234" s="11"/>
      <c r="AE234" s="11"/>
      <c r="AR234" s="199" t="s">
        <v>142</v>
      </c>
      <c r="AT234" s="200" t="s">
        <v>75</v>
      </c>
      <c r="AU234" s="200" t="s">
        <v>76</v>
      </c>
      <c r="AY234" s="199" t="s">
        <v>111</v>
      </c>
      <c r="BK234" s="201">
        <f>SUM(BK235:BK236)</f>
        <v>0</v>
      </c>
    </row>
    <row r="235" s="2" customFormat="1" ht="16.5" customHeight="1">
      <c r="A235" s="37"/>
      <c r="B235" s="38"/>
      <c r="C235" s="202" t="s">
        <v>333</v>
      </c>
      <c r="D235" s="202" t="s">
        <v>112</v>
      </c>
      <c r="E235" s="203" t="s">
        <v>334</v>
      </c>
      <c r="F235" s="204" t="s">
        <v>332</v>
      </c>
      <c r="G235" s="205" t="s">
        <v>322</v>
      </c>
      <c r="H235" s="206">
        <v>1</v>
      </c>
      <c r="I235" s="207"/>
      <c r="J235" s="208">
        <f>ROUND(I235*H235,2)</f>
        <v>0</v>
      </c>
      <c r="K235" s="204" t="s">
        <v>116</v>
      </c>
      <c r="L235" s="43"/>
      <c r="M235" s="209" t="s">
        <v>1</v>
      </c>
      <c r="N235" s="210" t="s">
        <v>41</v>
      </c>
      <c r="O235" s="90"/>
      <c r="P235" s="211">
        <f>O235*H235</f>
        <v>0</v>
      </c>
      <c r="Q235" s="211">
        <v>0</v>
      </c>
      <c r="R235" s="211">
        <f>Q235*H235</f>
        <v>0</v>
      </c>
      <c r="S235" s="211">
        <v>0</v>
      </c>
      <c r="T235" s="212">
        <f>S235*H235</f>
        <v>0</v>
      </c>
      <c r="U235" s="37"/>
      <c r="V235" s="37"/>
      <c r="W235" s="37"/>
      <c r="X235" s="37"/>
      <c r="Y235" s="37"/>
      <c r="Z235" s="37"/>
      <c r="AA235" s="37"/>
      <c r="AB235" s="37"/>
      <c r="AC235" s="37"/>
      <c r="AD235" s="37"/>
      <c r="AE235" s="37"/>
      <c r="AR235" s="213" t="s">
        <v>323</v>
      </c>
      <c r="AT235" s="213" t="s">
        <v>112</v>
      </c>
      <c r="AU235" s="213" t="s">
        <v>81</v>
      </c>
      <c r="AY235" s="16" t="s">
        <v>111</v>
      </c>
      <c r="BE235" s="214">
        <f>IF(N235="základní",J235,0)</f>
        <v>0</v>
      </c>
      <c r="BF235" s="214">
        <f>IF(N235="snížená",J235,0)</f>
        <v>0</v>
      </c>
      <c r="BG235" s="214">
        <f>IF(N235="zákl. přenesená",J235,0)</f>
        <v>0</v>
      </c>
      <c r="BH235" s="214">
        <f>IF(N235="sníž. přenesená",J235,0)</f>
        <v>0</v>
      </c>
      <c r="BI235" s="214">
        <f>IF(N235="nulová",J235,0)</f>
        <v>0</v>
      </c>
      <c r="BJ235" s="16" t="s">
        <v>81</v>
      </c>
      <c r="BK235" s="214">
        <f>ROUND(I235*H235,2)</f>
        <v>0</v>
      </c>
      <c r="BL235" s="16" t="s">
        <v>323</v>
      </c>
      <c r="BM235" s="213" t="s">
        <v>335</v>
      </c>
    </row>
    <row r="236" s="2" customFormat="1">
      <c r="A236" s="37"/>
      <c r="B236" s="38"/>
      <c r="C236" s="39"/>
      <c r="D236" s="215" t="s">
        <v>119</v>
      </c>
      <c r="E236" s="39"/>
      <c r="F236" s="216" t="s">
        <v>336</v>
      </c>
      <c r="G236" s="39"/>
      <c r="H236" s="39"/>
      <c r="I236" s="217"/>
      <c r="J236" s="39"/>
      <c r="K236" s="39"/>
      <c r="L236" s="43"/>
      <c r="M236" s="264"/>
      <c r="N236" s="265"/>
      <c r="O236" s="266"/>
      <c r="P236" s="266"/>
      <c r="Q236" s="266"/>
      <c r="R236" s="266"/>
      <c r="S236" s="266"/>
      <c r="T236" s="267"/>
      <c r="U236" s="37"/>
      <c r="V236" s="37"/>
      <c r="W236" s="37"/>
      <c r="X236" s="37"/>
      <c r="Y236" s="37"/>
      <c r="Z236" s="37"/>
      <c r="AA236" s="37"/>
      <c r="AB236" s="37"/>
      <c r="AC236" s="37"/>
      <c r="AD236" s="37"/>
      <c r="AE236" s="37"/>
      <c r="AT236" s="16" t="s">
        <v>119</v>
      </c>
      <c r="AU236" s="16" t="s">
        <v>81</v>
      </c>
    </row>
    <row r="237" s="2" customFormat="1" ht="6.96" customHeight="1">
      <c r="A237" s="37"/>
      <c r="B237" s="65"/>
      <c r="C237" s="66"/>
      <c r="D237" s="66"/>
      <c r="E237" s="66"/>
      <c r="F237" s="66"/>
      <c r="G237" s="66"/>
      <c r="H237" s="66"/>
      <c r="I237" s="66"/>
      <c r="J237" s="66"/>
      <c r="K237" s="66"/>
      <c r="L237" s="43"/>
      <c r="M237" s="37"/>
      <c r="O237" s="37"/>
      <c r="P237" s="37"/>
      <c r="Q237" s="37"/>
      <c r="R237" s="37"/>
      <c r="S237" s="37"/>
      <c r="T237" s="37"/>
      <c r="U237" s="37"/>
      <c r="V237" s="37"/>
      <c r="W237" s="37"/>
      <c r="X237" s="37"/>
      <c r="Y237" s="37"/>
      <c r="Z237" s="37"/>
      <c r="AA237" s="37"/>
      <c r="AB237" s="37"/>
      <c r="AC237" s="37"/>
      <c r="AD237" s="37"/>
      <c r="AE237" s="37"/>
    </row>
  </sheetData>
  <sheetProtection sheet="1" autoFilter="0" formatColumns="0" formatRows="0" objects="1" scenarios="1" spinCount="100000" saltValue="MkG81J07exrbiLADNBuFzlQy7cYEw6tZH04O6KDP49OxRim0eU5F3lVc/5BmBarnAyopgoHMWyBe1dBlBXx2fQ==" hashValue="7+4CVrhYIobT7rqmsnE82S+8qfUcpMGCreAFcLN38vrMGI8aHJ0DUcOY2aCMjjAoJY7kD/FTmWg8Ynqw3kUY6w==" algorithmName="SHA-512" password="CC35"/>
  <autoFilter ref="C118:K236"/>
  <mergeCells count="6">
    <mergeCell ref="E7:H7"/>
    <mergeCell ref="E16:H16"/>
    <mergeCell ref="E25:H25"/>
    <mergeCell ref="E85:H85"/>
    <mergeCell ref="E111:H111"/>
    <mergeCell ref="L2:V2"/>
  </mergeCells>
  <hyperlinks>
    <hyperlink ref="F122" r:id="rId1" display="https://podminky.urs.cz/item/CS_URS_2026_01/111211101"/>
    <hyperlink ref="F128" r:id="rId2" display="https://podminky.urs.cz/item/CS_URS_2026_01/131151343"/>
    <hyperlink ref="F132" r:id="rId3" display="https://podminky.urs.cz/item/CS_URS_2026_01/162301501"/>
    <hyperlink ref="F135" r:id="rId4" display="https://podminky.urs.cz/item/CS_URS_2026_01/162751117"/>
    <hyperlink ref="F138" r:id="rId5" display="https://podminky.urs.cz/item/CS_URS_2026_01/167111101"/>
    <hyperlink ref="F140" r:id="rId6" display="https://podminky.urs.cz/item/CS_URS_2026_01/171201231"/>
    <hyperlink ref="F143" r:id="rId7" display="https://podminky.urs.cz/item/CS_URS_2026_01/171251201"/>
    <hyperlink ref="F146" r:id="rId8" display="https://podminky.urs.cz/item/CS_URS_2026_01/338171123"/>
    <hyperlink ref="F172" r:id="rId9" display="https://podminky.urs.cz/item/CS_URS_2026_01/348101210"/>
    <hyperlink ref="F176" r:id="rId10" display="https://podminky.urs.cz/item/CS_URS_2026_01/348101230"/>
    <hyperlink ref="F180" r:id="rId11" display="https://podminky.urs.cz/item/CS_URS_2026_01/348401120"/>
    <hyperlink ref="F190" r:id="rId12" display="https://podminky.urs.cz/item/CS_URS_2026_01/348401320"/>
    <hyperlink ref="F193" r:id="rId13" display="https://podminky.urs.cz/item/CS_URS_2026_01/348401350"/>
    <hyperlink ref="F203" r:id="rId14" display="https://podminky.urs.cz/item/CS_URS_2026_01/966071711"/>
    <hyperlink ref="F210" r:id="rId15" display="https://podminky.urs.cz/item/CS_URS_2026_01/966071821"/>
    <hyperlink ref="F212" r:id="rId16" display="https://podminky.urs.cz/item/CS_URS_2026_01/966071831"/>
    <hyperlink ref="F214" r:id="rId17" display="https://podminky.urs.cz/item/CS_URS_2026_01/966073810"/>
    <hyperlink ref="F216" r:id="rId18" display="https://podminky.urs.cz/item/CS_URS_2026_01/966073812"/>
    <hyperlink ref="F219" r:id="rId19" display="https://podminky.urs.cz/item/CS_URS_2026_01/997013501"/>
    <hyperlink ref="F221" r:id="rId20" display="https://podminky.urs.cz/item/CS_URS_2026_01/997013509"/>
    <hyperlink ref="F225" r:id="rId21" display="https://podminky.urs.cz/item/CS_URS_2026_01/997013871"/>
    <hyperlink ref="F228" r:id="rId22" display="https://podminky.urs.cz/item/CS_URS_2026_01/998232110"/>
    <hyperlink ref="F231" r:id="rId23" display="https://podminky.urs.cz/item/CS_URS_2026_01/012164000"/>
    <hyperlink ref="F233" r:id="rId24" display="https://podminky.urs.cz/item/CS_URS_2026_01/012344000"/>
    <hyperlink ref="F236" r:id="rId25" display="https://podminky.urs.cz/item/CS_URS_2026_01/030001000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26"/>
</worksheet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ASUS\Delík</dc:creator>
  <cp:lastModifiedBy>ASUS\Delík</cp:lastModifiedBy>
  <dcterms:created xsi:type="dcterms:W3CDTF">2026-03-30T14:54:22Z</dcterms:created>
  <dcterms:modified xsi:type="dcterms:W3CDTF">2026-03-30T14:54:24Z</dcterms:modified>
</cp:coreProperties>
</file>