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opex\Desktop\Životice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6-MS-01 - Oprava chodn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'2026-MS-01 - Oprava chodn...'!$C$120:$K$203</definedName>
    <definedName name="_xlnm.Print_Area" localSheetId="1">'2026-MS-01 - Oprava chodn...'!$C$4:$J$76,'2026-MS-01 - Oprava chodn...'!$C$82:$J$104,'2026-MS-01 - Oprava chodn...'!$C$110:$K$203</definedName>
    <definedName name="_xlnm.Print_Titles" localSheetId="1">'2026-MS-01 - Oprava chodn...'!$120:$120</definedName>
    <definedName name="_xlnm.Print_Area" localSheetId="2">'Seznam figur'!$C$4:$G$32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T201"/>
  <c r="J35"/>
  <c r="J34"/>
  <c i="1" r="AY95"/>
  <c i="2" r="J33"/>
  <c i="1" r="AX95"/>
  <c i="2" r="BI202"/>
  <c r="BH202"/>
  <c r="BG202"/>
  <c r="BF202"/>
  <c r="T202"/>
  <c r="R202"/>
  <c r="R201"/>
  <c r="P202"/>
  <c r="P201"/>
  <c r="BI199"/>
  <c r="BH199"/>
  <c r="BG199"/>
  <c r="BF199"/>
  <c r="T199"/>
  <c r="T198"/>
  <c r="R199"/>
  <c r="R198"/>
  <c r="P199"/>
  <c r="P198"/>
  <c r="BI196"/>
  <c r="BH196"/>
  <c r="BG196"/>
  <c r="BF196"/>
  <c r="T196"/>
  <c r="T195"/>
  <c r="R196"/>
  <c r="R195"/>
  <c r="P196"/>
  <c r="P195"/>
  <c r="BI194"/>
  <c r="BH194"/>
  <c r="BG194"/>
  <c r="BF194"/>
  <c r="T194"/>
  <c r="T193"/>
  <c r="R194"/>
  <c r="R193"/>
  <c r="P194"/>
  <c r="P193"/>
  <c r="BI191"/>
  <c r="BH191"/>
  <c r="BG191"/>
  <c r="BF191"/>
  <c r="T191"/>
  <c r="T190"/>
  <c r="R191"/>
  <c r="R190"/>
  <c r="P191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T165"/>
  <c r="R166"/>
  <c r="R165"/>
  <c r="P166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23"/>
  <c r="BH123"/>
  <c r="BG123"/>
  <c r="BF123"/>
  <c r="T123"/>
  <c r="R123"/>
  <c r="P123"/>
  <c r="J118"/>
  <c r="J117"/>
  <c r="F117"/>
  <c r="F115"/>
  <c r="E113"/>
  <c r="J90"/>
  <c r="J89"/>
  <c r="F89"/>
  <c r="F87"/>
  <c r="E85"/>
  <c r="J16"/>
  <c r="E16"/>
  <c r="F118"/>
  <c r="J15"/>
  <c r="J10"/>
  <c r="J87"/>
  <c i="1" r="L90"/>
  <c r="AM90"/>
  <c r="AM89"/>
  <c r="L89"/>
  <c r="AM87"/>
  <c r="L87"/>
  <c r="L85"/>
  <c r="L84"/>
  <c i="2" r="BK202"/>
  <c r="BK180"/>
  <c r="BK177"/>
  <c r="BK170"/>
  <c r="J166"/>
  <c r="J162"/>
  <c r="J159"/>
  <c r="BK156"/>
  <c r="BK150"/>
  <c r="J147"/>
  <c r="J141"/>
  <c r="BK138"/>
  <c r="BK135"/>
  <c r="J199"/>
  <c r="J196"/>
  <c r="BK194"/>
  <c r="J191"/>
  <c r="J188"/>
  <c r="BK186"/>
  <c r="J184"/>
  <c r="BK182"/>
  <c r="J180"/>
  <c r="BK175"/>
  <c r="BK172"/>
  <c r="BK166"/>
  <c r="BK159"/>
  <c r="J152"/>
  <c r="BK147"/>
  <c r="BK144"/>
  <c r="BK141"/>
  <c r="BK199"/>
  <c r="BK196"/>
  <c r="J194"/>
  <c r="BK191"/>
  <c r="BK188"/>
  <c r="J186"/>
  <c r="BK184"/>
  <c r="J182"/>
  <c r="J177"/>
  <c r="J175"/>
  <c r="J172"/>
  <c r="J170"/>
  <c r="BK162"/>
  <c r="J156"/>
  <c r="BK152"/>
  <c r="J144"/>
  <c r="J135"/>
  <c r="BK123"/>
  <c r="J150"/>
  <c r="J138"/>
  <c r="J123"/>
  <c i="1" r="AS94"/>
  <c i="2" r="J202"/>
  <c l="1" r="BK122"/>
  <c r="R169"/>
  <c r="R122"/>
  <c r="R121"/>
  <c r="T122"/>
  <c r="BK155"/>
  <c r="J155"/>
  <c r="J96"/>
  <c r="P155"/>
  <c r="R155"/>
  <c r="T155"/>
  <c r="P122"/>
  <c r="P121"/>
  <c i="1" r="AU95"/>
  <c i="2" r="T169"/>
  <c r="P169"/>
  <c r="BK169"/>
  <c r="J169"/>
  <c r="J98"/>
  <c r="F90"/>
  <c r="J115"/>
  <c r="BE135"/>
  <c r="BK198"/>
  <c r="J198"/>
  <c r="J102"/>
  <c r="BE144"/>
  <c r="BE150"/>
  <c r="BE159"/>
  <c r="BE162"/>
  <c r="BE175"/>
  <c r="BE186"/>
  <c r="BE194"/>
  <c r="BE196"/>
  <c r="BE199"/>
  <c r="BK165"/>
  <c r="J165"/>
  <c r="J97"/>
  <c r="BK190"/>
  <c r="J190"/>
  <c r="J99"/>
  <c r="BK193"/>
  <c r="J193"/>
  <c r="J100"/>
  <c r="BK195"/>
  <c r="J195"/>
  <c r="J101"/>
  <c r="BE123"/>
  <c r="BE138"/>
  <c r="BE147"/>
  <c r="BE156"/>
  <c r="BE166"/>
  <c r="BE170"/>
  <c r="BE177"/>
  <c r="BE180"/>
  <c r="BE182"/>
  <c r="BE184"/>
  <c r="BE188"/>
  <c r="BE191"/>
  <c r="BE202"/>
  <c r="BE141"/>
  <c r="BE152"/>
  <c r="BE172"/>
  <c r="BK201"/>
  <c r="J201"/>
  <c r="J103"/>
  <c r="F32"/>
  <c i="1" r="BA95"/>
  <c r="BA94"/>
  <c r="W30"/>
  <c i="2" r="F33"/>
  <c i="1" r="BB95"/>
  <c r="BB94"/>
  <c r="W31"/>
  <c i="2" r="J32"/>
  <c i="1" r="AW95"/>
  <c i="2" r="F34"/>
  <c i="1" r="BC95"/>
  <c r="BC94"/>
  <c r="W32"/>
  <c i="2" r="F35"/>
  <c i="1" r="BD95"/>
  <c r="BD94"/>
  <c r="W33"/>
  <c r="AU94"/>
  <c i="2" l="1" r="T121"/>
  <c r="BK121"/>
  <c r="J121"/>
  <c r="J94"/>
  <c r="J122"/>
  <c r="J95"/>
  <c i="1" r="AW94"/>
  <c r="AK30"/>
  <c i="2" r="J31"/>
  <c i="1" r="AV95"/>
  <c r="AT95"/>
  <c r="AX94"/>
  <c r="AY94"/>
  <c i="2" r="F31"/>
  <c i="1" r="AZ95"/>
  <c r="AZ94"/>
  <c r="W29"/>
  <c i="2" l="1" r="J28"/>
  <c i="1" r="AG95"/>
  <c r="AG94"/>
  <c r="AK26"/>
  <c r="AV94"/>
  <c r="AK29"/>
  <c i="2" l="1" r="J37"/>
  <c i="1" r="AN95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<sst xmlns="http://schemas.openxmlformats.org/spreadsheetml/2006/main">
  <si>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</si>
  <si>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</si>
  <si>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</si>
  <si>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</si>
  <si>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</si>
  <si>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{8a04a9c9-1be9-4e3b-905e-d646f5f67d9b}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</si>
  <si>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</si>
  <si>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</si>
  <si>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</si>
  <si>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</si>
  <si>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</si>
  <si>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</si>
  <si>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</si>
  <si>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</si>
  <si>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2026-MS-01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</si>
  <si>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</si>
  <si>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</si>
  <si>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chodníků na hřbitově ve Studénce</t>
  </si>
  <si>
    <t>KSO:</t>
  </si>
  <si>
    <t>CC-CZ:</t>
  </si>
  <si>
    <t>Místo:</t>
  </si>
  <si>
    <t xml:space="preserve"> </t>
  </si>
  <si>
    <t>Datum:</t>
  </si>
  <si>
    <t>29. 1. 2026</t>
  </si>
  <si>
    <t>Zadavatel:</t>
  </si>
  <si>
    <t>IČ:</t>
  </si>
  <si>
    <t>Město Studénka</t>
  </si>
  <si>
    <t>DIČ:</t>
  </si>
  <si>
    <t>Uchazeč:</t>
  </si>
  <si>
    <t>Vyplň údaj</t>
  </si>
  <si>
    <t>Projektant:</t>
  </si>
  <si>
    <t>True</t>
  </si>
  <si>
    <t>Zpracovatel:</t>
  </si>
  <si>
    <t>190 07 680</t>
  </si>
  <si>
    <t>Ladislav Pekárek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</si>
  <si>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</si>
  <si>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</si>
  <si>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</si>
  <si>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</si>
  <si>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</si>
  <si>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</si>
  <si>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</si>
  <si>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</si>
  <si>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</si>
  <si>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</si>
  <si>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</si>
  <si>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</si>
  <si>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</si>
  <si>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</si>
  <si>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</si>
  <si>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</si>
  <si>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</si>
  <si>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</si>
  <si>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</si>
  <si>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</si>
  <si>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</si>
  <si>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</si>
  <si>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</si>
  <si>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</si>
  <si>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</si>
  <si>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</si>
  <si>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</si>
  <si>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</si>
  <si>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</si>
  <si>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</si>
  <si>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</si>
  <si>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</si>
  <si>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</si>
  <si>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</si>
  <si>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</si>
  <si>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</si>
  <si>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</si>
  <si>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</si>
  <si>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</si>
  <si>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</si>
  <si>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</si>
  <si>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</si>
  <si>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</si>
  <si>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</si>
  <si>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</si>
  <si>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</si>
  <si>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</si>
  <si>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</si>
  <si>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Plocha_opravy</t>
  </si>
  <si>
    <t>Plocha opravy komunikace</t>
  </si>
  <si>
    <t>m2</t>
  </si>
  <si>
    <t>306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</si>
  <si>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</si>
  <si>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</si>
  <si>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</si>
  <si>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</si>
  <si>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</si>
  <si>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</si>
  <si>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</si>
  <si>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</si>
  <si>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5 - Komunikace pozemní</t>
  </si>
  <si>
    <t>9 - Ostatní konstrukce a práce, bourání</t>
  </si>
  <si>
    <t>997 - Doprava suti a vybouraných hmot</t>
  </si>
  <si>
    <t>998 - Přesun hmot</t>
  </si>
  <si>
    <t>OST - Ostatní</t>
  </si>
  <si>
    <t>VRN1 - Průzkumné, zeměměřičské a projektové práce</t>
  </si>
  <si>
    <t>VRN3 - Zařízení staveniště</t>
  </si>
  <si>
    <t>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</si>
  <si>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</si>
  <si>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</si>
  <si>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</si>
  <si>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</si>
  <si>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</si>
  <si>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</si>
  <si>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</si>
  <si>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</si>
  <si>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</si>
  <si>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</si>
  <si>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</si>
  <si>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</si>
  <si>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</si>
  <si>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</si>
  <si>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</si>
  <si>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</si>
  <si>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113107211</t>
  </si>
  <si>
    <t>Odstranění podkladů nebo krytů strojně plochy jednotlivě přes 200 m2 s přemístěním hmot na skládku na vzdálenost do 20 m nebo s naložením na dopravní prostředek z kameniva těženého, o tl. vrstvy do 100 mm</t>
  </si>
  <si>
    <t>CS ÚRS 2026 01</t>
  </si>
  <si>
    <t>4</t>
  </si>
  <si>
    <t>933416235</t>
  </si>
  <si>
    <t>Online PSC</t>
  </si>
  <si>
    <t>https://podminky.urs.cz/item/CS_URS_2026_01/113107211</t>
  </si>
  <si>
    <t>VV</t>
  </si>
  <si>
    <t>dle situace</t>
  </si>
  <si>
    <t>barva oranžová</t>
  </si>
  <si>
    <t>159,00</t>
  </si>
  <si>
    <t>barva purpurová</t>
  </si>
  <si>
    <t>51,00</t>
  </si>
  <si>
    <t>barva azurová</t>
  </si>
  <si>
    <t>75,00</t>
  </si>
  <si>
    <t>barva zelená</t>
  </si>
  <si>
    <t>21,00</t>
  </si>
  <si>
    <t>Součet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</si>
  <si>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</si>
  <si>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</si>
  <si>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-1785876123</t>
  </si>
  <si>
    <t>https://podminky.urs.cz/item/CS_URS_2026_01/113107330</t>
  </si>
  <si>
    <t>Plocha_opravy*0,10</t>
  </si>
  <si>
    <t>3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</si>
  <si>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</si>
  <si>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</si>
  <si>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1774758125</t>
  </si>
  <si>
    <t>https://podminky.urs.cz/item/CS_URS_2026_01/113107241</t>
  </si>
  <si>
    <t>181311103</t>
  </si>
  <si>
    <t>Rozprostření a urovnání ornice v rovině nebo ve svahu sklonu do 1:5 ručně při souvislé ploše, tl. vrstvy do 200 mm</t>
  </si>
  <si>
    <t>1863234528</t>
  </si>
  <si>
    <t>https://podminky.urs.cz/item/CS_URS_2026_01/181311103</t>
  </si>
  <si>
    <t>5</t>
  </si>
  <si>
    <t>M</t>
  </si>
  <si>
    <t>10364101</t>
  </si>
  <si>
    <t>zemina pro terénní úpravy - ornice</t>
  </si>
  <si>
    <t>t</t>
  </si>
  <si>
    <t>8</t>
  </si>
  <si>
    <t>-1396817760</t>
  </si>
  <si>
    <t>uvžuje se 10cm</t>
  </si>
  <si>
    <t>30,60*0,10*1,4</t>
  </si>
  <si>
    <t>6</t>
  </si>
  <si>
    <t>181411131</t>
  </si>
  <si>
    <t>Založení trávníku na půdě předem připravené plochy do 1000 m2 výsevem včetně utažení parkového v rovině nebo na svahu do 1:5</t>
  </si>
  <si>
    <t>-186588024</t>
  </si>
  <si>
    <t>https://podminky.urs.cz/item/CS_URS_2026_01/181411131</t>
  </si>
  <si>
    <t>7</t>
  </si>
  <si>
    <t>00572410</t>
  </si>
  <si>
    <t>osivo směs travní parková</t>
  </si>
  <si>
    <t>kg</t>
  </si>
  <si>
    <t>-1748447632</t>
  </si>
  <si>
    <t>30,6*0,02 'Přepočtené koeficientem množství</t>
  </si>
  <si>
    <t>181951112</t>
  </si>
  <si>
    <t>Úprava pláně vyrovnáním výškových rozdílů strojně v hornině třídy těžitelnosti I, skupiny 1 až 3 se zhutněním</t>
  </si>
  <si>
    <t>2144180099</t>
  </si>
  <si>
    <t>https://podminky.urs.cz/item/CS_URS_2026_01/181951112</t>
  </si>
  <si>
    <t>Komunikace pozemní</t>
  </si>
  <si>
    <t>9</t>
  </si>
  <si>
    <t>564841111</t>
  </si>
  <si>
    <t>Podklad ze štěrkodrti ŠD s rozprostřením a zhutněním plochy přes 100 m2, po zhutnění tl. 120 mm</t>
  </si>
  <si>
    <t>6218441</t>
  </si>
  <si>
    <t>https://podminky.urs.cz/item/CS_URS_2026_01/564841111</t>
  </si>
  <si>
    <t>10</t>
  </si>
  <si>
    <t>573191111</t>
  </si>
  <si>
    <t>Postřik infiltrační kationaktivní emulzí v množství 1,00 kg/m2</t>
  </si>
  <si>
    <t>1351667534</t>
  </si>
  <si>
    <t>https://podminky.urs.cz/item/CS_URS_2026_01/573191111</t>
  </si>
  <si>
    <t>11</t>
  </si>
  <si>
    <t>577133111</t>
  </si>
  <si>
    <t>Asfaltový beton vrstva obrusná ACO 8 z nemodifikovaného asfaltu s rozprostřením a se zhutněním ACO 8 v pruhu šířky přes 1,5 do 3 m, po zhutnění tl. 40 mm</t>
  </si>
  <si>
    <t>-2136871101</t>
  </si>
  <si>
    <t>https://podminky.urs.cz/item/CS_URS_2026_01/577133111</t>
  </si>
  <si>
    <t>Ostatní konstrukce a práce, bourání</t>
  </si>
  <si>
    <t>919726201</t>
  </si>
  <si>
    <t>Geotextilie tkaná pro vyztužení, separaci nebo filtraci z polypropylenu, podélná pevnost v tahu do 15 kN/m</t>
  </si>
  <si>
    <t>-998991304</t>
  </si>
  <si>
    <t>https://podminky.urs.cz/item/CS_URS_2026_01/919726201</t>
  </si>
  <si>
    <t>997</t>
  </si>
  <si>
    <t>Doprava suti a vybouraných hmot</t>
  </si>
  <si>
    <t>13</t>
  </si>
  <si>
    <t>997221551</t>
  </si>
  <si>
    <t>Vodorovná doprava suti bez naložení, ale se složením a s hrubým urovnáním ze sypkých materiálů, na vzdálenost do 1 km</t>
  </si>
  <si>
    <t>-1310846882</t>
  </si>
  <si>
    <t>https://podminky.urs.cz/item/CS_URS_2026_01/997221551</t>
  </si>
  <si>
    <t>14</t>
  </si>
  <si>
    <t>997221559</t>
  </si>
  <si>
    <t>Vodorovná doprava suti bez naložení, ale se složením a s hrubým urovnáním ze sypkých materiálů, na vzdálenost Příplatek k ceně za každý další započatý 1 km přes 1 km</t>
  </si>
  <si>
    <t>-1549131488</t>
  </si>
  <si>
    <t>https://podminky.urs.cz/item/CS_URS_2026_01/997221559</t>
  </si>
  <si>
    <t>85,068*15 'Přepočtené koeficientem množství</t>
  </si>
  <si>
    <t>15</t>
  </si>
  <si>
    <t>997221561</t>
  </si>
  <si>
    <t>Vodorovná doprava suti bez naložení, ale se složením a s hrubým urovnáním z kusových materiálů, na vzdálenost do 1 km</t>
  </si>
  <si>
    <t>299178366</t>
  </si>
  <si>
    <t>https://podminky.urs.cz/item/CS_URS_2026_01/997221561</t>
  </si>
  <si>
    <t>16</t>
  </si>
  <si>
    <t>997221569</t>
  </si>
  <si>
    <t>Vodorovná doprava suti bez naložení, ale se složením a s hrubým urovnáním z kusových materiálů, na vzdálenost Příplatek k ceně za každý další započatý 1 km přes 1 km</t>
  </si>
  <si>
    <t>-187677349</t>
  </si>
  <si>
    <t>https://podminky.urs.cz/item/CS_URS_2026_01/997221569</t>
  </si>
  <si>
    <t>7,344*15 'Přepočtené koeficientem množství</t>
  </si>
  <si>
    <t>17</t>
  </si>
  <si>
    <t>997221611</t>
  </si>
  <si>
    <t>Nakládání na dopravní prostředky pro vodorovnou dopravu suti</t>
  </si>
  <si>
    <t>-20827731</t>
  </si>
  <si>
    <t>https://podminky.urs.cz/item/CS_URS_2026_01/997221611</t>
  </si>
  <si>
    <t>18</t>
  </si>
  <si>
    <t>997221612</t>
  </si>
  <si>
    <t>Nakládání na dopravní prostředky pro vodorovnou dopravu vybouraných hmot</t>
  </si>
  <si>
    <t>-880862595</t>
  </si>
  <si>
    <t>https://podminky.urs.cz/item/CS_URS_2026_01/997221612</t>
  </si>
  <si>
    <t>19</t>
  </si>
  <si>
    <t>997221861</t>
  </si>
  <si>
    <t>Poplatek za předání stavebního odpadu recyklačnímu zařízení z prostého betonu zatříděného do Katalogu odpadů pod kódem 17 01 01</t>
  </si>
  <si>
    <t>1516923741</t>
  </si>
  <si>
    <t>https://podminky.urs.cz/item/CS_URS_2026_01/997221861</t>
  </si>
  <si>
    <t>20</t>
  </si>
  <si>
    <t>997221875</t>
  </si>
  <si>
    <t>Poplatek za předání stavebního odpadu recyklačnímu zařízení asfaltového bez obsahu dehtu zatříděného do Katalogu odpadů pod kódem 17 03 02</t>
  </si>
  <si>
    <t>300066352</t>
  </si>
  <si>
    <t>https://podminky.urs.cz/item/CS_URS_2026_01/997221875</t>
  </si>
  <si>
    <t>997221873</t>
  </si>
  <si>
    <t>Poplatek za předání stavebního odpadu recyklačnímu zařízení zeminy a kamení zatříděného do Katalogu odpadů pod kódem 17 05 04</t>
  </si>
  <si>
    <t>-134788429</t>
  </si>
  <si>
    <t>https://podminky.urs.cz/item/CS_URS_2026_01/997221873</t>
  </si>
  <si>
    <t>998</t>
  </si>
  <si>
    <t>Přesun hmot</t>
  </si>
  <si>
    <t>22</t>
  </si>
  <si>
    <t>998225111</t>
  </si>
  <si>
    <t>Přesun hmot pro komunikace s krytem z kameniva, monolitickým betonovým nebo živičným dopravní vzdálenost do 200 m jakékoliv délky objektu</t>
  </si>
  <si>
    <t>2014453510</t>
  </si>
  <si>
    <t>https://podminky.urs.cz/item/CS_URS_2026_01/998225111</t>
  </si>
  <si>
    <t>OST</t>
  </si>
  <si>
    <t>Ostatní</t>
  </si>
  <si>
    <t>23</t>
  </si>
  <si>
    <t>OST 001</t>
  </si>
  <si>
    <t>Úprava kořenových náběhů dle potřeby</t>
  </si>
  <si>
    <t>suma</t>
  </si>
  <si>
    <t>512</t>
  </si>
  <si>
    <t>-700242368</t>
  </si>
  <si>
    <t>VRN1</t>
  </si>
  <si>
    <t>Průzkumné, zeměměřičské a projektové práce</t>
  </si>
  <si>
    <t>24</t>
  </si>
  <si>
    <t>012002000</t>
  </si>
  <si>
    <t>Zeměměřičské práce</t>
  </si>
  <si>
    <t>1024</t>
  </si>
  <si>
    <t>623284833</t>
  </si>
  <si>
    <t>https://podminky.urs.cz/item/CS_URS_2026_01/012002000</t>
  </si>
  <si>
    <t>VRN3</t>
  </si>
  <si>
    <t>Zařízení staveniště</t>
  </si>
  <si>
    <t>25</t>
  </si>
  <si>
    <t>030001000</t>
  </si>
  <si>
    <t>-1224853229</t>
  </si>
  <si>
    <t>https://podminky.urs.cz/item/CS_URS_2026_01/030001000</t>
  </si>
  <si>
    <t>VRN4</t>
  </si>
  <si>
    <t>Inženýrská činnost</t>
  </si>
  <si>
    <t>26</t>
  </si>
  <si>
    <t>043154000</t>
  </si>
  <si>
    <t>Zkoušky hutnicí</t>
  </si>
  <si>
    <t>1162339709</t>
  </si>
  <si>
    <t>https://podminky.urs.cz/item/CS_URS_2026_01/043154000</t>
  </si>
  <si>
    <t>SEZNAM FIGUR</t>
  </si>
  <si>
    <t>Výměra</t>
  </si>
  <si>
    <t>Použití figury:</t>
  </si>
  <si>
    <t>Odstranění podkladu z kameniva těženého tl do 100 mm strojně pl přes 200 m2</t>
  </si>
  <si>
    <t>Odstranění podkladu živičného tl 50 mm strojně pl přes 200 m2</t>
  </si>
  <si>
    <t>Odstranění podkladu z betonu prostého tl do 100 mm strojně pl do 50 m2</t>
  </si>
  <si>
    <t>Rozprostření ornice tl vrstvy do 200 mm v rovině nebo ve svahu do 1:5 ručně</t>
  </si>
  <si>
    <t>Založení parkového trávníku výsevem pl do 1000 m2 v rovině a ve svahu do 1:5</t>
  </si>
  <si>
    <t>Úprava pláně v hornině třídy těžitelnosti I skupiny 1 až 3 se zhutněním strojně</t>
  </si>
  <si>
    <t>Podklad ze štěrkodrtě ŠD plochy přes 100 m2 tl 120 mm</t>
  </si>
  <si>
    <t>Postřik infiltrační kationaktivní emulzí v množství 1 kg/m2</t>
  </si>
  <si>
    <t>Asfaltový beton vrstva obrusná ACO 8 tl 40 mm š do 3 m z nemodifikovaného asfaltu</t>
  </si>
  <si>
    <t>Geotextilie pro vyztužení, separaci a filtraci tkaná z PP podélná pevnost v tahu do 15 kN/m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</si>
</sst>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113107211" TargetMode="External" /><Relationship Id="rId2" Type="http://schemas.openxmlformats.org/officeDocument/2006/relationships/hyperlink" Target="https://podminky.urs.cz/item/CS_URS_2026_01/113107330" TargetMode="External" /><Relationship Id="rId3" Type="http://schemas.openxmlformats.org/officeDocument/2006/relationships/hyperlink" Target="https://podminky.urs.cz/item/CS_URS_2026_01/113107241" TargetMode="External" /><Relationship Id="rId4" Type="http://schemas.openxmlformats.org/officeDocument/2006/relationships/hyperlink" Target="https://podminky.urs.cz/item/CS_URS_2026_01/181311103" TargetMode="External" /><Relationship Id="rId5" Type="http://schemas.openxmlformats.org/officeDocument/2006/relationships/hyperlink" Target="https://podminky.urs.cz/item/CS_URS_2026_01/181411131" TargetMode="External" /><Relationship Id="rId6" Type="http://schemas.openxmlformats.org/officeDocument/2006/relationships/hyperlink" Target="https://podminky.urs.cz/item/CS_URS_2026_01/181951112" TargetMode="External" /><Relationship Id="rId7" Type="http://schemas.openxmlformats.org/officeDocument/2006/relationships/hyperlink" Target="https://podminky.urs.cz/item/CS_URS_2026_01/564841111" TargetMode="External" /><Relationship Id="rId8" Type="http://schemas.openxmlformats.org/officeDocument/2006/relationships/hyperlink" Target="https://podminky.urs.cz/item/CS_URS_2026_01/573191111" TargetMode="External" /><Relationship Id="rId9" Type="http://schemas.openxmlformats.org/officeDocument/2006/relationships/hyperlink" Target="https://podminky.urs.cz/item/CS_URS_2026_01/577133111" TargetMode="External" /><Relationship Id="rId10" Type="http://schemas.openxmlformats.org/officeDocument/2006/relationships/hyperlink" Target="https://podminky.urs.cz/item/CS_URS_2026_01/919726201" TargetMode="External" /><Relationship Id="rId11" Type="http://schemas.openxmlformats.org/officeDocument/2006/relationships/hyperlink" Target="https://podminky.urs.cz/item/CS_URS_2026_01/997221551" TargetMode="External" /><Relationship Id="rId12" Type="http://schemas.openxmlformats.org/officeDocument/2006/relationships/hyperlink" Target="https://podminky.urs.cz/item/CS_URS_2026_01/997221559" TargetMode="External" /><Relationship Id="rId13" Type="http://schemas.openxmlformats.org/officeDocument/2006/relationships/hyperlink" Target="https://podminky.urs.cz/item/CS_URS_2026_01/997221561" TargetMode="External" /><Relationship Id="rId14" Type="http://schemas.openxmlformats.org/officeDocument/2006/relationships/hyperlink" Target="https://podminky.urs.cz/item/CS_URS_2026_01/997221569" TargetMode="External" /><Relationship Id="rId15" Type="http://schemas.openxmlformats.org/officeDocument/2006/relationships/hyperlink" Target="https://podminky.urs.cz/item/CS_URS_2026_01/997221611" TargetMode="External" /><Relationship Id="rId16" Type="http://schemas.openxmlformats.org/officeDocument/2006/relationships/hyperlink" Target="https://podminky.urs.cz/item/CS_URS_2026_01/997221612" TargetMode="External" /><Relationship Id="rId17" Type="http://schemas.openxmlformats.org/officeDocument/2006/relationships/hyperlink" Target="https://podminky.urs.cz/item/CS_URS_2026_01/997221861" TargetMode="External" /><Relationship Id="rId18" Type="http://schemas.openxmlformats.org/officeDocument/2006/relationships/hyperlink" Target="https://podminky.urs.cz/item/CS_URS_2026_01/997221875" TargetMode="External" /><Relationship Id="rId19" Type="http://schemas.openxmlformats.org/officeDocument/2006/relationships/hyperlink" Target="https://podminky.urs.cz/item/CS_URS_2026_01/997221873" TargetMode="External" /><Relationship Id="rId20" Type="http://schemas.openxmlformats.org/officeDocument/2006/relationships/hyperlink" Target="https://podminky.urs.cz/item/CS_URS_2026_01/998225111" TargetMode="External" /><Relationship Id="rId21" Type="http://schemas.openxmlformats.org/officeDocument/2006/relationships/hyperlink" Target="https://podminky.urs.cz/item/CS_URS_2026_01/012002000" TargetMode="External" /><Relationship Id="rId22" Type="http://schemas.openxmlformats.org/officeDocument/2006/relationships/hyperlink" Target="https://podminky.urs.cz/item/CS_URS_2026_01/030001000" TargetMode="External" /><Relationship Id="rId23" Type="http://schemas.openxmlformats.org/officeDocument/2006/relationships/hyperlink" Target="https://podminky.urs.cz/item/CS_URS_2026_01/043154000" TargetMode="External" /><Relationship Id="rId2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2026-MS-01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chodníků na hřbitově ve Studénce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29. 1. 2026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Studénka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Město Studénka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>Ladislav Pekárek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24.7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'2026-MS-01 - Oprava chodn...'!J28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'2026-MS-01 - Oprava chodn...'!P121</f>
        <v>0</v>
      </c>
      <c r="AV95" s="126">
        <f>'2026-MS-01 - Oprava chodn...'!J31</f>
        <v>0</v>
      </c>
      <c r="AW95" s="126">
        <f>'2026-MS-01 - Oprava chodn...'!J32</f>
        <v>0</v>
      </c>
      <c r="AX95" s="126">
        <f>'2026-MS-01 - Oprava chodn...'!J33</f>
        <v>0</v>
      </c>
      <c r="AY95" s="126">
        <f>'2026-MS-01 - Oprava chodn...'!J34</f>
        <v>0</v>
      </c>
      <c r="AZ95" s="126">
        <f>'2026-MS-01 - Oprava chodn...'!F31</f>
        <v>0</v>
      </c>
      <c r="BA95" s="126">
        <f>'2026-MS-01 - Oprava chodn...'!F32</f>
        <v>0</v>
      </c>
      <c r="BB95" s="126">
        <f>'2026-MS-01 - Oprava chodn...'!F33</f>
        <v>0</v>
      </c>
      <c r="BC95" s="126">
        <f>'2026-MS-01 - Oprava chodn...'!F34</f>
        <v>0</v>
      </c>
      <c r="BD95" s="128">
        <f>'2026-MS-01 - Oprava chodn...'!F35</f>
        <v>0</v>
      </c>
      <c r="BE95" s="7"/>
      <c r="BT95" s="129" t="s">
        <v>81</v>
      </c>
      <c r="BU95" s="129" t="s">
        <v>82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F2Wzm2UyW7rjFWHwj1fJLoYZsgeqrh16p7wP9rawU4u8JA3jQ+c8rsEEw9z1k9is5GSEO/VMkqskJrr6DVLA6w==" hashValue="pB/aEw6GXknM9GXhLTfkO7Oipr2/2WxOA7f2EK0rA/r/gNOwGO0G3DWkFTJL0mwQuI1wnKqyu1z8EaOseTx5X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6-MS-01 - Oprava chod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  <c r="AZ2" s="130" t="s">
        <v>83</v>
      </c>
      <c r="BA2" s="130" t="s">
        <v>84</v>
      </c>
      <c r="BB2" s="130" t="s">
        <v>85</v>
      </c>
      <c r="BC2" s="130" t="s">
        <v>86</v>
      </c>
      <c r="BD2" s="13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87</v>
      </c>
    </row>
    <row r="4" s="1" customFormat="1" ht="24.96" customHeight="1">
      <c r="B4" s="19"/>
      <c r="D4" s="133" t="s">
        <v>88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5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6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5" t="s">
        <v>18</v>
      </c>
      <c r="E9" s="37"/>
      <c r="F9" s="137" t="s">
        <v>1</v>
      </c>
      <c r="G9" s="37"/>
      <c r="H9" s="37"/>
      <c r="I9" s="135" t="s">
        <v>19</v>
      </c>
      <c r="J9" s="137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5" t="s">
        <v>20</v>
      </c>
      <c r="E10" s="37"/>
      <c r="F10" s="137" t="s">
        <v>21</v>
      </c>
      <c r="G10" s="37"/>
      <c r="H10" s="37"/>
      <c r="I10" s="135" t="s">
        <v>22</v>
      </c>
      <c r="J10" s="138" t="str">
        <f>'Rekapitulace stavby'!AN8</f>
        <v>29. 1. 2026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24</v>
      </c>
      <c r="E12" s="37"/>
      <c r="F12" s="37"/>
      <c r="G12" s="37"/>
      <c r="H12" s="37"/>
      <c r="I12" s="135" t="s">
        <v>25</v>
      </c>
      <c r="J12" s="137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7" t="s">
        <v>26</v>
      </c>
      <c r="F13" s="37"/>
      <c r="G13" s="37"/>
      <c r="H13" s="37"/>
      <c r="I13" s="135" t="s">
        <v>27</v>
      </c>
      <c r="J13" s="137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5" t="s">
        <v>28</v>
      </c>
      <c r="E15" s="37"/>
      <c r="F15" s="37"/>
      <c r="G15" s="37"/>
      <c r="H15" s="37"/>
      <c r="I15" s="135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7"/>
      <c r="G16" s="137"/>
      <c r="H16" s="137"/>
      <c r="I16" s="135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5" t="s">
        <v>30</v>
      </c>
      <c r="E18" s="37"/>
      <c r="F18" s="37"/>
      <c r="G18" s="37"/>
      <c r="H18" s="37"/>
      <c r="I18" s="135" t="s">
        <v>25</v>
      </c>
      <c r="J18" s="137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7" t="s">
        <v>26</v>
      </c>
      <c r="F19" s="37"/>
      <c r="G19" s="37"/>
      <c r="H19" s="37"/>
      <c r="I19" s="135" t="s">
        <v>27</v>
      </c>
      <c r="J19" s="137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5" t="s">
        <v>32</v>
      </c>
      <c r="E21" s="37"/>
      <c r="F21" s="37"/>
      <c r="G21" s="37"/>
      <c r="H21" s="37"/>
      <c r="I21" s="135" t="s">
        <v>25</v>
      </c>
      <c r="J21" s="137" t="s">
        <v>33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7" t="s">
        <v>34</v>
      </c>
      <c r="F22" s="37"/>
      <c r="G22" s="37"/>
      <c r="H22" s="37"/>
      <c r="I22" s="135" t="s">
        <v>27</v>
      </c>
      <c r="J22" s="137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5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3"/>
      <c r="E27" s="143"/>
      <c r="F27" s="143"/>
      <c r="G27" s="143"/>
      <c r="H27" s="143"/>
      <c r="I27" s="143"/>
      <c r="J27" s="143"/>
      <c r="K27" s="143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4" t="s">
        <v>36</v>
      </c>
      <c r="E28" s="37"/>
      <c r="F28" s="37"/>
      <c r="G28" s="37"/>
      <c r="H28" s="37"/>
      <c r="I28" s="37"/>
      <c r="J28" s="145">
        <f>ROUND(J121,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3"/>
      <c r="E29" s="143"/>
      <c r="F29" s="143"/>
      <c r="G29" s="143"/>
      <c r="H29" s="143"/>
      <c r="I29" s="143"/>
      <c r="J29" s="143"/>
      <c r="K29" s="14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6" t="s">
        <v>38</v>
      </c>
      <c r="G30" s="37"/>
      <c r="H30" s="37"/>
      <c r="I30" s="146" t="s">
        <v>37</v>
      </c>
      <c r="J30" s="146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7" t="s">
        <v>40</v>
      </c>
      <c r="E31" s="135" t="s">
        <v>41</v>
      </c>
      <c r="F31" s="148">
        <f>ROUND((SUM(BE121:BE203)),  2)</f>
        <v>0</v>
      </c>
      <c r="G31" s="37"/>
      <c r="H31" s="37"/>
      <c r="I31" s="149">
        <v>0.20999999999999999</v>
      </c>
      <c r="J31" s="148">
        <f>ROUND(((SUM(BE121:BE203))*I31),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5" t="s">
        <v>42</v>
      </c>
      <c r="F32" s="148">
        <f>ROUND((SUM(BF121:BF203)),  2)</f>
        <v>0</v>
      </c>
      <c r="G32" s="37"/>
      <c r="H32" s="37"/>
      <c r="I32" s="149">
        <v>0.12</v>
      </c>
      <c r="J32" s="148">
        <f>ROUND(((SUM(BF121:BF203))*I32),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5" t="s">
        <v>43</v>
      </c>
      <c r="F33" s="148">
        <f>ROUND((SUM(BG121:BG203)),  2)</f>
        <v>0</v>
      </c>
      <c r="G33" s="37"/>
      <c r="H33" s="37"/>
      <c r="I33" s="149">
        <v>0.20999999999999999</v>
      </c>
      <c r="J33" s="148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5" t="s">
        <v>44</v>
      </c>
      <c r="F34" s="148">
        <f>ROUND((SUM(BH121:BH203)),  2)</f>
        <v>0</v>
      </c>
      <c r="G34" s="37"/>
      <c r="H34" s="37"/>
      <c r="I34" s="149">
        <v>0.12</v>
      </c>
      <c r="J34" s="148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45</v>
      </c>
      <c r="F35" s="148">
        <f>ROUND((SUM(BI121:BI203)),  2)</f>
        <v>0</v>
      </c>
      <c r="G35" s="37"/>
      <c r="H35" s="37"/>
      <c r="I35" s="149">
        <v>0</v>
      </c>
      <c r="J35" s="148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Oprava chodníků na hřbitově ve Studénce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29. 1. 2026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Studénka</v>
      </c>
      <c r="G89" s="39"/>
      <c r="H89" s="39"/>
      <c r="I89" s="31" t="s">
        <v>30</v>
      </c>
      <c r="J89" s="35" t="str">
        <f>E19</f>
        <v>Město Studénka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>Ladislav Pekárek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8" t="s">
        <v>90</v>
      </c>
      <c r="D92" s="169"/>
      <c r="E92" s="169"/>
      <c r="F92" s="169"/>
      <c r="G92" s="169"/>
      <c r="H92" s="169"/>
      <c r="I92" s="169"/>
      <c r="J92" s="170" t="s">
        <v>91</v>
      </c>
      <c r="K92" s="16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1" t="s">
        <v>92</v>
      </c>
      <c r="D94" s="39"/>
      <c r="E94" s="39"/>
      <c r="F94" s="39"/>
      <c r="G94" s="39"/>
      <c r="H94" s="39"/>
      <c r="I94" s="39"/>
      <c r="J94" s="109">
        <f>J121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93</v>
      </c>
    </row>
    <row r="95" s="9" customFormat="1" ht="24.96" customHeight="1">
      <c r="A95" s="9"/>
      <c r="B95" s="172"/>
      <c r="C95" s="173"/>
      <c r="D95" s="174" t="s">
        <v>94</v>
      </c>
      <c r="E95" s="175"/>
      <c r="F95" s="175"/>
      <c r="G95" s="175"/>
      <c r="H95" s="175"/>
      <c r="I95" s="175"/>
      <c r="J95" s="176">
        <f>J122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9" customFormat="1" ht="24.96" customHeight="1">
      <c r="A96" s="9"/>
      <c r="B96" s="172"/>
      <c r="C96" s="173"/>
      <c r="D96" s="174" t="s">
        <v>95</v>
      </c>
      <c r="E96" s="175"/>
      <c r="F96" s="175"/>
      <c r="G96" s="175"/>
      <c r="H96" s="175"/>
      <c r="I96" s="175"/>
      <c r="J96" s="176">
        <f>J155</f>
        <v>0</v>
      </c>
      <c r="K96" s="173"/>
      <c r="L96" s="177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9" customFormat="1" ht="24.96" customHeight="1">
      <c r="A97" s="9"/>
      <c r="B97" s="172"/>
      <c r="C97" s="173"/>
      <c r="D97" s="174" t="s">
        <v>96</v>
      </c>
      <c r="E97" s="175"/>
      <c r="F97" s="175"/>
      <c r="G97" s="175"/>
      <c r="H97" s="175"/>
      <c r="I97" s="175"/>
      <c r="J97" s="176">
        <f>J165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2"/>
      <c r="C98" s="173"/>
      <c r="D98" s="174" t="s">
        <v>97</v>
      </c>
      <c r="E98" s="175"/>
      <c r="F98" s="175"/>
      <c r="G98" s="175"/>
      <c r="H98" s="175"/>
      <c r="I98" s="175"/>
      <c r="J98" s="176">
        <f>J169</f>
        <v>0</v>
      </c>
      <c r="K98" s="173"/>
      <c r="L98" s="17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2"/>
      <c r="C99" s="173"/>
      <c r="D99" s="174" t="s">
        <v>98</v>
      </c>
      <c r="E99" s="175"/>
      <c r="F99" s="175"/>
      <c r="G99" s="175"/>
      <c r="H99" s="175"/>
      <c r="I99" s="175"/>
      <c r="J99" s="176">
        <f>J190</f>
        <v>0</v>
      </c>
      <c r="K99" s="173"/>
      <c r="L99" s="17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2"/>
      <c r="C100" s="173"/>
      <c r="D100" s="174" t="s">
        <v>99</v>
      </c>
      <c r="E100" s="175"/>
      <c r="F100" s="175"/>
      <c r="G100" s="175"/>
      <c r="H100" s="175"/>
      <c r="I100" s="175"/>
      <c r="J100" s="176">
        <f>J193</f>
        <v>0</v>
      </c>
      <c r="K100" s="173"/>
      <c r="L100" s="17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2"/>
      <c r="C101" s="173"/>
      <c r="D101" s="174" t="s">
        <v>100</v>
      </c>
      <c r="E101" s="175"/>
      <c r="F101" s="175"/>
      <c r="G101" s="175"/>
      <c r="H101" s="175"/>
      <c r="I101" s="175"/>
      <c r="J101" s="176">
        <f>J195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2"/>
      <c r="C102" s="173"/>
      <c r="D102" s="174" t="s">
        <v>101</v>
      </c>
      <c r="E102" s="175"/>
      <c r="F102" s="175"/>
      <c r="G102" s="175"/>
      <c r="H102" s="175"/>
      <c r="I102" s="175"/>
      <c r="J102" s="176">
        <f>J198</f>
        <v>0</v>
      </c>
      <c r="K102" s="173"/>
      <c r="L102" s="17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2"/>
      <c r="C103" s="173"/>
      <c r="D103" s="174" t="s">
        <v>102</v>
      </c>
      <c r="E103" s="175"/>
      <c r="F103" s="175"/>
      <c r="G103" s="175"/>
      <c r="H103" s="175"/>
      <c r="I103" s="175"/>
      <c r="J103" s="176">
        <f>J201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103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E7</f>
        <v>Oprava chodníků na hřbitově ve Studénce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F10</f>
        <v xml:space="preserve"> </v>
      </c>
      <c r="G115" s="39"/>
      <c r="H115" s="39"/>
      <c r="I115" s="31" t="s">
        <v>22</v>
      </c>
      <c r="J115" s="78" t="str">
        <f>IF(J10="","",J10)</f>
        <v>29. 1. 2026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E13</f>
        <v>Město Studénka</v>
      </c>
      <c r="G117" s="39"/>
      <c r="H117" s="39"/>
      <c r="I117" s="31" t="s">
        <v>30</v>
      </c>
      <c r="J117" s="35" t="str">
        <f>E19</f>
        <v>Město Studénka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IF(E16="","",E16)</f>
        <v>Vyplň údaj</v>
      </c>
      <c r="G118" s="39"/>
      <c r="H118" s="39"/>
      <c r="I118" s="31" t="s">
        <v>32</v>
      </c>
      <c r="J118" s="35" t="str">
        <f>E22</f>
        <v>Ladislav Pekárek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78"/>
      <c r="B120" s="179"/>
      <c r="C120" s="180" t="s">
        <v>104</v>
      </c>
      <c r="D120" s="181" t="s">
        <v>61</v>
      </c>
      <c r="E120" s="181" t="s">
        <v>57</v>
      </c>
      <c r="F120" s="181" t="s">
        <v>58</v>
      </c>
      <c r="G120" s="181" t="s">
        <v>105</v>
      </c>
      <c r="H120" s="181" t="s">
        <v>106</v>
      </c>
      <c r="I120" s="181" t="s">
        <v>107</v>
      </c>
      <c r="J120" s="181" t="s">
        <v>91</v>
      </c>
      <c r="K120" s="182" t="s">
        <v>108</v>
      </c>
      <c r="L120" s="183"/>
      <c r="M120" s="99" t="s">
        <v>1</v>
      </c>
      <c r="N120" s="100" t="s">
        <v>40</v>
      </c>
      <c r="O120" s="100" t="s">
        <v>109</v>
      </c>
      <c r="P120" s="100" t="s">
        <v>110</v>
      </c>
      <c r="Q120" s="100" t="s">
        <v>111</v>
      </c>
      <c r="R120" s="100" t="s">
        <v>112</v>
      </c>
      <c r="S120" s="100" t="s">
        <v>113</v>
      </c>
      <c r="T120" s="101" t="s">
        <v>114</v>
      </c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</row>
    <row r="121" s="2" customFormat="1" ht="22.8" customHeight="1">
      <c r="A121" s="37"/>
      <c r="B121" s="38"/>
      <c r="C121" s="106" t="s">
        <v>115</v>
      </c>
      <c r="D121" s="39"/>
      <c r="E121" s="39"/>
      <c r="F121" s="39"/>
      <c r="G121" s="39"/>
      <c r="H121" s="39"/>
      <c r="I121" s="39"/>
      <c r="J121" s="184">
        <f>BK121</f>
        <v>0</v>
      </c>
      <c r="K121" s="39"/>
      <c r="L121" s="43"/>
      <c r="M121" s="102"/>
      <c r="N121" s="185"/>
      <c r="O121" s="103"/>
      <c r="P121" s="186">
        <f>P122+P155+P165+P169+P190+P193+P195+P198+P201</f>
        <v>0</v>
      </c>
      <c r="Q121" s="103"/>
      <c r="R121" s="186">
        <f>R122+R155+R165+R169+R190+R193+R195+R198+R201</f>
        <v>4.3611120000000003</v>
      </c>
      <c r="S121" s="103"/>
      <c r="T121" s="187">
        <f>T122+T155+T165+T169+T190+T193+T195+T198+T201</f>
        <v>92.412000000000006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75</v>
      </c>
      <c r="AU121" s="16" t="s">
        <v>93</v>
      </c>
      <c r="BK121" s="188">
        <f>BK122+BK155+BK165+BK169+BK190+BK193+BK195+BK198+BK201</f>
        <v>0</v>
      </c>
    </row>
    <row r="122" s="11" customFormat="1" ht="25.92" customHeight="1">
      <c r="A122" s="11"/>
      <c r="B122" s="189"/>
      <c r="C122" s="190"/>
      <c r="D122" s="191" t="s">
        <v>75</v>
      </c>
      <c r="E122" s="192" t="s">
        <v>81</v>
      </c>
      <c r="F122" s="192" t="s">
        <v>116</v>
      </c>
      <c r="G122" s="190"/>
      <c r="H122" s="190"/>
      <c r="I122" s="193"/>
      <c r="J122" s="194">
        <f>BK122</f>
        <v>0</v>
      </c>
      <c r="K122" s="190"/>
      <c r="L122" s="195"/>
      <c r="M122" s="196"/>
      <c r="N122" s="197"/>
      <c r="O122" s="197"/>
      <c r="P122" s="198">
        <f>SUM(P123:P154)</f>
        <v>0</v>
      </c>
      <c r="Q122" s="197"/>
      <c r="R122" s="198">
        <f>SUM(R123:R154)</f>
        <v>4.2846120000000001</v>
      </c>
      <c r="S122" s="197"/>
      <c r="T122" s="199">
        <f>SUM(T123:T154)</f>
        <v>92.412000000000006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0" t="s">
        <v>81</v>
      </c>
      <c r="AT122" s="201" t="s">
        <v>75</v>
      </c>
      <c r="AU122" s="201" t="s">
        <v>76</v>
      </c>
      <c r="AY122" s="200" t="s">
        <v>117</v>
      </c>
      <c r="BK122" s="202">
        <f>SUM(BK123:BK154)</f>
        <v>0</v>
      </c>
    </row>
    <row r="123" s="2" customFormat="1" ht="55.5" customHeight="1">
      <c r="A123" s="37"/>
      <c r="B123" s="38"/>
      <c r="C123" s="203" t="s">
        <v>81</v>
      </c>
      <c r="D123" s="203" t="s">
        <v>118</v>
      </c>
      <c r="E123" s="204" t="s">
        <v>119</v>
      </c>
      <c r="F123" s="205" t="s">
        <v>120</v>
      </c>
      <c r="G123" s="206" t="s">
        <v>85</v>
      </c>
      <c r="H123" s="207">
        <v>306</v>
      </c>
      <c r="I123" s="208"/>
      <c r="J123" s="209">
        <f>ROUND(I123*H123,2)</f>
        <v>0</v>
      </c>
      <c r="K123" s="205" t="s">
        <v>121</v>
      </c>
      <c r="L123" s="43"/>
      <c r="M123" s="210" t="s">
        <v>1</v>
      </c>
      <c r="N123" s="211" t="s">
        <v>41</v>
      </c>
      <c r="O123" s="90"/>
      <c r="P123" s="212">
        <f>O123*H123</f>
        <v>0</v>
      </c>
      <c r="Q123" s="212">
        <v>0</v>
      </c>
      <c r="R123" s="212">
        <f>Q123*H123</f>
        <v>0</v>
      </c>
      <c r="S123" s="212">
        <v>0.17999999999999999</v>
      </c>
      <c r="T123" s="213">
        <f>S123*H123</f>
        <v>55.079999999999998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122</v>
      </c>
      <c r="AT123" s="214" t="s">
        <v>118</v>
      </c>
      <c r="AU123" s="214" t="s">
        <v>81</v>
      </c>
      <c r="AY123" s="16" t="s">
        <v>117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81</v>
      </c>
      <c r="BK123" s="215">
        <f>ROUND(I123*H123,2)</f>
        <v>0</v>
      </c>
      <c r="BL123" s="16" t="s">
        <v>122</v>
      </c>
      <c r="BM123" s="214" t="s">
        <v>123</v>
      </c>
    </row>
    <row r="124" s="2" customFormat="1">
      <c r="A124" s="37"/>
      <c r="B124" s="38"/>
      <c r="C124" s="39"/>
      <c r="D124" s="216" t="s">
        <v>124</v>
      </c>
      <c r="E124" s="39"/>
      <c r="F124" s="217" t="s">
        <v>125</v>
      </c>
      <c r="G124" s="39"/>
      <c r="H124" s="39"/>
      <c r="I124" s="218"/>
      <c r="J124" s="39"/>
      <c r="K124" s="39"/>
      <c r="L124" s="43"/>
      <c r="M124" s="219"/>
      <c r="N124" s="220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124</v>
      </c>
      <c r="AU124" s="16" t="s">
        <v>81</v>
      </c>
    </row>
    <row r="125" s="12" customFormat="1">
      <c r="A125" s="12"/>
      <c r="B125" s="221"/>
      <c r="C125" s="222"/>
      <c r="D125" s="223" t="s">
        <v>126</v>
      </c>
      <c r="E125" s="224" t="s">
        <v>1</v>
      </c>
      <c r="F125" s="225" t="s">
        <v>127</v>
      </c>
      <c r="G125" s="222"/>
      <c r="H125" s="224" t="s">
        <v>1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1" t="s">
        <v>126</v>
      </c>
      <c r="AU125" s="231" t="s">
        <v>81</v>
      </c>
      <c r="AV125" s="12" t="s">
        <v>81</v>
      </c>
      <c r="AW125" s="12" t="s">
        <v>31</v>
      </c>
      <c r="AX125" s="12" t="s">
        <v>76</v>
      </c>
      <c r="AY125" s="231" t="s">
        <v>117</v>
      </c>
    </row>
    <row r="126" s="12" customFormat="1">
      <c r="A126" s="12"/>
      <c r="B126" s="221"/>
      <c r="C126" s="222"/>
      <c r="D126" s="223" t="s">
        <v>126</v>
      </c>
      <c r="E126" s="224" t="s">
        <v>1</v>
      </c>
      <c r="F126" s="225" t="s">
        <v>128</v>
      </c>
      <c r="G126" s="222"/>
      <c r="H126" s="224" t="s">
        <v>1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1" t="s">
        <v>126</v>
      </c>
      <c r="AU126" s="231" t="s">
        <v>81</v>
      </c>
      <c r="AV126" s="12" t="s">
        <v>81</v>
      </c>
      <c r="AW126" s="12" t="s">
        <v>31</v>
      </c>
      <c r="AX126" s="12" t="s">
        <v>76</v>
      </c>
      <c r="AY126" s="231" t="s">
        <v>117</v>
      </c>
    </row>
    <row r="127" s="13" customFormat="1">
      <c r="A127" s="13"/>
      <c r="B127" s="232"/>
      <c r="C127" s="233"/>
      <c r="D127" s="223" t="s">
        <v>126</v>
      </c>
      <c r="E127" s="234" t="s">
        <v>1</v>
      </c>
      <c r="F127" s="235" t="s">
        <v>129</v>
      </c>
      <c r="G127" s="233"/>
      <c r="H127" s="236">
        <v>159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126</v>
      </c>
      <c r="AU127" s="242" t="s">
        <v>81</v>
      </c>
      <c r="AV127" s="13" t="s">
        <v>87</v>
      </c>
      <c r="AW127" s="13" t="s">
        <v>31</v>
      </c>
      <c r="AX127" s="13" t="s">
        <v>76</v>
      </c>
      <c r="AY127" s="242" t="s">
        <v>117</v>
      </c>
    </row>
    <row r="128" s="12" customFormat="1">
      <c r="A128" s="12"/>
      <c r="B128" s="221"/>
      <c r="C128" s="222"/>
      <c r="D128" s="223" t="s">
        <v>126</v>
      </c>
      <c r="E128" s="224" t="s">
        <v>1</v>
      </c>
      <c r="F128" s="225" t="s">
        <v>130</v>
      </c>
      <c r="G128" s="222"/>
      <c r="H128" s="224" t="s">
        <v>1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1" t="s">
        <v>126</v>
      </c>
      <c r="AU128" s="231" t="s">
        <v>81</v>
      </c>
      <c r="AV128" s="12" t="s">
        <v>81</v>
      </c>
      <c r="AW128" s="12" t="s">
        <v>31</v>
      </c>
      <c r="AX128" s="12" t="s">
        <v>76</v>
      </c>
      <c r="AY128" s="231" t="s">
        <v>117</v>
      </c>
    </row>
    <row r="129" s="13" customFormat="1">
      <c r="A129" s="13"/>
      <c r="B129" s="232"/>
      <c r="C129" s="233"/>
      <c r="D129" s="223" t="s">
        <v>126</v>
      </c>
      <c r="E129" s="234" t="s">
        <v>1</v>
      </c>
      <c r="F129" s="235" t="s">
        <v>131</v>
      </c>
      <c r="G129" s="233"/>
      <c r="H129" s="236">
        <v>51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126</v>
      </c>
      <c r="AU129" s="242" t="s">
        <v>81</v>
      </c>
      <c r="AV129" s="13" t="s">
        <v>87</v>
      </c>
      <c r="AW129" s="13" t="s">
        <v>31</v>
      </c>
      <c r="AX129" s="13" t="s">
        <v>76</v>
      </c>
      <c r="AY129" s="242" t="s">
        <v>117</v>
      </c>
    </row>
    <row r="130" s="12" customFormat="1">
      <c r="A130" s="12"/>
      <c r="B130" s="221"/>
      <c r="C130" s="222"/>
      <c r="D130" s="223" t="s">
        <v>126</v>
      </c>
      <c r="E130" s="224" t="s">
        <v>1</v>
      </c>
      <c r="F130" s="225" t="s">
        <v>132</v>
      </c>
      <c r="G130" s="222"/>
      <c r="H130" s="224" t="s">
        <v>1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1" t="s">
        <v>126</v>
      </c>
      <c r="AU130" s="231" t="s">
        <v>81</v>
      </c>
      <c r="AV130" s="12" t="s">
        <v>81</v>
      </c>
      <c r="AW130" s="12" t="s">
        <v>31</v>
      </c>
      <c r="AX130" s="12" t="s">
        <v>76</v>
      </c>
      <c r="AY130" s="231" t="s">
        <v>117</v>
      </c>
    </row>
    <row r="131" s="13" customFormat="1">
      <c r="A131" s="13"/>
      <c r="B131" s="232"/>
      <c r="C131" s="233"/>
      <c r="D131" s="223" t="s">
        <v>126</v>
      </c>
      <c r="E131" s="234" t="s">
        <v>1</v>
      </c>
      <c r="F131" s="235" t="s">
        <v>133</v>
      </c>
      <c r="G131" s="233"/>
      <c r="H131" s="236">
        <v>75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126</v>
      </c>
      <c r="AU131" s="242" t="s">
        <v>81</v>
      </c>
      <c r="AV131" s="13" t="s">
        <v>87</v>
      </c>
      <c r="AW131" s="13" t="s">
        <v>31</v>
      </c>
      <c r="AX131" s="13" t="s">
        <v>76</v>
      </c>
      <c r="AY131" s="242" t="s">
        <v>117</v>
      </c>
    </row>
    <row r="132" s="12" customFormat="1">
      <c r="A132" s="12"/>
      <c r="B132" s="221"/>
      <c r="C132" s="222"/>
      <c r="D132" s="223" t="s">
        <v>126</v>
      </c>
      <c r="E132" s="224" t="s">
        <v>1</v>
      </c>
      <c r="F132" s="225" t="s">
        <v>134</v>
      </c>
      <c r="G132" s="222"/>
      <c r="H132" s="224" t="s">
        <v>1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31" t="s">
        <v>126</v>
      </c>
      <c r="AU132" s="231" t="s">
        <v>81</v>
      </c>
      <c r="AV132" s="12" t="s">
        <v>81</v>
      </c>
      <c r="AW132" s="12" t="s">
        <v>31</v>
      </c>
      <c r="AX132" s="12" t="s">
        <v>76</v>
      </c>
      <c r="AY132" s="231" t="s">
        <v>117</v>
      </c>
    </row>
    <row r="133" s="13" customFormat="1">
      <c r="A133" s="13"/>
      <c r="B133" s="232"/>
      <c r="C133" s="233"/>
      <c r="D133" s="223" t="s">
        <v>126</v>
      </c>
      <c r="E133" s="234" t="s">
        <v>1</v>
      </c>
      <c r="F133" s="235" t="s">
        <v>135</v>
      </c>
      <c r="G133" s="233"/>
      <c r="H133" s="236">
        <v>21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126</v>
      </c>
      <c r="AU133" s="242" t="s">
        <v>81</v>
      </c>
      <c r="AV133" s="13" t="s">
        <v>87</v>
      </c>
      <c r="AW133" s="13" t="s">
        <v>31</v>
      </c>
      <c r="AX133" s="13" t="s">
        <v>76</v>
      </c>
      <c r="AY133" s="242" t="s">
        <v>117</v>
      </c>
    </row>
    <row r="134" s="14" customFormat="1">
      <c r="A134" s="14"/>
      <c r="B134" s="243"/>
      <c r="C134" s="244"/>
      <c r="D134" s="223" t="s">
        <v>126</v>
      </c>
      <c r="E134" s="245" t="s">
        <v>83</v>
      </c>
      <c r="F134" s="246" t="s">
        <v>136</v>
      </c>
      <c r="G134" s="244"/>
      <c r="H134" s="247">
        <v>306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126</v>
      </c>
      <c r="AU134" s="253" t="s">
        <v>81</v>
      </c>
      <c r="AV134" s="14" t="s">
        <v>122</v>
      </c>
      <c r="AW134" s="14" t="s">
        <v>31</v>
      </c>
      <c r="AX134" s="14" t="s">
        <v>81</v>
      </c>
      <c r="AY134" s="253" t="s">
        <v>117</v>
      </c>
    </row>
    <row r="135" s="2" customFormat="1" ht="55.5" customHeight="1">
      <c r="A135" s="37"/>
      <c r="B135" s="38"/>
      <c r="C135" s="203" t="s">
        <v>87</v>
      </c>
      <c r="D135" s="203" t="s">
        <v>118</v>
      </c>
      <c r="E135" s="204" t="s">
        <v>137</v>
      </c>
      <c r="F135" s="205" t="s">
        <v>138</v>
      </c>
      <c r="G135" s="206" t="s">
        <v>85</v>
      </c>
      <c r="H135" s="207">
        <v>30.600000000000001</v>
      </c>
      <c r="I135" s="208"/>
      <c r="J135" s="209">
        <f>ROUND(I135*H135,2)</f>
        <v>0</v>
      </c>
      <c r="K135" s="205" t="s">
        <v>121</v>
      </c>
      <c r="L135" s="43"/>
      <c r="M135" s="210" t="s">
        <v>1</v>
      </c>
      <c r="N135" s="211" t="s">
        <v>41</v>
      </c>
      <c r="O135" s="90"/>
      <c r="P135" s="212">
        <f>O135*H135</f>
        <v>0</v>
      </c>
      <c r="Q135" s="212">
        <v>0</v>
      </c>
      <c r="R135" s="212">
        <f>Q135*H135</f>
        <v>0</v>
      </c>
      <c r="S135" s="212">
        <v>0.23999999999999999</v>
      </c>
      <c r="T135" s="213">
        <f>S135*H135</f>
        <v>7.3440000000000003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122</v>
      </c>
      <c r="AT135" s="214" t="s">
        <v>118</v>
      </c>
      <c r="AU135" s="214" t="s">
        <v>81</v>
      </c>
      <c r="AY135" s="16" t="s">
        <v>117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81</v>
      </c>
      <c r="BK135" s="215">
        <f>ROUND(I135*H135,2)</f>
        <v>0</v>
      </c>
      <c r="BL135" s="16" t="s">
        <v>122</v>
      </c>
      <c r="BM135" s="214" t="s">
        <v>139</v>
      </c>
    </row>
    <row r="136" s="2" customFormat="1">
      <c r="A136" s="37"/>
      <c r="B136" s="38"/>
      <c r="C136" s="39"/>
      <c r="D136" s="216" t="s">
        <v>124</v>
      </c>
      <c r="E136" s="39"/>
      <c r="F136" s="217" t="s">
        <v>140</v>
      </c>
      <c r="G136" s="39"/>
      <c r="H136" s="39"/>
      <c r="I136" s="218"/>
      <c r="J136" s="39"/>
      <c r="K136" s="39"/>
      <c r="L136" s="43"/>
      <c r="M136" s="219"/>
      <c r="N136" s="220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124</v>
      </c>
      <c r="AU136" s="16" t="s">
        <v>81</v>
      </c>
    </row>
    <row r="137" s="13" customFormat="1">
      <c r="A137" s="13"/>
      <c r="B137" s="232"/>
      <c r="C137" s="233"/>
      <c r="D137" s="223" t="s">
        <v>126</v>
      </c>
      <c r="E137" s="234" t="s">
        <v>1</v>
      </c>
      <c r="F137" s="235" t="s">
        <v>141</v>
      </c>
      <c r="G137" s="233"/>
      <c r="H137" s="236">
        <v>30.600000000000001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126</v>
      </c>
      <c r="AU137" s="242" t="s">
        <v>81</v>
      </c>
      <c r="AV137" s="13" t="s">
        <v>87</v>
      </c>
      <c r="AW137" s="13" t="s">
        <v>31</v>
      </c>
      <c r="AX137" s="13" t="s">
        <v>81</v>
      </c>
      <c r="AY137" s="242" t="s">
        <v>117</v>
      </c>
    </row>
    <row r="138" s="2" customFormat="1" ht="55.5" customHeight="1">
      <c r="A138" s="37"/>
      <c r="B138" s="38"/>
      <c r="C138" s="203" t="s">
        <v>142</v>
      </c>
      <c r="D138" s="203" t="s">
        <v>118</v>
      </c>
      <c r="E138" s="204" t="s">
        <v>143</v>
      </c>
      <c r="F138" s="205" t="s">
        <v>144</v>
      </c>
      <c r="G138" s="206" t="s">
        <v>85</v>
      </c>
      <c r="H138" s="207">
        <v>306</v>
      </c>
      <c r="I138" s="208"/>
      <c r="J138" s="209">
        <f>ROUND(I138*H138,2)</f>
        <v>0</v>
      </c>
      <c r="K138" s="205" t="s">
        <v>121</v>
      </c>
      <c r="L138" s="43"/>
      <c r="M138" s="210" t="s">
        <v>1</v>
      </c>
      <c r="N138" s="211" t="s">
        <v>41</v>
      </c>
      <c r="O138" s="90"/>
      <c r="P138" s="212">
        <f>O138*H138</f>
        <v>0</v>
      </c>
      <c r="Q138" s="212">
        <v>0</v>
      </c>
      <c r="R138" s="212">
        <f>Q138*H138</f>
        <v>0</v>
      </c>
      <c r="S138" s="212">
        <v>0.098000000000000004</v>
      </c>
      <c r="T138" s="213">
        <f>S138*H138</f>
        <v>29.988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122</v>
      </c>
      <c r="AT138" s="214" t="s">
        <v>118</v>
      </c>
      <c r="AU138" s="214" t="s">
        <v>81</v>
      </c>
      <c r="AY138" s="16" t="s">
        <v>117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81</v>
      </c>
      <c r="BK138" s="215">
        <f>ROUND(I138*H138,2)</f>
        <v>0</v>
      </c>
      <c r="BL138" s="16" t="s">
        <v>122</v>
      </c>
      <c r="BM138" s="214" t="s">
        <v>145</v>
      </c>
    </row>
    <row r="139" s="2" customFormat="1">
      <c r="A139" s="37"/>
      <c r="B139" s="38"/>
      <c r="C139" s="39"/>
      <c r="D139" s="216" t="s">
        <v>124</v>
      </c>
      <c r="E139" s="39"/>
      <c r="F139" s="217" t="s">
        <v>146</v>
      </c>
      <c r="G139" s="39"/>
      <c r="H139" s="39"/>
      <c r="I139" s="218"/>
      <c r="J139" s="39"/>
      <c r="K139" s="39"/>
      <c r="L139" s="43"/>
      <c r="M139" s="219"/>
      <c r="N139" s="220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124</v>
      </c>
      <c r="AU139" s="16" t="s">
        <v>81</v>
      </c>
    </row>
    <row r="140" s="13" customFormat="1">
      <c r="A140" s="13"/>
      <c r="B140" s="232"/>
      <c r="C140" s="233"/>
      <c r="D140" s="223" t="s">
        <v>126</v>
      </c>
      <c r="E140" s="234" t="s">
        <v>1</v>
      </c>
      <c r="F140" s="235" t="s">
        <v>83</v>
      </c>
      <c r="G140" s="233"/>
      <c r="H140" s="236">
        <v>306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126</v>
      </c>
      <c r="AU140" s="242" t="s">
        <v>81</v>
      </c>
      <c r="AV140" s="13" t="s">
        <v>87</v>
      </c>
      <c r="AW140" s="13" t="s">
        <v>31</v>
      </c>
      <c r="AX140" s="13" t="s">
        <v>81</v>
      </c>
      <c r="AY140" s="242" t="s">
        <v>117</v>
      </c>
    </row>
    <row r="141" s="2" customFormat="1" ht="37.8" customHeight="1">
      <c r="A141" s="37"/>
      <c r="B141" s="38"/>
      <c r="C141" s="203" t="s">
        <v>122</v>
      </c>
      <c r="D141" s="203" t="s">
        <v>118</v>
      </c>
      <c r="E141" s="204" t="s">
        <v>147</v>
      </c>
      <c r="F141" s="205" t="s">
        <v>148</v>
      </c>
      <c r="G141" s="206" t="s">
        <v>85</v>
      </c>
      <c r="H141" s="207">
        <v>30.600000000000001</v>
      </c>
      <c r="I141" s="208"/>
      <c r="J141" s="209">
        <f>ROUND(I141*H141,2)</f>
        <v>0</v>
      </c>
      <c r="K141" s="205" t="s">
        <v>121</v>
      </c>
      <c r="L141" s="43"/>
      <c r="M141" s="210" t="s">
        <v>1</v>
      </c>
      <c r="N141" s="211" t="s">
        <v>41</v>
      </c>
      <c r="O141" s="90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122</v>
      </c>
      <c r="AT141" s="214" t="s">
        <v>118</v>
      </c>
      <c r="AU141" s="214" t="s">
        <v>81</v>
      </c>
      <c r="AY141" s="16" t="s">
        <v>117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81</v>
      </c>
      <c r="BK141" s="215">
        <f>ROUND(I141*H141,2)</f>
        <v>0</v>
      </c>
      <c r="BL141" s="16" t="s">
        <v>122</v>
      </c>
      <c r="BM141" s="214" t="s">
        <v>149</v>
      </c>
    </row>
    <row r="142" s="2" customFormat="1">
      <c r="A142" s="37"/>
      <c r="B142" s="38"/>
      <c r="C142" s="39"/>
      <c r="D142" s="216" t="s">
        <v>124</v>
      </c>
      <c r="E142" s="39"/>
      <c r="F142" s="217" t="s">
        <v>150</v>
      </c>
      <c r="G142" s="39"/>
      <c r="H142" s="39"/>
      <c r="I142" s="218"/>
      <c r="J142" s="39"/>
      <c r="K142" s="39"/>
      <c r="L142" s="43"/>
      <c r="M142" s="219"/>
      <c r="N142" s="220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124</v>
      </c>
      <c r="AU142" s="16" t="s">
        <v>81</v>
      </c>
    </row>
    <row r="143" s="13" customFormat="1">
      <c r="A143" s="13"/>
      <c r="B143" s="232"/>
      <c r="C143" s="233"/>
      <c r="D143" s="223" t="s">
        <v>126</v>
      </c>
      <c r="E143" s="234" t="s">
        <v>1</v>
      </c>
      <c r="F143" s="235" t="s">
        <v>141</v>
      </c>
      <c r="G143" s="233"/>
      <c r="H143" s="236">
        <v>30.600000000000001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126</v>
      </c>
      <c r="AU143" s="242" t="s">
        <v>81</v>
      </c>
      <c r="AV143" s="13" t="s">
        <v>87</v>
      </c>
      <c r="AW143" s="13" t="s">
        <v>31</v>
      </c>
      <c r="AX143" s="13" t="s">
        <v>81</v>
      </c>
      <c r="AY143" s="242" t="s">
        <v>117</v>
      </c>
    </row>
    <row r="144" s="2" customFormat="1" ht="16.5" customHeight="1">
      <c r="A144" s="37"/>
      <c r="B144" s="38"/>
      <c r="C144" s="254" t="s">
        <v>151</v>
      </c>
      <c r="D144" s="254" t="s">
        <v>152</v>
      </c>
      <c r="E144" s="255" t="s">
        <v>153</v>
      </c>
      <c r="F144" s="256" t="s">
        <v>154</v>
      </c>
      <c r="G144" s="257" t="s">
        <v>155</v>
      </c>
      <c r="H144" s="258">
        <v>4.2839999999999998</v>
      </c>
      <c r="I144" s="259"/>
      <c r="J144" s="260">
        <f>ROUND(I144*H144,2)</f>
        <v>0</v>
      </c>
      <c r="K144" s="256" t="s">
        <v>121</v>
      </c>
      <c r="L144" s="261"/>
      <c r="M144" s="262" t="s">
        <v>1</v>
      </c>
      <c r="N144" s="263" t="s">
        <v>41</v>
      </c>
      <c r="O144" s="90"/>
      <c r="P144" s="212">
        <f>O144*H144</f>
        <v>0</v>
      </c>
      <c r="Q144" s="212">
        <v>1</v>
      </c>
      <c r="R144" s="212">
        <f>Q144*H144</f>
        <v>4.2839999999999998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156</v>
      </c>
      <c r="AT144" s="214" t="s">
        <v>152</v>
      </c>
      <c r="AU144" s="214" t="s">
        <v>81</v>
      </c>
      <c r="AY144" s="16" t="s">
        <v>117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81</v>
      </c>
      <c r="BK144" s="215">
        <f>ROUND(I144*H144,2)</f>
        <v>0</v>
      </c>
      <c r="BL144" s="16" t="s">
        <v>122</v>
      </c>
      <c r="BM144" s="214" t="s">
        <v>157</v>
      </c>
    </row>
    <row r="145" s="12" customFormat="1">
      <c r="A145" s="12"/>
      <c r="B145" s="221"/>
      <c r="C145" s="222"/>
      <c r="D145" s="223" t="s">
        <v>126</v>
      </c>
      <c r="E145" s="224" t="s">
        <v>1</v>
      </c>
      <c r="F145" s="225" t="s">
        <v>158</v>
      </c>
      <c r="G145" s="222"/>
      <c r="H145" s="224" t="s">
        <v>1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31" t="s">
        <v>126</v>
      </c>
      <c r="AU145" s="231" t="s">
        <v>81</v>
      </c>
      <c r="AV145" s="12" t="s">
        <v>81</v>
      </c>
      <c r="AW145" s="12" t="s">
        <v>31</v>
      </c>
      <c r="AX145" s="12" t="s">
        <v>76</v>
      </c>
      <c r="AY145" s="231" t="s">
        <v>117</v>
      </c>
    </row>
    <row r="146" s="13" customFormat="1">
      <c r="A146" s="13"/>
      <c r="B146" s="232"/>
      <c r="C146" s="233"/>
      <c r="D146" s="223" t="s">
        <v>126</v>
      </c>
      <c r="E146" s="234" t="s">
        <v>1</v>
      </c>
      <c r="F146" s="235" t="s">
        <v>159</v>
      </c>
      <c r="G146" s="233"/>
      <c r="H146" s="236">
        <v>4.2839999999999998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126</v>
      </c>
      <c r="AU146" s="242" t="s">
        <v>81</v>
      </c>
      <c r="AV146" s="13" t="s">
        <v>87</v>
      </c>
      <c r="AW146" s="13" t="s">
        <v>31</v>
      </c>
      <c r="AX146" s="13" t="s">
        <v>81</v>
      </c>
      <c r="AY146" s="242" t="s">
        <v>117</v>
      </c>
    </row>
    <row r="147" s="2" customFormat="1" ht="37.8" customHeight="1">
      <c r="A147" s="37"/>
      <c r="B147" s="38"/>
      <c r="C147" s="203" t="s">
        <v>160</v>
      </c>
      <c r="D147" s="203" t="s">
        <v>118</v>
      </c>
      <c r="E147" s="204" t="s">
        <v>161</v>
      </c>
      <c r="F147" s="205" t="s">
        <v>162</v>
      </c>
      <c r="G147" s="206" t="s">
        <v>85</v>
      </c>
      <c r="H147" s="207">
        <v>30.600000000000001</v>
      </c>
      <c r="I147" s="208"/>
      <c r="J147" s="209">
        <f>ROUND(I147*H147,2)</f>
        <v>0</v>
      </c>
      <c r="K147" s="205" t="s">
        <v>121</v>
      </c>
      <c r="L147" s="43"/>
      <c r="M147" s="210" t="s">
        <v>1</v>
      </c>
      <c r="N147" s="211" t="s">
        <v>41</v>
      </c>
      <c r="O147" s="90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122</v>
      </c>
      <c r="AT147" s="214" t="s">
        <v>118</v>
      </c>
      <c r="AU147" s="214" t="s">
        <v>81</v>
      </c>
      <c r="AY147" s="16" t="s">
        <v>117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81</v>
      </c>
      <c r="BK147" s="215">
        <f>ROUND(I147*H147,2)</f>
        <v>0</v>
      </c>
      <c r="BL147" s="16" t="s">
        <v>122</v>
      </c>
      <c r="BM147" s="214" t="s">
        <v>163</v>
      </c>
    </row>
    <row r="148" s="2" customFormat="1">
      <c r="A148" s="37"/>
      <c r="B148" s="38"/>
      <c r="C148" s="39"/>
      <c r="D148" s="216" t="s">
        <v>124</v>
      </c>
      <c r="E148" s="39"/>
      <c r="F148" s="217" t="s">
        <v>164</v>
      </c>
      <c r="G148" s="39"/>
      <c r="H148" s="39"/>
      <c r="I148" s="218"/>
      <c r="J148" s="39"/>
      <c r="K148" s="39"/>
      <c r="L148" s="43"/>
      <c r="M148" s="219"/>
      <c r="N148" s="220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124</v>
      </c>
      <c r="AU148" s="16" t="s">
        <v>81</v>
      </c>
    </row>
    <row r="149" s="13" customFormat="1">
      <c r="A149" s="13"/>
      <c r="B149" s="232"/>
      <c r="C149" s="233"/>
      <c r="D149" s="223" t="s">
        <v>126</v>
      </c>
      <c r="E149" s="234" t="s">
        <v>1</v>
      </c>
      <c r="F149" s="235" t="s">
        <v>141</v>
      </c>
      <c r="G149" s="233"/>
      <c r="H149" s="236">
        <v>30.600000000000001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126</v>
      </c>
      <c r="AU149" s="242" t="s">
        <v>81</v>
      </c>
      <c r="AV149" s="13" t="s">
        <v>87</v>
      </c>
      <c r="AW149" s="13" t="s">
        <v>31</v>
      </c>
      <c r="AX149" s="13" t="s">
        <v>81</v>
      </c>
      <c r="AY149" s="242" t="s">
        <v>117</v>
      </c>
    </row>
    <row r="150" s="2" customFormat="1" ht="16.5" customHeight="1">
      <c r="A150" s="37"/>
      <c r="B150" s="38"/>
      <c r="C150" s="254" t="s">
        <v>165</v>
      </c>
      <c r="D150" s="254" t="s">
        <v>152</v>
      </c>
      <c r="E150" s="255" t="s">
        <v>166</v>
      </c>
      <c r="F150" s="256" t="s">
        <v>167</v>
      </c>
      <c r="G150" s="257" t="s">
        <v>168</v>
      </c>
      <c r="H150" s="258">
        <v>0.61199999999999999</v>
      </c>
      <c r="I150" s="259"/>
      <c r="J150" s="260">
        <f>ROUND(I150*H150,2)</f>
        <v>0</v>
      </c>
      <c r="K150" s="256" t="s">
        <v>121</v>
      </c>
      <c r="L150" s="261"/>
      <c r="M150" s="262" t="s">
        <v>1</v>
      </c>
      <c r="N150" s="263" t="s">
        <v>41</v>
      </c>
      <c r="O150" s="90"/>
      <c r="P150" s="212">
        <f>O150*H150</f>
        <v>0</v>
      </c>
      <c r="Q150" s="212">
        <v>0.001</v>
      </c>
      <c r="R150" s="212">
        <f>Q150*H150</f>
        <v>0.00061200000000000002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156</v>
      </c>
      <c r="AT150" s="214" t="s">
        <v>152</v>
      </c>
      <c r="AU150" s="214" t="s">
        <v>81</v>
      </c>
      <c r="AY150" s="16" t="s">
        <v>117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81</v>
      </c>
      <c r="BK150" s="215">
        <f>ROUND(I150*H150,2)</f>
        <v>0</v>
      </c>
      <c r="BL150" s="16" t="s">
        <v>122</v>
      </c>
      <c r="BM150" s="214" t="s">
        <v>169</v>
      </c>
    </row>
    <row r="151" s="13" customFormat="1">
      <c r="A151" s="13"/>
      <c r="B151" s="232"/>
      <c r="C151" s="233"/>
      <c r="D151" s="223" t="s">
        <v>126</v>
      </c>
      <c r="E151" s="233"/>
      <c r="F151" s="235" t="s">
        <v>170</v>
      </c>
      <c r="G151" s="233"/>
      <c r="H151" s="236">
        <v>0.61199999999999999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126</v>
      </c>
      <c r="AU151" s="242" t="s">
        <v>81</v>
      </c>
      <c r="AV151" s="13" t="s">
        <v>87</v>
      </c>
      <c r="AW151" s="13" t="s">
        <v>4</v>
      </c>
      <c r="AX151" s="13" t="s">
        <v>81</v>
      </c>
      <c r="AY151" s="242" t="s">
        <v>117</v>
      </c>
    </row>
    <row r="152" s="2" customFormat="1" ht="33" customHeight="1">
      <c r="A152" s="37"/>
      <c r="B152" s="38"/>
      <c r="C152" s="203" t="s">
        <v>156</v>
      </c>
      <c r="D152" s="203" t="s">
        <v>118</v>
      </c>
      <c r="E152" s="204" t="s">
        <v>171</v>
      </c>
      <c r="F152" s="205" t="s">
        <v>172</v>
      </c>
      <c r="G152" s="206" t="s">
        <v>85</v>
      </c>
      <c r="H152" s="207">
        <v>306</v>
      </c>
      <c r="I152" s="208"/>
      <c r="J152" s="209">
        <f>ROUND(I152*H152,2)</f>
        <v>0</v>
      </c>
      <c r="K152" s="205" t="s">
        <v>121</v>
      </c>
      <c r="L152" s="43"/>
      <c r="M152" s="210" t="s">
        <v>1</v>
      </c>
      <c r="N152" s="211" t="s">
        <v>41</v>
      </c>
      <c r="O152" s="90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122</v>
      </c>
      <c r="AT152" s="214" t="s">
        <v>118</v>
      </c>
      <c r="AU152" s="214" t="s">
        <v>81</v>
      </c>
      <c r="AY152" s="16" t="s">
        <v>117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81</v>
      </c>
      <c r="BK152" s="215">
        <f>ROUND(I152*H152,2)</f>
        <v>0</v>
      </c>
      <c r="BL152" s="16" t="s">
        <v>122</v>
      </c>
      <c r="BM152" s="214" t="s">
        <v>173</v>
      </c>
    </row>
    <row r="153" s="2" customFormat="1">
      <c r="A153" s="37"/>
      <c r="B153" s="38"/>
      <c r="C153" s="39"/>
      <c r="D153" s="216" t="s">
        <v>124</v>
      </c>
      <c r="E153" s="39"/>
      <c r="F153" s="217" t="s">
        <v>174</v>
      </c>
      <c r="G153" s="39"/>
      <c r="H153" s="39"/>
      <c r="I153" s="218"/>
      <c r="J153" s="39"/>
      <c r="K153" s="39"/>
      <c r="L153" s="43"/>
      <c r="M153" s="219"/>
      <c r="N153" s="220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124</v>
      </c>
      <c r="AU153" s="16" t="s">
        <v>81</v>
      </c>
    </row>
    <row r="154" s="13" customFormat="1">
      <c r="A154" s="13"/>
      <c r="B154" s="232"/>
      <c r="C154" s="233"/>
      <c r="D154" s="223" t="s">
        <v>126</v>
      </c>
      <c r="E154" s="234" t="s">
        <v>1</v>
      </c>
      <c r="F154" s="235" t="s">
        <v>83</v>
      </c>
      <c r="G154" s="233"/>
      <c r="H154" s="236">
        <v>306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126</v>
      </c>
      <c r="AU154" s="242" t="s">
        <v>81</v>
      </c>
      <c r="AV154" s="13" t="s">
        <v>87</v>
      </c>
      <c r="AW154" s="13" t="s">
        <v>31</v>
      </c>
      <c r="AX154" s="13" t="s">
        <v>81</v>
      </c>
      <c r="AY154" s="242" t="s">
        <v>117</v>
      </c>
    </row>
    <row r="155" s="11" customFormat="1" ht="25.92" customHeight="1">
      <c r="A155" s="11"/>
      <c r="B155" s="189"/>
      <c r="C155" s="190"/>
      <c r="D155" s="191" t="s">
        <v>75</v>
      </c>
      <c r="E155" s="192" t="s">
        <v>151</v>
      </c>
      <c r="F155" s="192" t="s">
        <v>175</v>
      </c>
      <c r="G155" s="190"/>
      <c r="H155" s="190"/>
      <c r="I155" s="193"/>
      <c r="J155" s="194">
        <f>BK155</f>
        <v>0</v>
      </c>
      <c r="K155" s="190"/>
      <c r="L155" s="195"/>
      <c r="M155" s="196"/>
      <c r="N155" s="197"/>
      <c r="O155" s="197"/>
      <c r="P155" s="198">
        <f>SUM(P156:P164)</f>
        <v>0</v>
      </c>
      <c r="Q155" s="197"/>
      <c r="R155" s="198">
        <f>SUM(R156:R164)</f>
        <v>0</v>
      </c>
      <c r="S155" s="197"/>
      <c r="T155" s="199">
        <f>SUM(T156:T164)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200" t="s">
        <v>81</v>
      </c>
      <c r="AT155" s="201" t="s">
        <v>75</v>
      </c>
      <c r="AU155" s="201" t="s">
        <v>76</v>
      </c>
      <c r="AY155" s="200" t="s">
        <v>117</v>
      </c>
      <c r="BK155" s="202">
        <f>SUM(BK156:BK164)</f>
        <v>0</v>
      </c>
    </row>
    <row r="156" s="2" customFormat="1" ht="33" customHeight="1">
      <c r="A156" s="37"/>
      <c r="B156" s="38"/>
      <c r="C156" s="203" t="s">
        <v>176</v>
      </c>
      <c r="D156" s="203" t="s">
        <v>118</v>
      </c>
      <c r="E156" s="204" t="s">
        <v>177</v>
      </c>
      <c r="F156" s="205" t="s">
        <v>178</v>
      </c>
      <c r="G156" s="206" t="s">
        <v>85</v>
      </c>
      <c r="H156" s="207">
        <v>306</v>
      </c>
      <c r="I156" s="208"/>
      <c r="J156" s="209">
        <f>ROUND(I156*H156,2)</f>
        <v>0</v>
      </c>
      <c r="K156" s="205" t="s">
        <v>121</v>
      </c>
      <c r="L156" s="43"/>
      <c r="M156" s="210" t="s">
        <v>1</v>
      </c>
      <c r="N156" s="211" t="s">
        <v>41</v>
      </c>
      <c r="O156" s="90"/>
      <c r="P156" s="212">
        <f>O156*H156</f>
        <v>0</v>
      </c>
      <c r="Q156" s="212">
        <v>0</v>
      </c>
      <c r="R156" s="212">
        <f>Q156*H156</f>
        <v>0</v>
      </c>
      <c r="S156" s="212">
        <v>0</v>
      </c>
      <c r="T156" s="21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4" t="s">
        <v>122</v>
      </c>
      <c r="AT156" s="214" t="s">
        <v>118</v>
      </c>
      <c r="AU156" s="214" t="s">
        <v>81</v>
      </c>
      <c r="AY156" s="16" t="s">
        <v>117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6" t="s">
        <v>81</v>
      </c>
      <c r="BK156" s="215">
        <f>ROUND(I156*H156,2)</f>
        <v>0</v>
      </c>
      <c r="BL156" s="16" t="s">
        <v>122</v>
      </c>
      <c r="BM156" s="214" t="s">
        <v>179</v>
      </c>
    </row>
    <row r="157" s="2" customFormat="1">
      <c r="A157" s="37"/>
      <c r="B157" s="38"/>
      <c r="C157" s="39"/>
      <c r="D157" s="216" t="s">
        <v>124</v>
      </c>
      <c r="E157" s="39"/>
      <c r="F157" s="217" t="s">
        <v>180</v>
      </c>
      <c r="G157" s="39"/>
      <c r="H157" s="39"/>
      <c r="I157" s="218"/>
      <c r="J157" s="39"/>
      <c r="K157" s="39"/>
      <c r="L157" s="43"/>
      <c r="M157" s="219"/>
      <c r="N157" s="220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124</v>
      </c>
      <c r="AU157" s="16" t="s">
        <v>81</v>
      </c>
    </row>
    <row r="158" s="13" customFormat="1">
      <c r="A158" s="13"/>
      <c r="B158" s="232"/>
      <c r="C158" s="233"/>
      <c r="D158" s="223" t="s">
        <v>126</v>
      </c>
      <c r="E158" s="234" t="s">
        <v>1</v>
      </c>
      <c r="F158" s="235" t="s">
        <v>83</v>
      </c>
      <c r="G158" s="233"/>
      <c r="H158" s="236">
        <v>306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126</v>
      </c>
      <c r="AU158" s="242" t="s">
        <v>81</v>
      </c>
      <c r="AV158" s="13" t="s">
        <v>87</v>
      </c>
      <c r="AW158" s="13" t="s">
        <v>31</v>
      </c>
      <c r="AX158" s="13" t="s">
        <v>81</v>
      </c>
      <c r="AY158" s="242" t="s">
        <v>117</v>
      </c>
    </row>
    <row r="159" s="2" customFormat="1" ht="24.15" customHeight="1">
      <c r="A159" s="37"/>
      <c r="B159" s="38"/>
      <c r="C159" s="203" t="s">
        <v>181</v>
      </c>
      <c r="D159" s="203" t="s">
        <v>118</v>
      </c>
      <c r="E159" s="204" t="s">
        <v>182</v>
      </c>
      <c r="F159" s="205" t="s">
        <v>183</v>
      </c>
      <c r="G159" s="206" t="s">
        <v>85</v>
      </c>
      <c r="H159" s="207">
        <v>306</v>
      </c>
      <c r="I159" s="208"/>
      <c r="J159" s="209">
        <f>ROUND(I159*H159,2)</f>
        <v>0</v>
      </c>
      <c r="K159" s="205" t="s">
        <v>121</v>
      </c>
      <c r="L159" s="43"/>
      <c r="M159" s="210" t="s">
        <v>1</v>
      </c>
      <c r="N159" s="211" t="s">
        <v>41</v>
      </c>
      <c r="O159" s="90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122</v>
      </c>
      <c r="AT159" s="214" t="s">
        <v>118</v>
      </c>
      <c r="AU159" s="214" t="s">
        <v>81</v>
      </c>
      <c r="AY159" s="16" t="s">
        <v>117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81</v>
      </c>
      <c r="BK159" s="215">
        <f>ROUND(I159*H159,2)</f>
        <v>0</v>
      </c>
      <c r="BL159" s="16" t="s">
        <v>122</v>
      </c>
      <c r="BM159" s="214" t="s">
        <v>184</v>
      </c>
    </row>
    <row r="160" s="2" customFormat="1">
      <c r="A160" s="37"/>
      <c r="B160" s="38"/>
      <c r="C160" s="39"/>
      <c r="D160" s="216" t="s">
        <v>124</v>
      </c>
      <c r="E160" s="39"/>
      <c r="F160" s="217" t="s">
        <v>185</v>
      </c>
      <c r="G160" s="39"/>
      <c r="H160" s="39"/>
      <c r="I160" s="218"/>
      <c r="J160" s="39"/>
      <c r="K160" s="39"/>
      <c r="L160" s="43"/>
      <c r="M160" s="219"/>
      <c r="N160" s="220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124</v>
      </c>
      <c r="AU160" s="16" t="s">
        <v>81</v>
      </c>
    </row>
    <row r="161" s="13" customFormat="1">
      <c r="A161" s="13"/>
      <c r="B161" s="232"/>
      <c r="C161" s="233"/>
      <c r="D161" s="223" t="s">
        <v>126</v>
      </c>
      <c r="E161" s="234" t="s">
        <v>1</v>
      </c>
      <c r="F161" s="235" t="s">
        <v>83</v>
      </c>
      <c r="G161" s="233"/>
      <c r="H161" s="236">
        <v>306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126</v>
      </c>
      <c r="AU161" s="242" t="s">
        <v>81</v>
      </c>
      <c r="AV161" s="13" t="s">
        <v>87</v>
      </c>
      <c r="AW161" s="13" t="s">
        <v>31</v>
      </c>
      <c r="AX161" s="13" t="s">
        <v>81</v>
      </c>
      <c r="AY161" s="242" t="s">
        <v>117</v>
      </c>
    </row>
    <row r="162" s="2" customFormat="1" ht="49.05" customHeight="1">
      <c r="A162" s="37"/>
      <c r="B162" s="38"/>
      <c r="C162" s="203" t="s">
        <v>186</v>
      </c>
      <c r="D162" s="203" t="s">
        <v>118</v>
      </c>
      <c r="E162" s="204" t="s">
        <v>187</v>
      </c>
      <c r="F162" s="205" t="s">
        <v>188</v>
      </c>
      <c r="G162" s="206" t="s">
        <v>85</v>
      </c>
      <c r="H162" s="207">
        <v>306</v>
      </c>
      <c r="I162" s="208"/>
      <c r="J162" s="209">
        <f>ROUND(I162*H162,2)</f>
        <v>0</v>
      </c>
      <c r="K162" s="205" t="s">
        <v>121</v>
      </c>
      <c r="L162" s="43"/>
      <c r="M162" s="210" t="s">
        <v>1</v>
      </c>
      <c r="N162" s="211" t="s">
        <v>41</v>
      </c>
      <c r="O162" s="90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122</v>
      </c>
      <c r="AT162" s="214" t="s">
        <v>118</v>
      </c>
      <c r="AU162" s="214" t="s">
        <v>81</v>
      </c>
      <c r="AY162" s="16" t="s">
        <v>117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81</v>
      </c>
      <c r="BK162" s="215">
        <f>ROUND(I162*H162,2)</f>
        <v>0</v>
      </c>
      <c r="BL162" s="16" t="s">
        <v>122</v>
      </c>
      <c r="BM162" s="214" t="s">
        <v>189</v>
      </c>
    </row>
    <row r="163" s="2" customFormat="1">
      <c r="A163" s="37"/>
      <c r="B163" s="38"/>
      <c r="C163" s="39"/>
      <c r="D163" s="216" t="s">
        <v>124</v>
      </c>
      <c r="E163" s="39"/>
      <c r="F163" s="217" t="s">
        <v>190</v>
      </c>
      <c r="G163" s="39"/>
      <c r="H163" s="39"/>
      <c r="I163" s="218"/>
      <c r="J163" s="39"/>
      <c r="K163" s="39"/>
      <c r="L163" s="43"/>
      <c r="M163" s="219"/>
      <c r="N163" s="220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124</v>
      </c>
      <c r="AU163" s="16" t="s">
        <v>81</v>
      </c>
    </row>
    <row r="164" s="13" customFormat="1">
      <c r="A164" s="13"/>
      <c r="B164" s="232"/>
      <c r="C164" s="233"/>
      <c r="D164" s="223" t="s">
        <v>126</v>
      </c>
      <c r="E164" s="234" t="s">
        <v>1</v>
      </c>
      <c r="F164" s="235" t="s">
        <v>83</v>
      </c>
      <c r="G164" s="233"/>
      <c r="H164" s="236">
        <v>306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126</v>
      </c>
      <c r="AU164" s="242" t="s">
        <v>81</v>
      </c>
      <c r="AV164" s="13" t="s">
        <v>87</v>
      </c>
      <c r="AW164" s="13" t="s">
        <v>31</v>
      </c>
      <c r="AX164" s="13" t="s">
        <v>81</v>
      </c>
      <c r="AY164" s="242" t="s">
        <v>117</v>
      </c>
    </row>
    <row r="165" s="11" customFormat="1" ht="25.92" customHeight="1">
      <c r="A165" s="11"/>
      <c r="B165" s="189"/>
      <c r="C165" s="190"/>
      <c r="D165" s="191" t="s">
        <v>75</v>
      </c>
      <c r="E165" s="192" t="s">
        <v>176</v>
      </c>
      <c r="F165" s="192" t="s">
        <v>191</v>
      </c>
      <c r="G165" s="190"/>
      <c r="H165" s="190"/>
      <c r="I165" s="193"/>
      <c r="J165" s="194">
        <f>BK165</f>
        <v>0</v>
      </c>
      <c r="K165" s="190"/>
      <c r="L165" s="195"/>
      <c r="M165" s="196"/>
      <c r="N165" s="197"/>
      <c r="O165" s="197"/>
      <c r="P165" s="198">
        <f>SUM(P166:P168)</f>
        <v>0</v>
      </c>
      <c r="Q165" s="197"/>
      <c r="R165" s="198">
        <f>SUM(R166:R168)</f>
        <v>0.076499999999999999</v>
      </c>
      <c r="S165" s="197"/>
      <c r="T165" s="199">
        <f>SUM(T166:T168)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00" t="s">
        <v>81</v>
      </c>
      <c r="AT165" s="201" t="s">
        <v>75</v>
      </c>
      <c r="AU165" s="201" t="s">
        <v>76</v>
      </c>
      <c r="AY165" s="200" t="s">
        <v>117</v>
      </c>
      <c r="BK165" s="202">
        <f>SUM(BK166:BK168)</f>
        <v>0</v>
      </c>
    </row>
    <row r="166" s="2" customFormat="1" ht="33" customHeight="1">
      <c r="A166" s="37"/>
      <c r="B166" s="38"/>
      <c r="C166" s="203" t="s">
        <v>8</v>
      </c>
      <c r="D166" s="203" t="s">
        <v>118</v>
      </c>
      <c r="E166" s="204" t="s">
        <v>192</v>
      </c>
      <c r="F166" s="205" t="s">
        <v>193</v>
      </c>
      <c r="G166" s="206" t="s">
        <v>85</v>
      </c>
      <c r="H166" s="207">
        <v>306</v>
      </c>
      <c r="I166" s="208"/>
      <c r="J166" s="209">
        <f>ROUND(I166*H166,2)</f>
        <v>0</v>
      </c>
      <c r="K166" s="205" t="s">
        <v>121</v>
      </c>
      <c r="L166" s="43"/>
      <c r="M166" s="210" t="s">
        <v>1</v>
      </c>
      <c r="N166" s="211" t="s">
        <v>41</v>
      </c>
      <c r="O166" s="90"/>
      <c r="P166" s="212">
        <f>O166*H166</f>
        <v>0</v>
      </c>
      <c r="Q166" s="212">
        <v>0.00025000000000000001</v>
      </c>
      <c r="R166" s="212">
        <f>Q166*H166</f>
        <v>0.076499999999999999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122</v>
      </c>
      <c r="AT166" s="214" t="s">
        <v>118</v>
      </c>
      <c r="AU166" s="214" t="s">
        <v>81</v>
      </c>
      <c r="AY166" s="16" t="s">
        <v>117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81</v>
      </c>
      <c r="BK166" s="215">
        <f>ROUND(I166*H166,2)</f>
        <v>0</v>
      </c>
      <c r="BL166" s="16" t="s">
        <v>122</v>
      </c>
      <c r="BM166" s="214" t="s">
        <v>194</v>
      </c>
    </row>
    <row r="167" s="2" customFormat="1">
      <c r="A167" s="37"/>
      <c r="B167" s="38"/>
      <c r="C167" s="39"/>
      <c r="D167" s="216" t="s">
        <v>124</v>
      </c>
      <c r="E167" s="39"/>
      <c r="F167" s="217" t="s">
        <v>195</v>
      </c>
      <c r="G167" s="39"/>
      <c r="H167" s="39"/>
      <c r="I167" s="218"/>
      <c r="J167" s="39"/>
      <c r="K167" s="39"/>
      <c r="L167" s="43"/>
      <c r="M167" s="219"/>
      <c r="N167" s="220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124</v>
      </c>
      <c r="AU167" s="16" t="s">
        <v>81</v>
      </c>
    </row>
    <row r="168" s="13" customFormat="1">
      <c r="A168" s="13"/>
      <c r="B168" s="232"/>
      <c r="C168" s="233"/>
      <c r="D168" s="223" t="s">
        <v>126</v>
      </c>
      <c r="E168" s="234" t="s">
        <v>1</v>
      </c>
      <c r="F168" s="235" t="s">
        <v>83</v>
      </c>
      <c r="G168" s="233"/>
      <c r="H168" s="236">
        <v>306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126</v>
      </c>
      <c r="AU168" s="242" t="s">
        <v>81</v>
      </c>
      <c r="AV168" s="13" t="s">
        <v>87</v>
      </c>
      <c r="AW168" s="13" t="s">
        <v>31</v>
      </c>
      <c r="AX168" s="13" t="s">
        <v>81</v>
      </c>
      <c r="AY168" s="242" t="s">
        <v>117</v>
      </c>
    </row>
    <row r="169" s="11" customFormat="1" ht="25.92" customHeight="1">
      <c r="A169" s="11"/>
      <c r="B169" s="189"/>
      <c r="C169" s="190"/>
      <c r="D169" s="191" t="s">
        <v>75</v>
      </c>
      <c r="E169" s="192" t="s">
        <v>196</v>
      </c>
      <c r="F169" s="192" t="s">
        <v>197</v>
      </c>
      <c r="G169" s="190"/>
      <c r="H169" s="190"/>
      <c r="I169" s="193"/>
      <c r="J169" s="194">
        <f>BK169</f>
        <v>0</v>
      </c>
      <c r="K169" s="190"/>
      <c r="L169" s="195"/>
      <c r="M169" s="196"/>
      <c r="N169" s="197"/>
      <c r="O169" s="197"/>
      <c r="P169" s="198">
        <f>SUM(P170:P189)</f>
        <v>0</v>
      </c>
      <c r="Q169" s="197"/>
      <c r="R169" s="198">
        <f>SUM(R170:R189)</f>
        <v>0</v>
      </c>
      <c r="S169" s="197"/>
      <c r="T169" s="199">
        <f>SUM(T170:T189)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00" t="s">
        <v>81</v>
      </c>
      <c r="AT169" s="201" t="s">
        <v>75</v>
      </c>
      <c r="AU169" s="201" t="s">
        <v>76</v>
      </c>
      <c r="AY169" s="200" t="s">
        <v>117</v>
      </c>
      <c r="BK169" s="202">
        <f>SUM(BK170:BK189)</f>
        <v>0</v>
      </c>
    </row>
    <row r="170" s="2" customFormat="1" ht="37.8" customHeight="1">
      <c r="A170" s="37"/>
      <c r="B170" s="38"/>
      <c r="C170" s="203" t="s">
        <v>198</v>
      </c>
      <c r="D170" s="203" t="s">
        <v>118</v>
      </c>
      <c r="E170" s="204" t="s">
        <v>199</v>
      </c>
      <c r="F170" s="205" t="s">
        <v>200</v>
      </c>
      <c r="G170" s="206" t="s">
        <v>155</v>
      </c>
      <c r="H170" s="207">
        <v>85.067999999999998</v>
      </c>
      <c r="I170" s="208"/>
      <c r="J170" s="209">
        <f>ROUND(I170*H170,2)</f>
        <v>0</v>
      </c>
      <c r="K170" s="205" t="s">
        <v>121</v>
      </c>
      <c r="L170" s="43"/>
      <c r="M170" s="210" t="s">
        <v>1</v>
      </c>
      <c r="N170" s="211" t="s">
        <v>41</v>
      </c>
      <c r="O170" s="90"/>
      <c r="P170" s="212">
        <f>O170*H170</f>
        <v>0</v>
      </c>
      <c r="Q170" s="212">
        <v>0</v>
      </c>
      <c r="R170" s="212">
        <f>Q170*H170</f>
        <v>0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122</v>
      </c>
      <c r="AT170" s="214" t="s">
        <v>118</v>
      </c>
      <c r="AU170" s="214" t="s">
        <v>81</v>
      </c>
      <c r="AY170" s="16" t="s">
        <v>117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81</v>
      </c>
      <c r="BK170" s="215">
        <f>ROUND(I170*H170,2)</f>
        <v>0</v>
      </c>
      <c r="BL170" s="16" t="s">
        <v>122</v>
      </c>
      <c r="BM170" s="214" t="s">
        <v>201</v>
      </c>
    </row>
    <row r="171" s="2" customFormat="1">
      <c r="A171" s="37"/>
      <c r="B171" s="38"/>
      <c r="C171" s="39"/>
      <c r="D171" s="216" t="s">
        <v>124</v>
      </c>
      <c r="E171" s="39"/>
      <c r="F171" s="217" t="s">
        <v>202</v>
      </c>
      <c r="G171" s="39"/>
      <c r="H171" s="39"/>
      <c r="I171" s="218"/>
      <c r="J171" s="39"/>
      <c r="K171" s="39"/>
      <c r="L171" s="43"/>
      <c r="M171" s="219"/>
      <c r="N171" s="220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124</v>
      </c>
      <c r="AU171" s="16" t="s">
        <v>81</v>
      </c>
    </row>
    <row r="172" s="2" customFormat="1" ht="49.05" customHeight="1">
      <c r="A172" s="37"/>
      <c r="B172" s="38"/>
      <c r="C172" s="203" t="s">
        <v>203</v>
      </c>
      <c r="D172" s="203" t="s">
        <v>118</v>
      </c>
      <c r="E172" s="204" t="s">
        <v>204</v>
      </c>
      <c r="F172" s="205" t="s">
        <v>205</v>
      </c>
      <c r="G172" s="206" t="s">
        <v>155</v>
      </c>
      <c r="H172" s="207">
        <v>1276.02</v>
      </c>
      <c r="I172" s="208"/>
      <c r="J172" s="209">
        <f>ROUND(I172*H172,2)</f>
        <v>0</v>
      </c>
      <c r="K172" s="205" t="s">
        <v>121</v>
      </c>
      <c r="L172" s="43"/>
      <c r="M172" s="210" t="s">
        <v>1</v>
      </c>
      <c r="N172" s="211" t="s">
        <v>41</v>
      </c>
      <c r="O172" s="90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122</v>
      </c>
      <c r="AT172" s="214" t="s">
        <v>118</v>
      </c>
      <c r="AU172" s="214" t="s">
        <v>81</v>
      </c>
      <c r="AY172" s="16" t="s">
        <v>117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81</v>
      </c>
      <c r="BK172" s="215">
        <f>ROUND(I172*H172,2)</f>
        <v>0</v>
      </c>
      <c r="BL172" s="16" t="s">
        <v>122</v>
      </c>
      <c r="BM172" s="214" t="s">
        <v>206</v>
      </c>
    </row>
    <row r="173" s="2" customFormat="1">
      <c r="A173" s="37"/>
      <c r="B173" s="38"/>
      <c r="C173" s="39"/>
      <c r="D173" s="216" t="s">
        <v>124</v>
      </c>
      <c r="E173" s="39"/>
      <c r="F173" s="217" t="s">
        <v>207</v>
      </c>
      <c r="G173" s="39"/>
      <c r="H173" s="39"/>
      <c r="I173" s="218"/>
      <c r="J173" s="39"/>
      <c r="K173" s="39"/>
      <c r="L173" s="43"/>
      <c r="M173" s="219"/>
      <c r="N173" s="220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124</v>
      </c>
      <c r="AU173" s="16" t="s">
        <v>81</v>
      </c>
    </row>
    <row r="174" s="13" customFormat="1">
      <c r="A174" s="13"/>
      <c r="B174" s="232"/>
      <c r="C174" s="233"/>
      <c r="D174" s="223" t="s">
        <v>126</v>
      </c>
      <c r="E174" s="233"/>
      <c r="F174" s="235" t="s">
        <v>208</v>
      </c>
      <c r="G174" s="233"/>
      <c r="H174" s="236">
        <v>1276.02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126</v>
      </c>
      <c r="AU174" s="242" t="s">
        <v>81</v>
      </c>
      <c r="AV174" s="13" t="s">
        <v>87</v>
      </c>
      <c r="AW174" s="13" t="s">
        <v>4</v>
      </c>
      <c r="AX174" s="13" t="s">
        <v>81</v>
      </c>
      <c r="AY174" s="242" t="s">
        <v>117</v>
      </c>
    </row>
    <row r="175" s="2" customFormat="1" ht="37.8" customHeight="1">
      <c r="A175" s="37"/>
      <c r="B175" s="38"/>
      <c r="C175" s="203" t="s">
        <v>209</v>
      </c>
      <c r="D175" s="203" t="s">
        <v>118</v>
      </c>
      <c r="E175" s="204" t="s">
        <v>210</v>
      </c>
      <c r="F175" s="205" t="s">
        <v>211</v>
      </c>
      <c r="G175" s="206" t="s">
        <v>155</v>
      </c>
      <c r="H175" s="207">
        <v>7.3440000000000003</v>
      </c>
      <c r="I175" s="208"/>
      <c r="J175" s="209">
        <f>ROUND(I175*H175,2)</f>
        <v>0</v>
      </c>
      <c r="K175" s="205" t="s">
        <v>121</v>
      </c>
      <c r="L175" s="43"/>
      <c r="M175" s="210" t="s">
        <v>1</v>
      </c>
      <c r="N175" s="211" t="s">
        <v>41</v>
      </c>
      <c r="O175" s="90"/>
      <c r="P175" s="212">
        <f>O175*H175</f>
        <v>0</v>
      </c>
      <c r="Q175" s="212">
        <v>0</v>
      </c>
      <c r="R175" s="212">
        <f>Q175*H175</f>
        <v>0</v>
      </c>
      <c r="S175" s="212">
        <v>0</v>
      </c>
      <c r="T175" s="21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4" t="s">
        <v>122</v>
      </c>
      <c r="AT175" s="214" t="s">
        <v>118</v>
      </c>
      <c r="AU175" s="214" t="s">
        <v>81</v>
      </c>
      <c r="AY175" s="16" t="s">
        <v>117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6" t="s">
        <v>81</v>
      </c>
      <c r="BK175" s="215">
        <f>ROUND(I175*H175,2)</f>
        <v>0</v>
      </c>
      <c r="BL175" s="16" t="s">
        <v>122</v>
      </c>
      <c r="BM175" s="214" t="s">
        <v>212</v>
      </c>
    </row>
    <row r="176" s="2" customFormat="1">
      <c r="A176" s="37"/>
      <c r="B176" s="38"/>
      <c r="C176" s="39"/>
      <c r="D176" s="216" t="s">
        <v>124</v>
      </c>
      <c r="E176" s="39"/>
      <c r="F176" s="217" t="s">
        <v>213</v>
      </c>
      <c r="G176" s="39"/>
      <c r="H176" s="39"/>
      <c r="I176" s="218"/>
      <c r="J176" s="39"/>
      <c r="K176" s="39"/>
      <c r="L176" s="43"/>
      <c r="M176" s="219"/>
      <c r="N176" s="220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124</v>
      </c>
      <c r="AU176" s="16" t="s">
        <v>81</v>
      </c>
    </row>
    <row r="177" s="2" customFormat="1" ht="49.05" customHeight="1">
      <c r="A177" s="37"/>
      <c r="B177" s="38"/>
      <c r="C177" s="203" t="s">
        <v>214</v>
      </c>
      <c r="D177" s="203" t="s">
        <v>118</v>
      </c>
      <c r="E177" s="204" t="s">
        <v>215</v>
      </c>
      <c r="F177" s="205" t="s">
        <v>216</v>
      </c>
      <c r="G177" s="206" t="s">
        <v>155</v>
      </c>
      <c r="H177" s="207">
        <v>110.16</v>
      </c>
      <c r="I177" s="208"/>
      <c r="J177" s="209">
        <f>ROUND(I177*H177,2)</f>
        <v>0</v>
      </c>
      <c r="K177" s="205" t="s">
        <v>121</v>
      </c>
      <c r="L177" s="43"/>
      <c r="M177" s="210" t="s">
        <v>1</v>
      </c>
      <c r="N177" s="211" t="s">
        <v>41</v>
      </c>
      <c r="O177" s="90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122</v>
      </c>
      <c r="AT177" s="214" t="s">
        <v>118</v>
      </c>
      <c r="AU177" s="214" t="s">
        <v>81</v>
      </c>
      <c r="AY177" s="16" t="s">
        <v>117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81</v>
      </c>
      <c r="BK177" s="215">
        <f>ROUND(I177*H177,2)</f>
        <v>0</v>
      </c>
      <c r="BL177" s="16" t="s">
        <v>122</v>
      </c>
      <c r="BM177" s="214" t="s">
        <v>217</v>
      </c>
    </row>
    <row r="178" s="2" customFormat="1">
      <c r="A178" s="37"/>
      <c r="B178" s="38"/>
      <c r="C178" s="39"/>
      <c r="D178" s="216" t="s">
        <v>124</v>
      </c>
      <c r="E178" s="39"/>
      <c r="F178" s="217" t="s">
        <v>218</v>
      </c>
      <c r="G178" s="39"/>
      <c r="H178" s="39"/>
      <c r="I178" s="218"/>
      <c r="J178" s="39"/>
      <c r="K178" s="39"/>
      <c r="L178" s="43"/>
      <c r="M178" s="219"/>
      <c r="N178" s="220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124</v>
      </c>
      <c r="AU178" s="16" t="s">
        <v>81</v>
      </c>
    </row>
    <row r="179" s="13" customFormat="1">
      <c r="A179" s="13"/>
      <c r="B179" s="232"/>
      <c r="C179" s="233"/>
      <c r="D179" s="223" t="s">
        <v>126</v>
      </c>
      <c r="E179" s="233"/>
      <c r="F179" s="235" t="s">
        <v>219</v>
      </c>
      <c r="G179" s="233"/>
      <c r="H179" s="236">
        <v>110.16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126</v>
      </c>
      <c r="AU179" s="242" t="s">
        <v>81</v>
      </c>
      <c r="AV179" s="13" t="s">
        <v>87</v>
      </c>
      <c r="AW179" s="13" t="s">
        <v>4</v>
      </c>
      <c r="AX179" s="13" t="s">
        <v>81</v>
      </c>
      <c r="AY179" s="242" t="s">
        <v>117</v>
      </c>
    </row>
    <row r="180" s="2" customFormat="1" ht="24.15" customHeight="1">
      <c r="A180" s="37"/>
      <c r="B180" s="38"/>
      <c r="C180" s="203" t="s">
        <v>220</v>
      </c>
      <c r="D180" s="203" t="s">
        <v>118</v>
      </c>
      <c r="E180" s="204" t="s">
        <v>221</v>
      </c>
      <c r="F180" s="205" t="s">
        <v>222</v>
      </c>
      <c r="G180" s="206" t="s">
        <v>155</v>
      </c>
      <c r="H180" s="207">
        <v>85.067999999999998</v>
      </c>
      <c r="I180" s="208"/>
      <c r="J180" s="209">
        <f>ROUND(I180*H180,2)</f>
        <v>0</v>
      </c>
      <c r="K180" s="205" t="s">
        <v>121</v>
      </c>
      <c r="L180" s="43"/>
      <c r="M180" s="210" t="s">
        <v>1</v>
      </c>
      <c r="N180" s="211" t="s">
        <v>41</v>
      </c>
      <c r="O180" s="90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122</v>
      </c>
      <c r="AT180" s="214" t="s">
        <v>118</v>
      </c>
      <c r="AU180" s="214" t="s">
        <v>81</v>
      </c>
      <c r="AY180" s="16" t="s">
        <v>117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81</v>
      </c>
      <c r="BK180" s="215">
        <f>ROUND(I180*H180,2)</f>
        <v>0</v>
      </c>
      <c r="BL180" s="16" t="s">
        <v>122</v>
      </c>
      <c r="BM180" s="214" t="s">
        <v>223</v>
      </c>
    </row>
    <row r="181" s="2" customFormat="1">
      <c r="A181" s="37"/>
      <c r="B181" s="38"/>
      <c r="C181" s="39"/>
      <c r="D181" s="216" t="s">
        <v>124</v>
      </c>
      <c r="E181" s="39"/>
      <c r="F181" s="217" t="s">
        <v>224</v>
      </c>
      <c r="G181" s="39"/>
      <c r="H181" s="39"/>
      <c r="I181" s="218"/>
      <c r="J181" s="39"/>
      <c r="K181" s="39"/>
      <c r="L181" s="43"/>
      <c r="M181" s="219"/>
      <c r="N181" s="220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124</v>
      </c>
      <c r="AU181" s="16" t="s">
        <v>81</v>
      </c>
    </row>
    <row r="182" s="2" customFormat="1" ht="24.15" customHeight="1">
      <c r="A182" s="37"/>
      <c r="B182" s="38"/>
      <c r="C182" s="203" t="s">
        <v>225</v>
      </c>
      <c r="D182" s="203" t="s">
        <v>118</v>
      </c>
      <c r="E182" s="204" t="s">
        <v>226</v>
      </c>
      <c r="F182" s="205" t="s">
        <v>227</v>
      </c>
      <c r="G182" s="206" t="s">
        <v>155</v>
      </c>
      <c r="H182" s="207">
        <v>7.3440000000000003</v>
      </c>
      <c r="I182" s="208"/>
      <c r="J182" s="209">
        <f>ROUND(I182*H182,2)</f>
        <v>0</v>
      </c>
      <c r="K182" s="205" t="s">
        <v>121</v>
      </c>
      <c r="L182" s="43"/>
      <c r="M182" s="210" t="s">
        <v>1</v>
      </c>
      <c r="N182" s="211" t="s">
        <v>41</v>
      </c>
      <c r="O182" s="90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122</v>
      </c>
      <c r="AT182" s="214" t="s">
        <v>118</v>
      </c>
      <c r="AU182" s="214" t="s">
        <v>81</v>
      </c>
      <c r="AY182" s="16" t="s">
        <v>117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81</v>
      </c>
      <c r="BK182" s="215">
        <f>ROUND(I182*H182,2)</f>
        <v>0</v>
      </c>
      <c r="BL182" s="16" t="s">
        <v>122</v>
      </c>
      <c r="BM182" s="214" t="s">
        <v>228</v>
      </c>
    </row>
    <row r="183" s="2" customFormat="1">
      <c r="A183" s="37"/>
      <c r="B183" s="38"/>
      <c r="C183" s="39"/>
      <c r="D183" s="216" t="s">
        <v>124</v>
      </c>
      <c r="E183" s="39"/>
      <c r="F183" s="217" t="s">
        <v>229</v>
      </c>
      <c r="G183" s="39"/>
      <c r="H183" s="39"/>
      <c r="I183" s="218"/>
      <c r="J183" s="39"/>
      <c r="K183" s="39"/>
      <c r="L183" s="43"/>
      <c r="M183" s="219"/>
      <c r="N183" s="220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124</v>
      </c>
      <c r="AU183" s="16" t="s">
        <v>81</v>
      </c>
    </row>
    <row r="184" s="2" customFormat="1" ht="44.25" customHeight="1">
      <c r="A184" s="37"/>
      <c r="B184" s="38"/>
      <c r="C184" s="203" t="s">
        <v>230</v>
      </c>
      <c r="D184" s="203" t="s">
        <v>118</v>
      </c>
      <c r="E184" s="204" t="s">
        <v>231</v>
      </c>
      <c r="F184" s="205" t="s">
        <v>232</v>
      </c>
      <c r="G184" s="206" t="s">
        <v>155</v>
      </c>
      <c r="H184" s="207">
        <v>7.3440000000000003</v>
      </c>
      <c r="I184" s="208"/>
      <c r="J184" s="209">
        <f>ROUND(I184*H184,2)</f>
        <v>0</v>
      </c>
      <c r="K184" s="205" t="s">
        <v>121</v>
      </c>
      <c r="L184" s="43"/>
      <c r="M184" s="210" t="s">
        <v>1</v>
      </c>
      <c r="N184" s="211" t="s">
        <v>41</v>
      </c>
      <c r="O184" s="90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122</v>
      </c>
      <c r="AT184" s="214" t="s">
        <v>118</v>
      </c>
      <c r="AU184" s="214" t="s">
        <v>81</v>
      </c>
      <c r="AY184" s="16" t="s">
        <v>117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81</v>
      </c>
      <c r="BK184" s="215">
        <f>ROUND(I184*H184,2)</f>
        <v>0</v>
      </c>
      <c r="BL184" s="16" t="s">
        <v>122</v>
      </c>
      <c r="BM184" s="214" t="s">
        <v>233</v>
      </c>
    </row>
    <row r="185" s="2" customFormat="1">
      <c r="A185" s="37"/>
      <c r="B185" s="38"/>
      <c r="C185" s="39"/>
      <c r="D185" s="216" t="s">
        <v>124</v>
      </c>
      <c r="E185" s="39"/>
      <c r="F185" s="217" t="s">
        <v>234</v>
      </c>
      <c r="G185" s="39"/>
      <c r="H185" s="39"/>
      <c r="I185" s="218"/>
      <c r="J185" s="39"/>
      <c r="K185" s="39"/>
      <c r="L185" s="43"/>
      <c r="M185" s="219"/>
      <c r="N185" s="220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124</v>
      </c>
      <c r="AU185" s="16" t="s">
        <v>81</v>
      </c>
    </row>
    <row r="186" s="2" customFormat="1" ht="44.25" customHeight="1">
      <c r="A186" s="37"/>
      <c r="B186" s="38"/>
      <c r="C186" s="203" t="s">
        <v>235</v>
      </c>
      <c r="D186" s="203" t="s">
        <v>118</v>
      </c>
      <c r="E186" s="204" t="s">
        <v>236</v>
      </c>
      <c r="F186" s="205" t="s">
        <v>237</v>
      </c>
      <c r="G186" s="206" t="s">
        <v>155</v>
      </c>
      <c r="H186" s="207">
        <v>29.988</v>
      </c>
      <c r="I186" s="208"/>
      <c r="J186" s="209">
        <f>ROUND(I186*H186,2)</f>
        <v>0</v>
      </c>
      <c r="K186" s="205" t="s">
        <v>121</v>
      </c>
      <c r="L186" s="43"/>
      <c r="M186" s="210" t="s">
        <v>1</v>
      </c>
      <c r="N186" s="211" t="s">
        <v>41</v>
      </c>
      <c r="O186" s="90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122</v>
      </c>
      <c r="AT186" s="214" t="s">
        <v>118</v>
      </c>
      <c r="AU186" s="214" t="s">
        <v>81</v>
      </c>
      <c r="AY186" s="16" t="s">
        <v>117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81</v>
      </c>
      <c r="BK186" s="215">
        <f>ROUND(I186*H186,2)</f>
        <v>0</v>
      </c>
      <c r="BL186" s="16" t="s">
        <v>122</v>
      </c>
      <c r="BM186" s="214" t="s">
        <v>238</v>
      </c>
    </row>
    <row r="187" s="2" customFormat="1">
      <c r="A187" s="37"/>
      <c r="B187" s="38"/>
      <c r="C187" s="39"/>
      <c r="D187" s="216" t="s">
        <v>124</v>
      </c>
      <c r="E187" s="39"/>
      <c r="F187" s="217" t="s">
        <v>239</v>
      </c>
      <c r="G187" s="39"/>
      <c r="H187" s="39"/>
      <c r="I187" s="218"/>
      <c r="J187" s="39"/>
      <c r="K187" s="39"/>
      <c r="L187" s="43"/>
      <c r="M187" s="219"/>
      <c r="N187" s="220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124</v>
      </c>
      <c r="AU187" s="16" t="s">
        <v>81</v>
      </c>
    </row>
    <row r="188" s="2" customFormat="1" ht="44.25" customHeight="1">
      <c r="A188" s="37"/>
      <c r="B188" s="38"/>
      <c r="C188" s="203" t="s">
        <v>7</v>
      </c>
      <c r="D188" s="203" t="s">
        <v>118</v>
      </c>
      <c r="E188" s="204" t="s">
        <v>240</v>
      </c>
      <c r="F188" s="205" t="s">
        <v>241</v>
      </c>
      <c r="G188" s="206" t="s">
        <v>155</v>
      </c>
      <c r="H188" s="207">
        <v>55.079999999999998</v>
      </c>
      <c r="I188" s="208"/>
      <c r="J188" s="209">
        <f>ROUND(I188*H188,2)</f>
        <v>0</v>
      </c>
      <c r="K188" s="205" t="s">
        <v>121</v>
      </c>
      <c r="L188" s="43"/>
      <c r="M188" s="210" t="s">
        <v>1</v>
      </c>
      <c r="N188" s="211" t="s">
        <v>41</v>
      </c>
      <c r="O188" s="90"/>
      <c r="P188" s="212">
        <f>O188*H188</f>
        <v>0</v>
      </c>
      <c r="Q188" s="212">
        <v>0</v>
      </c>
      <c r="R188" s="212">
        <f>Q188*H188</f>
        <v>0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122</v>
      </c>
      <c r="AT188" s="214" t="s">
        <v>118</v>
      </c>
      <c r="AU188" s="214" t="s">
        <v>81</v>
      </c>
      <c r="AY188" s="16" t="s">
        <v>117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81</v>
      </c>
      <c r="BK188" s="215">
        <f>ROUND(I188*H188,2)</f>
        <v>0</v>
      </c>
      <c r="BL188" s="16" t="s">
        <v>122</v>
      </c>
      <c r="BM188" s="214" t="s">
        <v>242</v>
      </c>
    </row>
    <row r="189" s="2" customFormat="1">
      <c r="A189" s="37"/>
      <c r="B189" s="38"/>
      <c r="C189" s="39"/>
      <c r="D189" s="216" t="s">
        <v>124</v>
      </c>
      <c r="E189" s="39"/>
      <c r="F189" s="217" t="s">
        <v>243</v>
      </c>
      <c r="G189" s="39"/>
      <c r="H189" s="39"/>
      <c r="I189" s="218"/>
      <c r="J189" s="39"/>
      <c r="K189" s="39"/>
      <c r="L189" s="43"/>
      <c r="M189" s="219"/>
      <c r="N189" s="220"/>
      <c r="O189" s="90"/>
      <c r="P189" s="90"/>
      <c r="Q189" s="90"/>
      <c r="R189" s="90"/>
      <c r="S189" s="90"/>
      <c r="T189" s="91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124</v>
      </c>
      <c r="AU189" s="16" t="s">
        <v>81</v>
      </c>
    </row>
    <row r="190" s="11" customFormat="1" ht="25.92" customHeight="1">
      <c r="A190" s="11"/>
      <c r="B190" s="189"/>
      <c r="C190" s="190"/>
      <c r="D190" s="191" t="s">
        <v>75</v>
      </c>
      <c r="E190" s="192" t="s">
        <v>244</v>
      </c>
      <c r="F190" s="192" t="s">
        <v>245</v>
      </c>
      <c r="G190" s="190"/>
      <c r="H190" s="190"/>
      <c r="I190" s="193"/>
      <c r="J190" s="194">
        <f>BK190</f>
        <v>0</v>
      </c>
      <c r="K190" s="190"/>
      <c r="L190" s="195"/>
      <c r="M190" s="196"/>
      <c r="N190" s="197"/>
      <c r="O190" s="197"/>
      <c r="P190" s="198">
        <f>SUM(P191:P192)</f>
        <v>0</v>
      </c>
      <c r="Q190" s="197"/>
      <c r="R190" s="198">
        <f>SUM(R191:R192)</f>
        <v>0</v>
      </c>
      <c r="S190" s="197"/>
      <c r="T190" s="199">
        <f>SUM(T191:T192)</f>
        <v>0</v>
      </c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R190" s="200" t="s">
        <v>81</v>
      </c>
      <c r="AT190" s="201" t="s">
        <v>75</v>
      </c>
      <c r="AU190" s="201" t="s">
        <v>76</v>
      </c>
      <c r="AY190" s="200" t="s">
        <v>117</v>
      </c>
      <c r="BK190" s="202">
        <f>SUM(BK191:BK192)</f>
        <v>0</v>
      </c>
    </row>
    <row r="191" s="2" customFormat="1" ht="44.25" customHeight="1">
      <c r="A191" s="37"/>
      <c r="B191" s="38"/>
      <c r="C191" s="203" t="s">
        <v>246</v>
      </c>
      <c r="D191" s="203" t="s">
        <v>118</v>
      </c>
      <c r="E191" s="204" t="s">
        <v>247</v>
      </c>
      <c r="F191" s="205" t="s">
        <v>248</v>
      </c>
      <c r="G191" s="206" t="s">
        <v>155</v>
      </c>
      <c r="H191" s="207">
        <v>4.3609999999999998</v>
      </c>
      <c r="I191" s="208"/>
      <c r="J191" s="209">
        <f>ROUND(I191*H191,2)</f>
        <v>0</v>
      </c>
      <c r="K191" s="205" t="s">
        <v>121</v>
      </c>
      <c r="L191" s="43"/>
      <c r="M191" s="210" t="s">
        <v>1</v>
      </c>
      <c r="N191" s="211" t="s">
        <v>41</v>
      </c>
      <c r="O191" s="90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4" t="s">
        <v>122</v>
      </c>
      <c r="AT191" s="214" t="s">
        <v>118</v>
      </c>
      <c r="AU191" s="214" t="s">
        <v>81</v>
      </c>
      <c r="AY191" s="16" t="s">
        <v>117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6" t="s">
        <v>81</v>
      </c>
      <c r="BK191" s="215">
        <f>ROUND(I191*H191,2)</f>
        <v>0</v>
      </c>
      <c r="BL191" s="16" t="s">
        <v>122</v>
      </c>
      <c r="BM191" s="214" t="s">
        <v>249</v>
      </c>
    </row>
    <row r="192" s="2" customFormat="1">
      <c r="A192" s="37"/>
      <c r="B192" s="38"/>
      <c r="C192" s="39"/>
      <c r="D192" s="216" t="s">
        <v>124</v>
      </c>
      <c r="E192" s="39"/>
      <c r="F192" s="217" t="s">
        <v>250</v>
      </c>
      <c r="G192" s="39"/>
      <c r="H192" s="39"/>
      <c r="I192" s="218"/>
      <c r="J192" s="39"/>
      <c r="K192" s="39"/>
      <c r="L192" s="43"/>
      <c r="M192" s="219"/>
      <c r="N192" s="220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124</v>
      </c>
      <c r="AU192" s="16" t="s">
        <v>81</v>
      </c>
    </row>
    <row r="193" s="11" customFormat="1" ht="25.92" customHeight="1">
      <c r="A193" s="11"/>
      <c r="B193" s="189"/>
      <c r="C193" s="190"/>
      <c r="D193" s="191" t="s">
        <v>75</v>
      </c>
      <c r="E193" s="192" t="s">
        <v>251</v>
      </c>
      <c r="F193" s="192" t="s">
        <v>252</v>
      </c>
      <c r="G193" s="190"/>
      <c r="H193" s="190"/>
      <c r="I193" s="193"/>
      <c r="J193" s="194">
        <f>BK193</f>
        <v>0</v>
      </c>
      <c r="K193" s="190"/>
      <c r="L193" s="195"/>
      <c r="M193" s="196"/>
      <c r="N193" s="197"/>
      <c r="O193" s="197"/>
      <c r="P193" s="198">
        <f>P194</f>
        <v>0</v>
      </c>
      <c r="Q193" s="197"/>
      <c r="R193" s="198">
        <f>R194</f>
        <v>0</v>
      </c>
      <c r="S193" s="197"/>
      <c r="T193" s="199">
        <f>T194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200" t="s">
        <v>122</v>
      </c>
      <c r="AT193" s="201" t="s">
        <v>75</v>
      </c>
      <c r="AU193" s="201" t="s">
        <v>76</v>
      </c>
      <c r="AY193" s="200" t="s">
        <v>117</v>
      </c>
      <c r="BK193" s="202">
        <f>BK194</f>
        <v>0</v>
      </c>
    </row>
    <row r="194" s="2" customFormat="1" ht="16.5" customHeight="1">
      <c r="A194" s="37"/>
      <c r="B194" s="38"/>
      <c r="C194" s="203" t="s">
        <v>253</v>
      </c>
      <c r="D194" s="203" t="s">
        <v>118</v>
      </c>
      <c r="E194" s="204" t="s">
        <v>254</v>
      </c>
      <c r="F194" s="205" t="s">
        <v>255</v>
      </c>
      <c r="G194" s="206" t="s">
        <v>256</v>
      </c>
      <c r="H194" s="207">
        <v>1</v>
      </c>
      <c r="I194" s="208"/>
      <c r="J194" s="209">
        <f>ROUND(I194*H194,2)</f>
        <v>0</v>
      </c>
      <c r="K194" s="205" t="s">
        <v>1</v>
      </c>
      <c r="L194" s="43"/>
      <c r="M194" s="210" t="s">
        <v>1</v>
      </c>
      <c r="N194" s="211" t="s">
        <v>41</v>
      </c>
      <c r="O194" s="90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257</v>
      </c>
      <c r="AT194" s="214" t="s">
        <v>118</v>
      </c>
      <c r="AU194" s="214" t="s">
        <v>81</v>
      </c>
      <c r="AY194" s="16" t="s">
        <v>117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81</v>
      </c>
      <c r="BK194" s="215">
        <f>ROUND(I194*H194,2)</f>
        <v>0</v>
      </c>
      <c r="BL194" s="16" t="s">
        <v>257</v>
      </c>
      <c r="BM194" s="214" t="s">
        <v>258</v>
      </c>
    </row>
    <row r="195" s="11" customFormat="1" ht="25.92" customHeight="1">
      <c r="A195" s="11"/>
      <c r="B195" s="189"/>
      <c r="C195" s="190"/>
      <c r="D195" s="191" t="s">
        <v>75</v>
      </c>
      <c r="E195" s="192" t="s">
        <v>259</v>
      </c>
      <c r="F195" s="192" t="s">
        <v>260</v>
      </c>
      <c r="G195" s="190"/>
      <c r="H195" s="190"/>
      <c r="I195" s="193"/>
      <c r="J195" s="194">
        <f>BK195</f>
        <v>0</v>
      </c>
      <c r="K195" s="190"/>
      <c r="L195" s="195"/>
      <c r="M195" s="196"/>
      <c r="N195" s="197"/>
      <c r="O195" s="197"/>
      <c r="P195" s="198">
        <f>SUM(P196:P197)</f>
        <v>0</v>
      </c>
      <c r="Q195" s="197"/>
      <c r="R195" s="198">
        <f>SUM(R196:R197)</f>
        <v>0</v>
      </c>
      <c r="S195" s="197"/>
      <c r="T195" s="199">
        <f>SUM(T196:T197)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200" t="s">
        <v>151</v>
      </c>
      <c r="AT195" s="201" t="s">
        <v>75</v>
      </c>
      <c r="AU195" s="201" t="s">
        <v>76</v>
      </c>
      <c r="AY195" s="200" t="s">
        <v>117</v>
      </c>
      <c r="BK195" s="202">
        <f>SUM(BK196:BK197)</f>
        <v>0</v>
      </c>
    </row>
    <row r="196" s="2" customFormat="1" ht="16.5" customHeight="1">
      <c r="A196" s="37"/>
      <c r="B196" s="38"/>
      <c r="C196" s="203" t="s">
        <v>261</v>
      </c>
      <c r="D196" s="203" t="s">
        <v>118</v>
      </c>
      <c r="E196" s="204" t="s">
        <v>262</v>
      </c>
      <c r="F196" s="205" t="s">
        <v>263</v>
      </c>
      <c r="G196" s="206" t="s">
        <v>256</v>
      </c>
      <c r="H196" s="207">
        <v>1</v>
      </c>
      <c r="I196" s="208"/>
      <c r="J196" s="209">
        <f>ROUND(I196*H196,2)</f>
        <v>0</v>
      </c>
      <c r="K196" s="205" t="s">
        <v>121</v>
      </c>
      <c r="L196" s="43"/>
      <c r="M196" s="210" t="s">
        <v>1</v>
      </c>
      <c r="N196" s="211" t="s">
        <v>41</v>
      </c>
      <c r="O196" s="90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264</v>
      </c>
      <c r="AT196" s="214" t="s">
        <v>118</v>
      </c>
      <c r="AU196" s="214" t="s">
        <v>81</v>
      </c>
      <c r="AY196" s="16" t="s">
        <v>117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81</v>
      </c>
      <c r="BK196" s="215">
        <f>ROUND(I196*H196,2)</f>
        <v>0</v>
      </c>
      <c r="BL196" s="16" t="s">
        <v>264</v>
      </c>
      <c r="BM196" s="214" t="s">
        <v>265</v>
      </c>
    </row>
    <row r="197" s="2" customFormat="1">
      <c r="A197" s="37"/>
      <c r="B197" s="38"/>
      <c r="C197" s="39"/>
      <c r="D197" s="216" t="s">
        <v>124</v>
      </c>
      <c r="E197" s="39"/>
      <c r="F197" s="217" t="s">
        <v>266</v>
      </c>
      <c r="G197" s="39"/>
      <c r="H197" s="39"/>
      <c r="I197" s="218"/>
      <c r="J197" s="39"/>
      <c r="K197" s="39"/>
      <c r="L197" s="43"/>
      <c r="M197" s="219"/>
      <c r="N197" s="220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124</v>
      </c>
      <c r="AU197" s="16" t="s">
        <v>81</v>
      </c>
    </row>
    <row r="198" s="11" customFormat="1" ht="25.92" customHeight="1">
      <c r="A198" s="11"/>
      <c r="B198" s="189"/>
      <c r="C198" s="190"/>
      <c r="D198" s="191" t="s">
        <v>75</v>
      </c>
      <c r="E198" s="192" t="s">
        <v>267</v>
      </c>
      <c r="F198" s="192" t="s">
        <v>268</v>
      </c>
      <c r="G198" s="190"/>
      <c r="H198" s="190"/>
      <c r="I198" s="193"/>
      <c r="J198" s="194">
        <f>BK198</f>
        <v>0</v>
      </c>
      <c r="K198" s="190"/>
      <c r="L198" s="195"/>
      <c r="M198" s="196"/>
      <c r="N198" s="197"/>
      <c r="O198" s="197"/>
      <c r="P198" s="198">
        <f>SUM(P199:P200)</f>
        <v>0</v>
      </c>
      <c r="Q198" s="197"/>
      <c r="R198" s="198">
        <f>SUM(R199:R200)</f>
        <v>0</v>
      </c>
      <c r="S198" s="197"/>
      <c r="T198" s="199">
        <f>SUM(T199:T200)</f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R198" s="200" t="s">
        <v>151</v>
      </c>
      <c r="AT198" s="201" t="s">
        <v>75</v>
      </c>
      <c r="AU198" s="201" t="s">
        <v>76</v>
      </c>
      <c r="AY198" s="200" t="s">
        <v>117</v>
      </c>
      <c r="BK198" s="202">
        <f>SUM(BK199:BK200)</f>
        <v>0</v>
      </c>
    </row>
    <row r="199" s="2" customFormat="1" ht="16.5" customHeight="1">
      <c r="A199" s="37"/>
      <c r="B199" s="38"/>
      <c r="C199" s="203" t="s">
        <v>269</v>
      </c>
      <c r="D199" s="203" t="s">
        <v>118</v>
      </c>
      <c r="E199" s="204" t="s">
        <v>270</v>
      </c>
      <c r="F199" s="205" t="s">
        <v>268</v>
      </c>
      <c r="G199" s="206" t="s">
        <v>256</v>
      </c>
      <c r="H199" s="207">
        <v>1</v>
      </c>
      <c r="I199" s="208"/>
      <c r="J199" s="209">
        <f>ROUND(I199*H199,2)</f>
        <v>0</v>
      </c>
      <c r="K199" s="205" t="s">
        <v>121</v>
      </c>
      <c r="L199" s="43"/>
      <c r="M199" s="210" t="s">
        <v>1</v>
      </c>
      <c r="N199" s="211" t="s">
        <v>41</v>
      </c>
      <c r="O199" s="90"/>
      <c r="P199" s="212">
        <f>O199*H199</f>
        <v>0</v>
      </c>
      <c r="Q199" s="212">
        <v>0</v>
      </c>
      <c r="R199" s="212">
        <f>Q199*H199</f>
        <v>0</v>
      </c>
      <c r="S199" s="212">
        <v>0</v>
      </c>
      <c r="T199" s="21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14" t="s">
        <v>264</v>
      </c>
      <c r="AT199" s="214" t="s">
        <v>118</v>
      </c>
      <c r="AU199" s="214" t="s">
        <v>81</v>
      </c>
      <c r="AY199" s="16" t="s">
        <v>117</v>
      </c>
      <c r="BE199" s="215">
        <f>IF(N199="základní",J199,0)</f>
        <v>0</v>
      </c>
      <c r="BF199" s="215">
        <f>IF(N199="snížená",J199,0)</f>
        <v>0</v>
      </c>
      <c r="BG199" s="215">
        <f>IF(N199="zákl. přenesená",J199,0)</f>
        <v>0</v>
      </c>
      <c r="BH199" s="215">
        <f>IF(N199="sníž. přenesená",J199,0)</f>
        <v>0</v>
      </c>
      <c r="BI199" s="215">
        <f>IF(N199="nulová",J199,0)</f>
        <v>0</v>
      </c>
      <c r="BJ199" s="16" t="s">
        <v>81</v>
      </c>
      <c r="BK199" s="215">
        <f>ROUND(I199*H199,2)</f>
        <v>0</v>
      </c>
      <c r="BL199" s="16" t="s">
        <v>264</v>
      </c>
      <c r="BM199" s="214" t="s">
        <v>271</v>
      </c>
    </row>
    <row r="200" s="2" customFormat="1">
      <c r="A200" s="37"/>
      <c r="B200" s="38"/>
      <c r="C200" s="39"/>
      <c r="D200" s="216" t="s">
        <v>124</v>
      </c>
      <c r="E200" s="39"/>
      <c r="F200" s="217" t="s">
        <v>272</v>
      </c>
      <c r="G200" s="39"/>
      <c r="H200" s="39"/>
      <c r="I200" s="218"/>
      <c r="J200" s="39"/>
      <c r="K200" s="39"/>
      <c r="L200" s="43"/>
      <c r="M200" s="219"/>
      <c r="N200" s="220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124</v>
      </c>
      <c r="AU200" s="16" t="s">
        <v>81</v>
      </c>
    </row>
    <row r="201" s="11" customFormat="1" ht="25.92" customHeight="1">
      <c r="A201" s="11"/>
      <c r="B201" s="189"/>
      <c r="C201" s="190"/>
      <c r="D201" s="191" t="s">
        <v>75</v>
      </c>
      <c r="E201" s="192" t="s">
        <v>273</v>
      </c>
      <c r="F201" s="192" t="s">
        <v>274</v>
      </c>
      <c r="G201" s="190"/>
      <c r="H201" s="190"/>
      <c r="I201" s="193"/>
      <c r="J201" s="194">
        <f>BK201</f>
        <v>0</v>
      </c>
      <c r="K201" s="190"/>
      <c r="L201" s="195"/>
      <c r="M201" s="196"/>
      <c r="N201" s="197"/>
      <c r="O201" s="197"/>
      <c r="P201" s="198">
        <f>SUM(P202:P203)</f>
        <v>0</v>
      </c>
      <c r="Q201" s="197"/>
      <c r="R201" s="198">
        <f>SUM(R202:R203)</f>
        <v>0</v>
      </c>
      <c r="S201" s="197"/>
      <c r="T201" s="199">
        <f>SUM(T202:T203)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200" t="s">
        <v>151</v>
      </c>
      <c r="AT201" s="201" t="s">
        <v>75</v>
      </c>
      <c r="AU201" s="201" t="s">
        <v>76</v>
      </c>
      <c r="AY201" s="200" t="s">
        <v>117</v>
      </c>
      <c r="BK201" s="202">
        <f>SUM(BK202:BK203)</f>
        <v>0</v>
      </c>
    </row>
    <row r="202" s="2" customFormat="1" ht="16.5" customHeight="1">
      <c r="A202" s="37"/>
      <c r="B202" s="38"/>
      <c r="C202" s="203" t="s">
        <v>275</v>
      </c>
      <c r="D202" s="203" t="s">
        <v>118</v>
      </c>
      <c r="E202" s="204" t="s">
        <v>276</v>
      </c>
      <c r="F202" s="205" t="s">
        <v>277</v>
      </c>
      <c r="G202" s="206" t="s">
        <v>256</v>
      </c>
      <c r="H202" s="207">
        <v>1</v>
      </c>
      <c r="I202" s="208"/>
      <c r="J202" s="209">
        <f>ROUND(I202*H202,2)</f>
        <v>0</v>
      </c>
      <c r="K202" s="205" t="s">
        <v>121</v>
      </c>
      <c r="L202" s="43"/>
      <c r="M202" s="210" t="s">
        <v>1</v>
      </c>
      <c r="N202" s="211" t="s">
        <v>41</v>
      </c>
      <c r="O202" s="90"/>
      <c r="P202" s="212">
        <f>O202*H202</f>
        <v>0</v>
      </c>
      <c r="Q202" s="212">
        <v>0</v>
      </c>
      <c r="R202" s="212">
        <f>Q202*H202</f>
        <v>0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264</v>
      </c>
      <c r="AT202" s="214" t="s">
        <v>118</v>
      </c>
      <c r="AU202" s="214" t="s">
        <v>81</v>
      </c>
      <c r="AY202" s="16" t="s">
        <v>117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81</v>
      </c>
      <c r="BK202" s="215">
        <f>ROUND(I202*H202,2)</f>
        <v>0</v>
      </c>
      <c r="BL202" s="16" t="s">
        <v>264</v>
      </c>
      <c r="BM202" s="214" t="s">
        <v>278</v>
      </c>
    </row>
    <row r="203" s="2" customFormat="1">
      <c r="A203" s="37"/>
      <c r="B203" s="38"/>
      <c r="C203" s="39"/>
      <c r="D203" s="216" t="s">
        <v>124</v>
      </c>
      <c r="E203" s="39"/>
      <c r="F203" s="217" t="s">
        <v>279</v>
      </c>
      <c r="G203" s="39"/>
      <c r="H203" s="39"/>
      <c r="I203" s="218"/>
      <c r="J203" s="39"/>
      <c r="K203" s="39"/>
      <c r="L203" s="43"/>
      <c r="M203" s="264"/>
      <c r="N203" s="265"/>
      <c r="O203" s="266"/>
      <c r="P203" s="266"/>
      <c r="Q203" s="266"/>
      <c r="R203" s="266"/>
      <c r="S203" s="266"/>
      <c r="T203" s="26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124</v>
      </c>
      <c r="AU203" s="16" t="s">
        <v>81</v>
      </c>
    </row>
    <row r="204" s="2" customFormat="1" ht="6.96" customHeight="1">
      <c r="A204" s="37"/>
      <c r="B204" s="65"/>
      <c r="C204" s="66"/>
      <c r="D204" s="66"/>
      <c r="E204" s="66"/>
      <c r="F204" s="66"/>
      <c r="G204" s="66"/>
      <c r="H204" s="66"/>
      <c r="I204" s="66"/>
      <c r="J204" s="66"/>
      <c r="K204" s="66"/>
      <c r="L204" s="43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</sheetData>
  <sheetProtection sheet="1" autoFilter="0" formatColumns="0" formatRows="0" objects="1" scenarios="1" spinCount="100000" saltValue="9rrZ1ZuUS2rTYyFgQ8h2H/ZxiWsTeEO0J8k25fqcNoIq2McSiQG0mBIfnzdhnz2Mj31zLTwGdhaSZ71b3YDX8Q==" hashValue="sbtLiKnQbr6vkKKetvZZZtYtTlACqpeYuSHzO4caeoBl69mY46fj/pYhFZidtnGOYoz3uUYNJadjI3QiXTvooA==" algorithmName="SHA-512" password="CC35"/>
  <autoFilter ref="C120:K203"/>
  <mergeCells count="6">
    <mergeCell ref="E7:H7"/>
    <mergeCell ref="E16:H16"/>
    <mergeCell ref="E25:H25"/>
    <mergeCell ref="E85:H85"/>
    <mergeCell ref="E113:H113"/>
    <mergeCell ref="L2:V2"/>
  </mergeCells>
  <hyperlinks>
    <hyperlink ref="F124" r:id="rId1" display="https://podminky.urs.cz/item/CS_URS_2026_01/113107211"/>
    <hyperlink ref="F136" r:id="rId2" display="https://podminky.urs.cz/item/CS_URS_2026_01/113107330"/>
    <hyperlink ref="F139" r:id="rId3" display="https://podminky.urs.cz/item/CS_URS_2026_01/113107241"/>
    <hyperlink ref="F142" r:id="rId4" display="https://podminky.urs.cz/item/CS_URS_2026_01/181311103"/>
    <hyperlink ref="F148" r:id="rId5" display="https://podminky.urs.cz/item/CS_URS_2026_01/181411131"/>
    <hyperlink ref="F153" r:id="rId6" display="https://podminky.urs.cz/item/CS_URS_2026_01/181951112"/>
    <hyperlink ref="F157" r:id="rId7" display="https://podminky.urs.cz/item/CS_URS_2026_01/564841111"/>
    <hyperlink ref="F160" r:id="rId8" display="https://podminky.urs.cz/item/CS_URS_2026_01/573191111"/>
    <hyperlink ref="F163" r:id="rId9" display="https://podminky.urs.cz/item/CS_URS_2026_01/577133111"/>
    <hyperlink ref="F167" r:id="rId10" display="https://podminky.urs.cz/item/CS_URS_2026_01/919726201"/>
    <hyperlink ref="F171" r:id="rId11" display="https://podminky.urs.cz/item/CS_URS_2026_01/997221551"/>
    <hyperlink ref="F173" r:id="rId12" display="https://podminky.urs.cz/item/CS_URS_2026_01/997221559"/>
    <hyperlink ref="F176" r:id="rId13" display="https://podminky.urs.cz/item/CS_URS_2026_01/997221561"/>
    <hyperlink ref="F178" r:id="rId14" display="https://podminky.urs.cz/item/CS_URS_2026_01/997221569"/>
    <hyperlink ref="F181" r:id="rId15" display="https://podminky.urs.cz/item/CS_URS_2026_01/997221611"/>
    <hyperlink ref="F183" r:id="rId16" display="https://podminky.urs.cz/item/CS_URS_2026_01/997221612"/>
    <hyperlink ref="F185" r:id="rId17" display="https://podminky.urs.cz/item/CS_URS_2026_01/997221861"/>
    <hyperlink ref="F187" r:id="rId18" display="https://podminky.urs.cz/item/CS_URS_2026_01/997221875"/>
    <hyperlink ref="F189" r:id="rId19" display="https://podminky.urs.cz/item/CS_URS_2026_01/997221873"/>
    <hyperlink ref="F192" r:id="rId20" display="https://podminky.urs.cz/item/CS_URS_2026_01/998225111"/>
    <hyperlink ref="F197" r:id="rId21" display="https://podminky.urs.cz/item/CS_URS_2026_01/012002000"/>
    <hyperlink ref="F200" r:id="rId22" display="https://podminky.urs.cz/item/CS_URS_2026_01/030001000"/>
    <hyperlink ref="F203" r:id="rId23" display="https://podminky.urs.cz/item/CS_URS_2026_01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19"/>
    </row>
    <row r="4" s="1" customFormat="1" ht="24.96" customHeight="1">
      <c r="B4" s="19"/>
      <c r="C4" s="133" t="s">
        <v>280</v>
      </c>
      <c r="H4" s="19"/>
    </row>
    <row r="5" s="1" customFormat="1" ht="12" customHeight="1">
      <c r="B5" s="19"/>
      <c r="C5" s="268" t="s">
        <v>13</v>
      </c>
      <c r="D5" s="141" t="s">
        <v>14</v>
      </c>
      <c r="E5" s="1"/>
      <c r="F5" s="1"/>
      <c r="H5" s="19"/>
    </row>
    <row r="6" s="1" customFormat="1" ht="36.96" customHeight="1">
      <c r="B6" s="19"/>
      <c r="C6" s="269" t="s">
        <v>16</v>
      </c>
      <c r="D6" s="270" t="s">
        <v>17</v>
      </c>
      <c r="E6" s="1"/>
      <c r="F6" s="1"/>
      <c r="H6" s="19"/>
    </row>
    <row r="7" s="1" customFormat="1" ht="16.5" customHeight="1">
      <c r="B7" s="19"/>
      <c r="C7" s="135" t="s">
        <v>22</v>
      </c>
      <c r="D7" s="138" t="str">
        <f>'Rekapitulace stavby'!AN8</f>
        <v>29. 1. 2026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0" customFormat="1" ht="29.28" customHeight="1">
      <c r="A9" s="178"/>
      <c r="B9" s="271"/>
      <c r="C9" s="272" t="s">
        <v>57</v>
      </c>
      <c r="D9" s="273" t="s">
        <v>58</v>
      </c>
      <c r="E9" s="273" t="s">
        <v>105</v>
      </c>
      <c r="F9" s="274" t="s">
        <v>281</v>
      </c>
      <c r="G9" s="178"/>
      <c r="H9" s="271"/>
    </row>
    <row r="10" s="2" customFormat="1" ht="26.4" customHeight="1">
      <c r="A10" s="37"/>
      <c r="B10" s="43"/>
      <c r="C10" s="275" t="s">
        <v>14</v>
      </c>
      <c r="D10" s="275" t="s">
        <v>17</v>
      </c>
      <c r="E10" s="37"/>
      <c r="F10" s="37"/>
      <c r="G10" s="37"/>
      <c r="H10" s="43"/>
    </row>
    <row r="11" s="2" customFormat="1" ht="16.8" customHeight="1">
      <c r="A11" s="37"/>
      <c r="B11" s="43"/>
      <c r="C11" s="276" t="s">
        <v>83</v>
      </c>
      <c r="D11" s="277" t="s">
        <v>84</v>
      </c>
      <c r="E11" s="278" t="s">
        <v>85</v>
      </c>
      <c r="F11" s="279">
        <v>306</v>
      </c>
      <c r="G11" s="37"/>
      <c r="H11" s="43"/>
    </row>
    <row r="12" s="2" customFormat="1" ht="16.8" customHeight="1">
      <c r="A12" s="37"/>
      <c r="B12" s="43"/>
      <c r="C12" s="280" t="s">
        <v>1</v>
      </c>
      <c r="D12" s="280" t="s">
        <v>127</v>
      </c>
      <c r="E12" s="16" t="s">
        <v>1</v>
      </c>
      <c r="F12" s="281">
        <v>0</v>
      </c>
      <c r="G12" s="37"/>
      <c r="H12" s="43"/>
    </row>
    <row r="13" s="2" customFormat="1" ht="16.8" customHeight="1">
      <c r="A13" s="37"/>
      <c r="B13" s="43"/>
      <c r="C13" s="280" t="s">
        <v>1</v>
      </c>
      <c r="D13" s="280" t="s">
        <v>128</v>
      </c>
      <c r="E13" s="16" t="s">
        <v>1</v>
      </c>
      <c r="F13" s="281">
        <v>0</v>
      </c>
      <c r="G13" s="37"/>
      <c r="H13" s="43"/>
    </row>
    <row r="14" s="2" customFormat="1" ht="16.8" customHeight="1">
      <c r="A14" s="37"/>
      <c r="B14" s="43"/>
      <c r="C14" s="280" t="s">
        <v>1</v>
      </c>
      <c r="D14" s="280" t="s">
        <v>129</v>
      </c>
      <c r="E14" s="16" t="s">
        <v>1</v>
      </c>
      <c r="F14" s="281">
        <v>159</v>
      </c>
      <c r="G14" s="37"/>
      <c r="H14" s="43"/>
    </row>
    <row r="15" s="2" customFormat="1" ht="16.8" customHeight="1">
      <c r="A15" s="37"/>
      <c r="B15" s="43"/>
      <c r="C15" s="280" t="s">
        <v>1</v>
      </c>
      <c r="D15" s="280" t="s">
        <v>130</v>
      </c>
      <c r="E15" s="16" t="s">
        <v>1</v>
      </c>
      <c r="F15" s="281">
        <v>0</v>
      </c>
      <c r="G15" s="37"/>
      <c r="H15" s="43"/>
    </row>
    <row r="16" s="2" customFormat="1" ht="16.8" customHeight="1">
      <c r="A16" s="37"/>
      <c r="B16" s="43"/>
      <c r="C16" s="280" t="s">
        <v>1</v>
      </c>
      <c r="D16" s="280" t="s">
        <v>131</v>
      </c>
      <c r="E16" s="16" t="s">
        <v>1</v>
      </c>
      <c r="F16" s="281">
        <v>51</v>
      </c>
      <c r="G16" s="37"/>
      <c r="H16" s="43"/>
    </row>
    <row r="17" s="2" customFormat="1" ht="16.8" customHeight="1">
      <c r="A17" s="37"/>
      <c r="B17" s="43"/>
      <c r="C17" s="280" t="s">
        <v>1</v>
      </c>
      <c r="D17" s="280" t="s">
        <v>132</v>
      </c>
      <c r="E17" s="16" t="s">
        <v>1</v>
      </c>
      <c r="F17" s="281">
        <v>0</v>
      </c>
      <c r="G17" s="37"/>
      <c r="H17" s="43"/>
    </row>
    <row r="18" s="2" customFormat="1" ht="16.8" customHeight="1">
      <c r="A18" s="37"/>
      <c r="B18" s="43"/>
      <c r="C18" s="280" t="s">
        <v>1</v>
      </c>
      <c r="D18" s="280" t="s">
        <v>133</v>
      </c>
      <c r="E18" s="16" t="s">
        <v>1</v>
      </c>
      <c r="F18" s="281">
        <v>75</v>
      </c>
      <c r="G18" s="37"/>
      <c r="H18" s="43"/>
    </row>
    <row r="19" s="2" customFormat="1" ht="16.8" customHeight="1">
      <c r="A19" s="37"/>
      <c r="B19" s="43"/>
      <c r="C19" s="280" t="s">
        <v>1</v>
      </c>
      <c r="D19" s="280" t="s">
        <v>134</v>
      </c>
      <c r="E19" s="16" t="s">
        <v>1</v>
      </c>
      <c r="F19" s="281">
        <v>0</v>
      </c>
      <c r="G19" s="37"/>
      <c r="H19" s="43"/>
    </row>
    <row r="20" s="2" customFormat="1" ht="16.8" customHeight="1">
      <c r="A20" s="37"/>
      <c r="B20" s="43"/>
      <c r="C20" s="280" t="s">
        <v>1</v>
      </c>
      <c r="D20" s="280" t="s">
        <v>135</v>
      </c>
      <c r="E20" s="16" t="s">
        <v>1</v>
      </c>
      <c r="F20" s="281">
        <v>21</v>
      </c>
      <c r="G20" s="37"/>
      <c r="H20" s="43"/>
    </row>
    <row r="21" s="2" customFormat="1" ht="16.8" customHeight="1">
      <c r="A21" s="37"/>
      <c r="B21" s="43"/>
      <c r="C21" s="280" t="s">
        <v>83</v>
      </c>
      <c r="D21" s="280" t="s">
        <v>136</v>
      </c>
      <c r="E21" s="16" t="s">
        <v>1</v>
      </c>
      <c r="F21" s="281">
        <v>306</v>
      </c>
      <c r="G21" s="37"/>
      <c r="H21" s="43"/>
    </row>
    <row r="22" s="2" customFormat="1" ht="16.8" customHeight="1">
      <c r="A22" s="37"/>
      <c r="B22" s="43"/>
      <c r="C22" s="282" t="s">
        <v>282</v>
      </c>
      <c r="D22" s="37"/>
      <c r="E22" s="37"/>
      <c r="F22" s="37"/>
      <c r="G22" s="37"/>
      <c r="H22" s="43"/>
    </row>
    <row r="23" s="2" customFormat="1" ht="16.8" customHeight="1">
      <c r="A23" s="37"/>
      <c r="B23" s="43"/>
      <c r="C23" s="280" t="s">
        <v>119</v>
      </c>
      <c r="D23" s="280" t="s">
        <v>283</v>
      </c>
      <c r="E23" s="16" t="s">
        <v>85</v>
      </c>
      <c r="F23" s="281">
        <v>306</v>
      </c>
      <c r="G23" s="37"/>
      <c r="H23" s="43"/>
    </row>
    <row r="24" s="2" customFormat="1" ht="16.8" customHeight="1">
      <c r="A24" s="37"/>
      <c r="B24" s="43"/>
      <c r="C24" s="280" t="s">
        <v>143</v>
      </c>
      <c r="D24" s="280" t="s">
        <v>284</v>
      </c>
      <c r="E24" s="16" t="s">
        <v>85</v>
      </c>
      <c r="F24" s="281">
        <v>306</v>
      </c>
      <c r="G24" s="37"/>
      <c r="H24" s="43"/>
    </row>
    <row r="25" s="2" customFormat="1" ht="16.8" customHeight="1">
      <c r="A25" s="37"/>
      <c r="B25" s="43"/>
      <c r="C25" s="280" t="s">
        <v>137</v>
      </c>
      <c r="D25" s="280" t="s">
        <v>285</v>
      </c>
      <c r="E25" s="16" t="s">
        <v>85</v>
      </c>
      <c r="F25" s="281">
        <v>30.600000000000001</v>
      </c>
      <c r="G25" s="37"/>
      <c r="H25" s="43"/>
    </row>
    <row r="26" s="2" customFormat="1" ht="16.8" customHeight="1">
      <c r="A26" s="37"/>
      <c r="B26" s="43"/>
      <c r="C26" s="280" t="s">
        <v>147</v>
      </c>
      <c r="D26" s="280" t="s">
        <v>286</v>
      </c>
      <c r="E26" s="16" t="s">
        <v>85</v>
      </c>
      <c r="F26" s="281">
        <v>30.600000000000001</v>
      </c>
      <c r="G26" s="37"/>
      <c r="H26" s="43"/>
    </row>
    <row r="27" s="2" customFormat="1" ht="16.8" customHeight="1">
      <c r="A27" s="37"/>
      <c r="B27" s="43"/>
      <c r="C27" s="280" t="s">
        <v>161</v>
      </c>
      <c r="D27" s="280" t="s">
        <v>287</v>
      </c>
      <c r="E27" s="16" t="s">
        <v>85</v>
      </c>
      <c r="F27" s="281">
        <v>30.600000000000001</v>
      </c>
      <c r="G27" s="37"/>
      <c r="H27" s="43"/>
    </row>
    <row r="28" s="2" customFormat="1" ht="16.8" customHeight="1">
      <c r="A28" s="37"/>
      <c r="B28" s="43"/>
      <c r="C28" s="280" t="s">
        <v>171</v>
      </c>
      <c r="D28" s="280" t="s">
        <v>288</v>
      </c>
      <c r="E28" s="16" t="s">
        <v>85</v>
      </c>
      <c r="F28" s="281">
        <v>306</v>
      </c>
      <c r="G28" s="37"/>
      <c r="H28" s="43"/>
    </row>
    <row r="29" s="2" customFormat="1" ht="16.8" customHeight="1">
      <c r="A29" s="37"/>
      <c r="B29" s="43"/>
      <c r="C29" s="280" t="s">
        <v>177</v>
      </c>
      <c r="D29" s="280" t="s">
        <v>289</v>
      </c>
      <c r="E29" s="16" t="s">
        <v>85</v>
      </c>
      <c r="F29" s="281">
        <v>306</v>
      </c>
      <c r="G29" s="37"/>
      <c r="H29" s="43"/>
    </row>
    <row r="30" s="2" customFormat="1" ht="16.8" customHeight="1">
      <c r="A30" s="37"/>
      <c r="B30" s="43"/>
      <c r="C30" s="280" t="s">
        <v>182</v>
      </c>
      <c r="D30" s="280" t="s">
        <v>290</v>
      </c>
      <c r="E30" s="16" t="s">
        <v>85</v>
      </c>
      <c r="F30" s="281">
        <v>306</v>
      </c>
      <c r="G30" s="37"/>
      <c r="H30" s="43"/>
    </row>
    <row r="31" s="2" customFormat="1" ht="16.8" customHeight="1">
      <c r="A31" s="37"/>
      <c r="B31" s="43"/>
      <c r="C31" s="280" t="s">
        <v>187</v>
      </c>
      <c r="D31" s="280" t="s">
        <v>291</v>
      </c>
      <c r="E31" s="16" t="s">
        <v>85</v>
      </c>
      <c r="F31" s="281">
        <v>306</v>
      </c>
      <c r="G31" s="37"/>
      <c r="H31" s="43"/>
    </row>
    <row r="32" s="2" customFormat="1" ht="16.8" customHeight="1">
      <c r="A32" s="37"/>
      <c r="B32" s="43"/>
      <c r="C32" s="280" t="s">
        <v>192</v>
      </c>
      <c r="D32" s="280" t="s">
        <v>292</v>
      </c>
      <c r="E32" s="16" t="s">
        <v>85</v>
      </c>
      <c r="F32" s="281">
        <v>306</v>
      </c>
      <c r="G32" s="37"/>
      <c r="H32" s="43"/>
    </row>
    <row r="33" s="2" customFormat="1" ht="7.44" customHeight="1">
      <c r="A33" s="37"/>
      <c r="B33" s="164"/>
      <c r="C33" s="165"/>
      <c r="D33" s="165"/>
      <c r="E33" s="165"/>
      <c r="F33" s="165"/>
      <c r="G33" s="165"/>
      <c r="H33" s="43"/>
    </row>
    <row r="34" s="2" customFormat="1">
      <c r="A34" s="37"/>
      <c r="B34" s="37"/>
      <c r="C34" s="37"/>
      <c r="D34" s="37"/>
      <c r="E34" s="37"/>
      <c r="F34" s="37"/>
      <c r="G34" s="37"/>
      <c r="H34" s="37"/>
    </row>
  </sheetData>
  <sheetProtection sheet="1" formatColumns="0" formatRows="0" objects="1" scenarios="1" spinCount="100000" saltValue="0MQJCvZhbMHVFdXP+L2GsZ5asHjHNpoL3E8m3b8vAW18stgK+CO03dsocz897Ecsp18iluTeJ0eG7At8sUbA1Q==" hashValue="U/r/AN+N9HZ6SgWq+GmpGd254BiMoQT4r6MzdabcWNgHqsUcGBym+4uQo5rEWAhZg8Cu4gmD2/YUtSiEWcAYF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ASUS\Delík</dc:creator>
  <cp:lastModifiedBy>ASUS\Delík</cp:lastModifiedBy>
  <dcterms:created xsi:type="dcterms:W3CDTF">2026-02-24T13:50:59Z</dcterms:created>
  <dcterms:modified xsi:type="dcterms:W3CDTF">2026-02-24T13:51:03Z</dcterms:modified>
</cp:coreProperties>
</file>