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Work\-=GUŇKA=-\2025\014_2025 Studénka Vzorové byty\Profese\ZTI\EXPORT\Rozpočet\BYT 2+1\"/>
    </mc:Choice>
  </mc:AlternateContent>
  <xr:revisionPtr revIDLastSave="0" documentId="8_{5C83D23A-49B2-4539-8931-876CD7A12E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2 02 Pol" sheetId="12" r:id="rId4"/>
    <sheet name="02 02 P1" sheetId="13" r:id="rId5"/>
  </sheets>
  <externalReferences>
    <externalReference r:id="rId6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'02 02 P1'!$1:$7</definedName>
    <definedName name="_xlnm.Print_Titles" localSheetId="3">'02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4">'02 02 P1'!$A$1:$Y$56</definedName>
    <definedName name="_xlnm.Print_Area" localSheetId="3">'02 02 Pol'!$A$1:$Y$59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I56" i="1"/>
  <c r="I55" i="1"/>
  <c r="I54" i="1"/>
  <c r="G42" i="1"/>
  <c r="F42" i="1"/>
  <c r="G41" i="1"/>
  <c r="F41" i="1"/>
  <c r="G40" i="1"/>
  <c r="F40" i="1"/>
  <c r="G39" i="1"/>
  <c r="F39" i="1"/>
  <c r="G46" i="13"/>
  <c r="BA39" i="13"/>
  <c r="BA37" i="13"/>
  <c r="BA35" i="13"/>
  <c r="G8" i="13"/>
  <c r="K8" i="13"/>
  <c r="M8" i="13"/>
  <c r="V8" i="13"/>
  <c r="G9" i="13"/>
  <c r="I9" i="13"/>
  <c r="I8" i="13" s="1"/>
  <c r="K9" i="13"/>
  <c r="M9" i="13"/>
  <c r="O9" i="13"/>
  <c r="O8" i="13" s="1"/>
  <c r="Q9" i="13"/>
  <c r="Q8" i="13" s="1"/>
  <c r="V9" i="13"/>
  <c r="K10" i="13"/>
  <c r="Q10" i="13"/>
  <c r="G11" i="13"/>
  <c r="I11" i="13"/>
  <c r="I10" i="13" s="1"/>
  <c r="K11" i="13"/>
  <c r="M11" i="13"/>
  <c r="O11" i="13"/>
  <c r="Q11" i="13"/>
  <c r="V11" i="13"/>
  <c r="V10" i="13" s="1"/>
  <c r="G12" i="13"/>
  <c r="G10" i="13" s="1"/>
  <c r="I12" i="13"/>
  <c r="K12" i="13"/>
  <c r="O12" i="13"/>
  <c r="O10" i="13" s="1"/>
  <c r="Q12" i="13"/>
  <c r="V12" i="13"/>
  <c r="G13" i="13"/>
  <c r="Q13" i="13"/>
  <c r="G14" i="13"/>
  <c r="M14" i="13" s="1"/>
  <c r="M13" i="13" s="1"/>
  <c r="I14" i="13"/>
  <c r="I13" i="13" s="1"/>
  <c r="K14" i="13"/>
  <c r="K13" i="13" s="1"/>
  <c r="O14" i="13"/>
  <c r="O13" i="13" s="1"/>
  <c r="Q14" i="13"/>
  <c r="V14" i="13"/>
  <c r="V13" i="13" s="1"/>
  <c r="G15" i="13"/>
  <c r="M15" i="13" s="1"/>
  <c r="I15" i="13"/>
  <c r="K15" i="13"/>
  <c r="O15" i="13"/>
  <c r="Q15" i="13"/>
  <c r="V15" i="13"/>
  <c r="G17" i="13"/>
  <c r="I17" i="13"/>
  <c r="K17" i="13"/>
  <c r="M17" i="13"/>
  <c r="O17" i="13"/>
  <c r="Q17" i="13"/>
  <c r="V17" i="13"/>
  <c r="O19" i="13"/>
  <c r="G20" i="13"/>
  <c r="I20" i="13"/>
  <c r="K20" i="13"/>
  <c r="K19" i="13" s="1"/>
  <c r="M20" i="13"/>
  <c r="O20" i="13"/>
  <c r="Q20" i="13"/>
  <c r="Q19" i="13" s="1"/>
  <c r="V20" i="13"/>
  <c r="V19" i="13" s="1"/>
  <c r="G22" i="13"/>
  <c r="I22" i="13"/>
  <c r="K22" i="13"/>
  <c r="M22" i="13"/>
  <c r="O22" i="13"/>
  <c r="Q22" i="13"/>
  <c r="V22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G27" i="13"/>
  <c r="M27" i="13" s="1"/>
  <c r="I27" i="13"/>
  <c r="I19" i="13" s="1"/>
  <c r="K27" i="13"/>
  <c r="O27" i="13"/>
  <c r="Q27" i="13"/>
  <c r="V27" i="13"/>
  <c r="G28" i="13"/>
  <c r="G29" i="13"/>
  <c r="I29" i="13"/>
  <c r="K29" i="13"/>
  <c r="M29" i="13"/>
  <c r="O29" i="13"/>
  <c r="O28" i="13" s="1"/>
  <c r="Q29" i="13"/>
  <c r="V29" i="13"/>
  <c r="G30" i="13"/>
  <c r="I30" i="13"/>
  <c r="K30" i="13"/>
  <c r="M30" i="13"/>
  <c r="O30" i="13"/>
  <c r="Q30" i="13"/>
  <c r="Q28" i="13" s="1"/>
  <c r="V30" i="13"/>
  <c r="G31" i="13"/>
  <c r="M31" i="13" s="1"/>
  <c r="I31" i="13"/>
  <c r="K31" i="13"/>
  <c r="K28" i="13" s="1"/>
  <c r="O31" i="13"/>
  <c r="Q31" i="13"/>
  <c r="V31" i="13"/>
  <c r="G32" i="13"/>
  <c r="I32" i="13"/>
  <c r="K32" i="13"/>
  <c r="M32" i="13"/>
  <c r="O32" i="13"/>
  <c r="Q32" i="13"/>
  <c r="V32" i="13"/>
  <c r="V28" i="13" s="1"/>
  <c r="G33" i="13"/>
  <c r="M33" i="13" s="1"/>
  <c r="I33" i="13"/>
  <c r="K33" i="13"/>
  <c r="O33" i="13"/>
  <c r="Q33" i="13"/>
  <c r="V33" i="13"/>
  <c r="G34" i="13"/>
  <c r="M34" i="13" s="1"/>
  <c r="I34" i="13"/>
  <c r="K34" i="13"/>
  <c r="O34" i="13"/>
  <c r="Q34" i="13"/>
  <c r="V34" i="13"/>
  <c r="G36" i="13"/>
  <c r="M36" i="13" s="1"/>
  <c r="I36" i="13"/>
  <c r="I28" i="13" s="1"/>
  <c r="K36" i="13"/>
  <c r="O36" i="13"/>
  <c r="Q36" i="13"/>
  <c r="V36" i="13"/>
  <c r="G38" i="13"/>
  <c r="M38" i="13" s="1"/>
  <c r="I38" i="13"/>
  <c r="K38" i="13"/>
  <c r="O38" i="13"/>
  <c r="Q38" i="13"/>
  <c r="V38" i="13"/>
  <c r="G40" i="13"/>
  <c r="K40" i="13"/>
  <c r="G41" i="13"/>
  <c r="I41" i="13"/>
  <c r="I40" i="13" s="1"/>
  <c r="K41" i="13"/>
  <c r="M41" i="13"/>
  <c r="O41" i="13"/>
  <c r="O40" i="13" s="1"/>
  <c r="Q41" i="13"/>
  <c r="Q40" i="13" s="1"/>
  <c r="V41" i="13"/>
  <c r="G42" i="13"/>
  <c r="I42" i="13"/>
  <c r="K42" i="13"/>
  <c r="M42" i="13"/>
  <c r="O42" i="13"/>
  <c r="Q42" i="13"/>
  <c r="V42" i="13"/>
  <c r="V40" i="13" s="1"/>
  <c r="G44" i="13"/>
  <c r="I44" i="13"/>
  <c r="K44" i="13"/>
  <c r="M44" i="13"/>
  <c r="M40" i="13" s="1"/>
  <c r="O44" i="13"/>
  <c r="Q44" i="13"/>
  <c r="V44" i="13"/>
  <c r="AE46" i="13"/>
  <c r="G49" i="12"/>
  <c r="G8" i="12"/>
  <c r="G9" i="12"/>
  <c r="I9" i="12"/>
  <c r="I8" i="12" s="1"/>
  <c r="K9" i="12"/>
  <c r="K8" i="12" s="1"/>
  <c r="M9" i="12"/>
  <c r="M8" i="12" s="1"/>
  <c r="O9" i="12"/>
  <c r="O8" i="12" s="1"/>
  <c r="Q9" i="12"/>
  <c r="Q8" i="12" s="1"/>
  <c r="V9" i="12"/>
  <c r="V8" i="12" s="1"/>
  <c r="G10" i="12"/>
  <c r="G11" i="12"/>
  <c r="M11" i="12" s="1"/>
  <c r="M10" i="12" s="1"/>
  <c r="I11" i="12"/>
  <c r="I10" i="12" s="1"/>
  <c r="K11" i="12"/>
  <c r="O11" i="12"/>
  <c r="O10" i="12" s="1"/>
  <c r="Q11" i="12"/>
  <c r="Q10" i="12" s="1"/>
  <c r="V11" i="12"/>
  <c r="V10" i="12" s="1"/>
  <c r="G12" i="12"/>
  <c r="I12" i="12"/>
  <c r="K12" i="12"/>
  <c r="K10" i="12" s="1"/>
  <c r="M12" i="12"/>
  <c r="O12" i="12"/>
  <c r="Q12" i="12"/>
  <c r="V12" i="12"/>
  <c r="G14" i="12"/>
  <c r="G15" i="12"/>
  <c r="I15" i="12"/>
  <c r="I14" i="12" s="1"/>
  <c r="K15" i="12"/>
  <c r="M15" i="12"/>
  <c r="O15" i="12"/>
  <c r="O14" i="12" s="1"/>
  <c r="Q15" i="12"/>
  <c r="Q14" i="12" s="1"/>
  <c r="V15" i="12"/>
  <c r="V14" i="12" s="1"/>
  <c r="G18" i="12"/>
  <c r="I18" i="12"/>
  <c r="K18" i="12"/>
  <c r="M18" i="12"/>
  <c r="O18" i="12"/>
  <c r="Q18" i="12"/>
  <c r="V18" i="12"/>
  <c r="G21" i="12"/>
  <c r="I21" i="12"/>
  <c r="K21" i="12"/>
  <c r="M21" i="12"/>
  <c r="O21" i="12"/>
  <c r="Q21" i="12"/>
  <c r="V21" i="12"/>
  <c r="G24" i="12"/>
  <c r="M24" i="12" s="1"/>
  <c r="I24" i="12"/>
  <c r="K24" i="12"/>
  <c r="O24" i="12"/>
  <c r="Q24" i="12"/>
  <c r="V24" i="12"/>
  <c r="G27" i="12"/>
  <c r="M27" i="12" s="1"/>
  <c r="I27" i="12"/>
  <c r="K27" i="12"/>
  <c r="O27" i="12"/>
  <c r="Q27" i="12"/>
  <c r="V27" i="12"/>
  <c r="G28" i="12"/>
  <c r="M28" i="12" s="1"/>
  <c r="I28" i="12"/>
  <c r="K28" i="12"/>
  <c r="K14" i="12" s="1"/>
  <c r="O28" i="12"/>
  <c r="Q28" i="12"/>
  <c r="V28" i="12"/>
  <c r="G29" i="12"/>
  <c r="M29" i="12" s="1"/>
  <c r="I29" i="12"/>
  <c r="K29" i="12"/>
  <c r="O29" i="12"/>
  <c r="Q29" i="12"/>
  <c r="V29" i="12"/>
  <c r="G30" i="12"/>
  <c r="I30" i="12"/>
  <c r="K30" i="12"/>
  <c r="M30" i="12"/>
  <c r="O30" i="12"/>
  <c r="Q30" i="12"/>
  <c r="V30" i="12"/>
  <c r="G32" i="12"/>
  <c r="I32" i="12"/>
  <c r="K32" i="12"/>
  <c r="M32" i="12"/>
  <c r="O32" i="12"/>
  <c r="Q32" i="12"/>
  <c r="V32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I39" i="12"/>
  <c r="K39" i="12"/>
  <c r="M39" i="12"/>
  <c r="O39" i="12"/>
  <c r="Q39" i="12"/>
  <c r="V39" i="12"/>
  <c r="G40" i="12"/>
  <c r="I40" i="12"/>
  <c r="K40" i="12"/>
  <c r="M40" i="12"/>
  <c r="O40" i="12"/>
  <c r="Q40" i="12"/>
  <c r="V40" i="12"/>
  <c r="G41" i="12"/>
  <c r="I41" i="12"/>
  <c r="K41" i="12"/>
  <c r="M41" i="12"/>
  <c r="O41" i="12"/>
  <c r="Q41" i="12"/>
  <c r="V41" i="12"/>
  <c r="G42" i="12"/>
  <c r="O42" i="12"/>
  <c r="G43" i="12"/>
  <c r="I43" i="12"/>
  <c r="I42" i="12" s="1"/>
  <c r="K43" i="12"/>
  <c r="K42" i="12" s="1"/>
  <c r="M43" i="12"/>
  <c r="M42" i="12" s="1"/>
  <c r="O43" i="12"/>
  <c r="Q43" i="12"/>
  <c r="Q42" i="12" s="1"/>
  <c r="V43" i="12"/>
  <c r="V42" i="12" s="1"/>
  <c r="G44" i="12"/>
  <c r="V44" i="12"/>
  <c r="G45" i="12"/>
  <c r="M45" i="12" s="1"/>
  <c r="I45" i="12"/>
  <c r="K45" i="12"/>
  <c r="O45" i="12"/>
  <c r="O44" i="12" s="1"/>
  <c r="Q45" i="12"/>
  <c r="Q44" i="12" s="1"/>
  <c r="V45" i="12"/>
  <c r="G46" i="12"/>
  <c r="M46" i="12" s="1"/>
  <c r="I46" i="12"/>
  <c r="I44" i="12" s="1"/>
  <c r="K46" i="12"/>
  <c r="K44" i="12" s="1"/>
  <c r="O46" i="12"/>
  <c r="Q46" i="12"/>
  <c r="V46" i="12"/>
  <c r="G47" i="12"/>
  <c r="M47" i="12" s="1"/>
  <c r="I47" i="12"/>
  <c r="K47" i="12"/>
  <c r="O47" i="12"/>
  <c r="Q47" i="12"/>
  <c r="V47" i="12"/>
  <c r="AE49" i="12"/>
  <c r="I20" i="1"/>
  <c r="I19" i="1"/>
  <c r="I18" i="1"/>
  <c r="I17" i="1"/>
  <c r="I16" i="1"/>
  <c r="I63" i="1"/>
  <c r="J62" i="1" s="1"/>
  <c r="F43" i="1"/>
  <c r="G43" i="1"/>
  <c r="G25" i="1" s="1"/>
  <c r="A25" i="1" s="1"/>
  <c r="H42" i="1"/>
  <c r="I42" i="1" s="1"/>
  <c r="H41" i="1"/>
  <c r="I41" i="1" s="1"/>
  <c r="H40" i="1"/>
  <c r="I40" i="1" s="1"/>
  <c r="H39" i="1"/>
  <c r="H43" i="1" s="1"/>
  <c r="J28" i="1"/>
  <c r="J26" i="1"/>
  <c r="G38" i="1"/>
  <c r="F38" i="1"/>
  <c r="J23" i="1"/>
  <c r="J24" i="1"/>
  <c r="J25" i="1"/>
  <c r="J27" i="1"/>
  <c r="E24" i="1"/>
  <c r="E26" i="1"/>
  <c r="J59" i="1" l="1"/>
  <c r="J60" i="1"/>
  <c r="J61" i="1"/>
  <c r="J58" i="1"/>
  <c r="J54" i="1"/>
  <c r="J55" i="1"/>
  <c r="J56" i="1"/>
  <c r="J63" i="1" s="1"/>
  <c r="J57" i="1"/>
  <c r="G26" i="1"/>
  <c r="A26" i="1"/>
  <c r="G28" i="1"/>
  <c r="G23" i="1"/>
  <c r="M28" i="13"/>
  <c r="M19" i="13"/>
  <c r="AF46" i="13"/>
  <c r="G19" i="13"/>
  <c r="M12" i="13"/>
  <c r="M10" i="13" s="1"/>
  <c r="M14" i="12"/>
  <c r="M44" i="12"/>
  <c r="AF49" i="12"/>
  <c r="I21" i="1"/>
  <c r="I39" i="1"/>
  <c r="I43" i="1" s="1"/>
  <c r="A23" i="1" l="1"/>
  <c r="J42" i="1"/>
  <c r="J39" i="1"/>
  <c r="J43" i="1" s="1"/>
  <c r="J41" i="1"/>
  <c r="J40" i="1"/>
  <c r="G24" i="1" l="1"/>
  <c r="A27" i="1" s="1"/>
  <c r="A24" i="1"/>
  <c r="G29" i="1" l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Projektant_</author>
  </authors>
  <commentList>
    <comment ref="S6" authorId="0" shapeId="0" xr:uid="{2C2F2A8A-2323-43F2-87AD-651C953D7A6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099BA12-B06E-4920-9D5E-F9D6C39247D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Projektant_</author>
  </authors>
  <commentList>
    <comment ref="S6" authorId="0" shapeId="0" xr:uid="{5253A63A-F27B-4B2D-A13F-FF88CDF442D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BD26972-E988-448D-A304-0DD9B9337C1E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<sst xmlns="http://schemas.openxmlformats.org/spreadsheetml/2006/main" count="659" uniqueCount="237">
  <si>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</si>
  <si>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</si>
  <si>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</si>
  <si>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</si>
  <si>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</si>
  <si>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</si>
  <si>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</si>
  <si>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</si>
  <si>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</si>
  <si>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</si>
  <si>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</si>
  <si>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</si>
  <si>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</si>
  <si>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</si>
  <si>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</si>
  <si>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</si>
  <si>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</si>
  <si>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</si>
  <si>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</si>
  <si>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</si>
  <si>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</si>
  <si>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</si>
  <si>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</si>
  <si>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</si>
  <si>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</si>
  <si>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</si>
  <si>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</si>
  <si>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</si>
  <si>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</si>
  <si>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</si>
  <si>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</si>
  <si>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</si>
  <si>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</si>
  <si>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</si>
  <si>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</si>
  <si>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</si>
  <si>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</si>
  <si>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</si>
  <si>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</si>
  <si>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</si>
  <si>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</si>
  <si>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</si>
  <si>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</si>
  <si>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Ing. Liliana Skulinová</t>
  </si>
  <si>
    <t>014_2025</t>
  </si>
  <si>
    <t>Studénka Vzorové byty</t>
  </si>
  <si>
    <t>Stavba</t>
  </si>
  <si>
    <t>02</t>
  </si>
  <si>
    <t>Vnitřní rozvody ZTI byt 2+1</t>
  </si>
  <si>
    <t>Vnitřní rozvody kanalizace</t>
  </si>
  <si>
    <t>Vnitřní rozvody vodovodu</t>
  </si>
  <si>
    <t>Celkem za stavbu</t>
  </si>
  <si>
    <t>CZK</t>
  </si>
  <si>
    <t>#POPS</t>
  </si>
  <si>
    <t>Popis stavby: 014_2025 - Studénka Vzorové byty</t>
  </si>
  <si>
    <t>#POPO</t>
  </si>
  <si>
    <t>Popis objektu: 02 - Vnitřní rozvody ZTI byt 2+1</t>
  </si>
  <si>
    <t>#POPR</t>
  </si>
  <si>
    <t>Popis rozpočtu: 02 - Vnitřní rozvody vodovodu</t>
  </si>
  <si>
    <t>Popis rozpočtu: 02 - Vnitřní rozvody kanalizace</t>
  </si>
  <si>
    <t>Rekapitulace dílů</t>
  </si>
  <si>
    <t>Typ dílu</t>
  </si>
  <si>
    <t>61</t>
  </si>
  <si>
    <t>Úpravy povrchů vnitřní</t>
  </si>
  <si>
    <t>8</t>
  </si>
  <si>
    <t>Trubní vedení</t>
  </si>
  <si>
    <t>96</t>
  </si>
  <si>
    <t>Bourání konstrukcí</t>
  </si>
  <si>
    <t>721</t>
  </si>
  <si>
    <t>Vnitřní kanalizace</t>
  </si>
  <si>
    <t>722</t>
  </si>
  <si>
    <t>Vnitřní vodovod</t>
  </si>
  <si>
    <t>725</t>
  </si>
  <si>
    <t>Zařizovací předměty</t>
  </si>
  <si>
    <t>733</t>
  </si>
  <si>
    <t>Rozvod potrubí</t>
  </si>
  <si>
    <t>734</t>
  </si>
  <si>
    <t>Armatury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</si>
  <si>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</si>
  <si>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</si>
  <si>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</si>
  <si>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</si>
  <si>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</si>
  <si>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</si>
  <si>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</si>
  <si>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</si>
  <si>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</si>
  <si>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</si>
  <si>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</si>
  <si>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</si>
  <si>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</si>
  <si>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</si>
  <si>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</si>
  <si>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</si>
  <si>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</si>
  <si>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</si>
  <si>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</si>
  <si>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</si>
  <si>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</si>
  <si>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</si>
  <si>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</si>
  <si>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</si>
  <si>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</si>
  <si>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</si>
  <si>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</si>
  <si>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</si>
  <si>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</si>
  <si>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</si>
  <si>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</si>
  <si>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</si>
  <si>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</si>
  <si>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612403386RT1</t>
  </si>
  <si>
    <t>Hrubá výplň rýh ve stěnách do 10x10cm maltou z SMS zdicí maltou</t>
  </si>
  <si>
    <t>m</t>
  </si>
  <si>
    <t>RTS 25/ I</t>
  </si>
  <si>
    <t>Indiv</t>
  </si>
  <si>
    <t>Práce</t>
  </si>
  <si>
    <t>Běžná</t>
  </si>
  <si>
    <t>POL1_</t>
  </si>
  <si>
    <t>970031060R00</t>
  </si>
  <si>
    <t>Vrtání jádrové do zdiva cihelného do D 60 mm</t>
  </si>
  <si>
    <t>974031143R00</t>
  </si>
  <si>
    <t>Vysekání rýh ve zdi cihelné 7 x 10 cm</t>
  </si>
  <si>
    <t>Včetně pomocného lešení o výšce podlahy do 1900 mm a pro zatížení do 1,5 kPa  (150 kg/m2).</t>
  </si>
  <si>
    <t>POP</t>
  </si>
  <si>
    <t>722172742R00</t>
  </si>
  <si>
    <t>Potrubí plastové PP-RCT bez zednických výpomocí, D 20 x 2,3 mm, S 3,2</t>
  </si>
  <si>
    <t>Potrubí včetně tvarovek bez zednických výpomocí.</t>
  </si>
  <si>
    <t>Včetně pomocného lešení o výšce podlahy do 1900 mm a pro zatížení do 1,5 kPa.</t>
  </si>
  <si>
    <t>722172743R00</t>
  </si>
  <si>
    <t>Potrubí plastové PP-RCT bez zednických výpomocí, D 25 x 2,8 mm, S 3,2</t>
  </si>
  <si>
    <t>722235112R00</t>
  </si>
  <si>
    <t>Kohout vodovodní, kulový, vnitřní-vnitřní závit, DN 20 mm</t>
  </si>
  <si>
    <t>kus</t>
  </si>
  <si>
    <t>722237662R00</t>
  </si>
  <si>
    <t>Klapka vodovodní, zpětná, vodorovná, 2x vnitřní závit, DN 20 mm</t>
  </si>
  <si>
    <t>722264321R00</t>
  </si>
  <si>
    <t>Vodoměr bytový SV DN 15 x 80 mm, Qn 2,5</t>
  </si>
  <si>
    <t>722280107R00</t>
  </si>
  <si>
    <t>Tlaková zkouška vodovodního potrubí DN 40 mm</t>
  </si>
  <si>
    <t>Včetně dodávky vody, uzavření a zabezpečení konců potrubí.</t>
  </si>
  <si>
    <t>722290234R00</t>
  </si>
  <si>
    <t>Proplach a dezinfekce vodovodního potrubí DN 80 mm</t>
  </si>
  <si>
    <t>Včetně dodání desinfekčního prostředku.</t>
  </si>
  <si>
    <t>230330092</t>
  </si>
  <si>
    <t>Montáž izolace vodovodního potrubí</t>
  </si>
  <si>
    <t xml:space="preserve">m     </t>
  </si>
  <si>
    <t>Vlastní</t>
  </si>
  <si>
    <t>283771027R</t>
  </si>
  <si>
    <t>Izolace potrubí  20 x 13 mm šedočerná</t>
  </si>
  <si>
    <t>SPCM</t>
  </si>
  <si>
    <t>Specifikace</t>
  </si>
  <si>
    <t>POL3_</t>
  </si>
  <si>
    <t>283771028R</t>
  </si>
  <si>
    <t>Izolace potrubí 20x20 mm šedočerná</t>
  </si>
  <si>
    <t>283771092R</t>
  </si>
  <si>
    <t>Izolace potrubí  25 x 13 mm šedočerná</t>
  </si>
  <si>
    <t>283771094R</t>
  </si>
  <si>
    <t>Izolace potrubí 25 x 25 mm šedočerná</t>
  </si>
  <si>
    <t>553476572R</t>
  </si>
  <si>
    <t>Dvířka revizní do zdiva 300 x 300 mm, tl.12,5 mm - vlhké prostředí</t>
  </si>
  <si>
    <t>998722101R00</t>
  </si>
  <si>
    <t>Přesun hmot pro vnitřní vodovod, výšky do 6 m</t>
  </si>
  <si>
    <t>t</t>
  </si>
  <si>
    <t>Přesun hmot</t>
  </si>
  <si>
    <t>POL7_</t>
  </si>
  <si>
    <t>06010602R</t>
  </si>
  <si>
    <t>Podružní instalační materiál pro trubní vedení</t>
  </si>
  <si>
    <t>soubor</t>
  </si>
  <si>
    <t>VRN</t>
  </si>
  <si>
    <t>POL99_0</t>
  </si>
  <si>
    <t>733170804R00</t>
  </si>
  <si>
    <t>Demontáž potrubí z plastových trubek do D 50 mm</t>
  </si>
  <si>
    <t>734235132R00</t>
  </si>
  <si>
    <t>Kohout kulový s vypouštěním  DN 20</t>
  </si>
  <si>
    <t>RTS 24/ II</t>
  </si>
  <si>
    <t>998734101R00</t>
  </si>
  <si>
    <t>Přesun hmot pro armatury, výšky do 6 m</t>
  </si>
  <si>
    <t>POL1_7</t>
  </si>
  <si>
    <t>55141103R</t>
  </si>
  <si>
    <t>Ventil rohový mosazný 1/2" x 3/8"</t>
  </si>
  <si>
    <t>SUM</t>
  </si>
  <si>
    <t>Poznámky uchazeče k zadání</t>
  </si>
  <si>
    <t>POPUZIV</t>
  </si>
  <si>
    <t>END</t>
  </si>
  <si>
    <t>612403390R00</t>
  </si>
  <si>
    <t>Hrubá výplň rýh ve stěnách do 20x10cm maltou z SMS</t>
  </si>
  <si>
    <t>892561111R00</t>
  </si>
  <si>
    <t>Zkouška těsnosti kanalizace DN do 125, vodou</t>
  </si>
  <si>
    <t>POL99_8</t>
  </si>
  <si>
    <t>969021111R00</t>
  </si>
  <si>
    <t>Vybourání kanalizačního potrubí DN do 100 mm</t>
  </si>
  <si>
    <t>974031132R00</t>
  </si>
  <si>
    <t>Vysekání rýh ve zdi cihelné 5 x 7 cm</t>
  </si>
  <si>
    <t>974031155R00</t>
  </si>
  <si>
    <t>Vysekání rýh ve zdi cihelné 10 x 20 cm</t>
  </si>
  <si>
    <t>721176102R00</t>
  </si>
  <si>
    <t>Potrubí HT připojovací, D 40 x 1,8 mm</t>
  </si>
  <si>
    <t>Potrubí včetně tvarovek. Bez zednických výpomocí.</t>
  </si>
  <si>
    <t>721176103R00</t>
  </si>
  <si>
    <t>Potrubí HT připojovací, D 50 x 1,8 mm</t>
  </si>
  <si>
    <t>721176105R00</t>
  </si>
  <si>
    <t>Potrubí HT připojovací, D 110 x 2,7 mm</t>
  </si>
  <si>
    <t>7211761085</t>
  </si>
  <si>
    <t>Zednické výpomoci při instalaci kanalizačního potrubí</t>
  </si>
  <si>
    <t>998721101R00</t>
  </si>
  <si>
    <t>Přesun hmot pro vnitřní kanalizaci, výšky do 6 m</t>
  </si>
  <si>
    <t>725110811R00</t>
  </si>
  <si>
    <t>Demontáž klozetů splachovacích</t>
  </si>
  <si>
    <t>725210821R00</t>
  </si>
  <si>
    <t>Demontáž umyvadel bez výtokových armatur</t>
  </si>
  <si>
    <t>725220851R00</t>
  </si>
  <si>
    <t>Demontáž van včetně vybourání obezdezdívky</t>
  </si>
  <si>
    <t>725706811R00</t>
  </si>
  <si>
    <t>Demontáž dřezů, výlevek, proplachovacích misek kameninových, jednoduchých</t>
  </si>
  <si>
    <t>725820801R00</t>
  </si>
  <si>
    <t>Demontáž baterie nástěnné do G 3/4"</t>
  </si>
  <si>
    <t>725100001RA0</t>
  </si>
  <si>
    <t>Umyvadlo, baterie, zápachová uzávěrka</t>
  </si>
  <si>
    <t>Agregovaná položka</t>
  </si>
  <si>
    <t>POL2_</t>
  </si>
  <si>
    <t>0,5 m kanalizačního připojovacího potrubí, vyvedení a upevnění kanalizační a vodovodní výpustky, osazení umyvadla, sifonu a vodovodní baterie. S dodávkou materiálu.</t>
  </si>
  <si>
    <t>725100003RA0</t>
  </si>
  <si>
    <t>Vana, baterie, zápachová uzávěrka, obezdění</t>
  </si>
  <si>
    <t>0,5 m kanalizačního připojovacího potrubí, vyvedení a upevnění kanalizační a vodovodní výpustky, osazení vany, sifonu a vodovodní baterie. Obezdívka vany.  S dodávkou materiálu.</t>
  </si>
  <si>
    <t>725100006RA0</t>
  </si>
  <si>
    <t>Klozet kombi</t>
  </si>
  <si>
    <t>Vyvedení odpadní a vodovodní výpustky, dodávka a osazení klozetové mísy s nádržkou. 0,5 m kanalizačního potrubí.</t>
  </si>
  <si>
    <t>979082213R00</t>
  </si>
  <si>
    <t>Vodorovná doprava suti po suchu do 1 km</t>
  </si>
  <si>
    <t>Přesun suti</t>
  </si>
  <si>
    <t>POL8_</t>
  </si>
  <si>
    <t>979081111R00</t>
  </si>
  <si>
    <t>Odvoz suti a vybour. hmot na skládku do 1 km</t>
  </si>
  <si>
    <t>Včetně naložení na dopravní prostředek a složení na skládku, bez poplatku za skládku.</t>
  </si>
  <si>
    <t>979082111R00</t>
  </si>
  <si>
    <t>Vnitrostaveništní doprava suti do 10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</si>
</sst>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34" xfId="0" applyNumberFormat="1" applyBorder="1" applyAlignment="1">
      <alignment vertical="center" wrapText="1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5" fontId="8" fillId="3" borderId="0" xfId="0" applyNumberFormat="1" applyFont="1" applyFill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0" fontId="18" fillId="0" borderId="0" xfId="0" applyNumberFormat="1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D15" sqref="D15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76" t="s">
        <v>41</v>
      </c>
      <c r="B2" s="76"/>
      <c r="C2" s="76"/>
      <c r="D2" s="76"/>
      <c r="E2" s="76"/>
      <c r="F2" s="76"/>
      <c r="G2" s="7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6"/>
  <sheetViews>
    <sheetView showGridLines="0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77" t="s">
        <v>4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">
      <c r="A2" s="2"/>
      <c r="B2" s="111" t="s">
        <v>24</v>
      </c>
      <c r="C2" s="112"/>
      <c r="D2" s="113" t="s">
        <v>44</v>
      </c>
      <c r="E2" s="114" t="s">
        <v>45</v>
      </c>
      <c r="F2" s="115"/>
      <c r="G2" s="115"/>
      <c r="H2" s="115"/>
      <c r="I2" s="115"/>
      <c r="J2" s="116"/>
      <c r="O2" s="1"/>
    </row>
    <row r="3" spans="1:15" ht="27" hidden="1" customHeight="1" x14ac:dyDescent="0.2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">
      <c r="A5" s="2"/>
      <c r="B5" s="31" t="s">
        <v>23</v>
      </c>
      <c r="D5" s="92"/>
      <c r="E5" s="93"/>
      <c r="F5" s="93"/>
      <c r="G5" s="93"/>
      <c r="H5" s="18" t="s">
        <v>42</v>
      </c>
      <c r="I5" s="22"/>
      <c r="J5" s="8"/>
    </row>
    <row r="6" spans="1:15" ht="15.75" customHeight="1" x14ac:dyDescent="0.2">
      <c r="A6" s="2"/>
      <c r="B6" s="28"/>
      <c r="C6" s="55"/>
      <c r="D6" s="86"/>
      <c r="E6" s="94"/>
      <c r="F6" s="94"/>
      <c r="G6" s="94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127"/>
      <c r="E11" s="127"/>
      <c r="F11" s="127"/>
      <c r="G11" s="127"/>
      <c r="H11" s="18" t="s">
        <v>42</v>
      </c>
      <c r="I11" s="132"/>
      <c r="J11" s="8"/>
    </row>
    <row r="12" spans="1:15" ht="15.75" customHeight="1" x14ac:dyDescent="0.2">
      <c r="A12" s="2"/>
      <c r="B12" s="28"/>
      <c r="C12" s="55"/>
      <c r="D12" s="128"/>
      <c r="E12" s="128"/>
      <c r="F12" s="128"/>
      <c r="G12" s="128"/>
      <c r="H12" s="18" t="s">
        <v>36</v>
      </c>
      <c r="I12" s="132"/>
      <c r="J12" s="8"/>
    </row>
    <row r="13" spans="1:15" ht="15.75" customHeight="1" x14ac:dyDescent="0.2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87"/>
      <c r="F15" s="87"/>
      <c r="G15" s="88"/>
      <c r="H15" s="88"/>
      <c r="I15" s="88" t="s">
        <v>31</v>
      </c>
      <c r="J15" s="89"/>
    </row>
    <row r="16" spans="1:15" ht="23.25" customHeight="1" x14ac:dyDescent="0.2">
      <c r="A16" s="194" t="s">
        <v>26</v>
      </c>
      <c r="B16" s="38" t="s">
        <v>26</v>
      </c>
      <c r="C16" s="62"/>
      <c r="D16" s="63"/>
      <c r="E16" s="83"/>
      <c r="F16" s="84"/>
      <c r="G16" s="83"/>
      <c r="H16" s="84"/>
      <c r="I16" s="83">
        <f>SUMIF(F54:F62,A16,I54:I62)+SUMIF(F54:F62,"PSU",I54:I62)</f>
        <v>0</v>
      </c>
      <c r="J16" s="85"/>
    </row>
    <row r="17" spans="1:10" ht="23.25" customHeight="1" x14ac:dyDescent="0.2">
      <c r="A17" s="194" t="s">
        <v>27</v>
      </c>
      <c r="B17" s="38" t="s">
        <v>27</v>
      </c>
      <c r="C17" s="62"/>
      <c r="D17" s="63"/>
      <c r="E17" s="83"/>
      <c r="F17" s="84"/>
      <c r="G17" s="83"/>
      <c r="H17" s="84"/>
      <c r="I17" s="83">
        <f>SUMIF(F54:F62,A17,I54:I62)</f>
        <v>0</v>
      </c>
      <c r="J17" s="85"/>
    </row>
    <row r="18" spans="1:10" ht="23.25" customHeight="1" x14ac:dyDescent="0.2">
      <c r="A18" s="194" t="s">
        <v>28</v>
      </c>
      <c r="B18" s="38" t="s">
        <v>28</v>
      </c>
      <c r="C18" s="62"/>
      <c r="D18" s="63"/>
      <c r="E18" s="83"/>
      <c r="F18" s="84"/>
      <c r="G18" s="83"/>
      <c r="H18" s="84"/>
      <c r="I18" s="83">
        <f>SUMIF(F54:F62,A18,I54:I62)</f>
        <v>0</v>
      </c>
      <c r="J18" s="85"/>
    </row>
    <row r="19" spans="1:10" ht="23.25" customHeight="1" x14ac:dyDescent="0.2">
      <c r="A19" s="194" t="s">
        <v>81</v>
      </c>
      <c r="B19" s="38" t="s">
        <v>29</v>
      </c>
      <c r="C19" s="62"/>
      <c r="D19" s="63"/>
      <c r="E19" s="83"/>
      <c r="F19" s="84"/>
      <c r="G19" s="83"/>
      <c r="H19" s="84"/>
      <c r="I19" s="83">
        <f>SUMIF(F54:F62,A19,I54:I62)</f>
        <v>0</v>
      </c>
      <c r="J19" s="85"/>
    </row>
    <row r="20" spans="1:10" ht="23.25" customHeight="1" x14ac:dyDescent="0.2">
      <c r="A20" s="194" t="s">
        <v>82</v>
      </c>
      <c r="B20" s="38" t="s">
        <v>30</v>
      </c>
      <c r="C20" s="62"/>
      <c r="D20" s="63"/>
      <c r="E20" s="83"/>
      <c r="F20" s="84"/>
      <c r="G20" s="83"/>
      <c r="H20" s="84"/>
      <c r="I20" s="83">
        <f>SUMIF(F54:F62,A20,I54:I62)</f>
        <v>0</v>
      </c>
      <c r="J20" s="85"/>
    </row>
    <row r="21" spans="1:10" ht="23.25" customHeight="1" x14ac:dyDescent="0.2">
      <c r="A21" s="2"/>
      <c r="B21" s="48" t="s">
        <v>31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25">
      <c r="A28" s="2"/>
      <c r="B28" s="163" t="s">
        <v>25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63" t="s">
        <v>37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135" t="s">
        <v>17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">
      <c r="A38" s="134" t="s">
        <v>39</v>
      </c>
      <c r="B38" s="139" t="s">
        <v>18</v>
      </c>
      <c r="C38" s="140" t="s">
        <v>6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19</v>
      </c>
      <c r="I38" s="142" t="s">
        <v>1</v>
      </c>
      <c r="J38" s="143" t="s">
        <v>0</v>
      </c>
    </row>
    <row r="39" spans="1:10" ht="25.5" hidden="1" customHeight="1" x14ac:dyDescent="0.2">
      <c r="A39" s="134">
        <v>1</v>
      </c>
      <c r="B39" s="144" t="s">
        <v>46</v>
      </c>
      <c r="C39" s="145"/>
      <c r="D39" s="145"/>
      <c r="E39" s="145"/>
      <c r="F39" s="146">
        <f>'02 02 P1'!AE46+'02 02 Pol'!AE49</f>
        <v>0</v>
      </c>
      <c r="G39" s="147">
        <f>'02 02 P1'!AF46+'02 02 Pol'!AF49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">
      <c r="A40" s="134">
        <v>2</v>
      </c>
      <c r="B40" s="150" t="s">
        <v>47</v>
      </c>
      <c r="C40" s="151" t="s">
        <v>48</v>
      </c>
      <c r="D40" s="151"/>
      <c r="E40" s="151"/>
      <c r="F40" s="152">
        <f>'02 02 P1'!AE46+'02 02 Pol'!AE49</f>
        <v>0</v>
      </c>
      <c r="G40" s="153">
        <f>'02 02 P1'!AF46+'02 02 Pol'!AF49</f>
        <v>0</v>
      </c>
      <c r="H40" s="153">
        <f>(F40*SazbaDPH1/100)+(G40*SazbaDPH2/100)</f>
        <v>0</v>
      </c>
      <c r="I40" s="153">
        <f>F40+G40+H40</f>
        <v>0</v>
      </c>
      <c r="J40" s="154" t="str">
        <f>IF(CenaCelkemVypocet=0,"",I40/CenaCelkemVypocet*100)</f>
        <v/>
      </c>
    </row>
    <row r="41" spans="1:10" ht="25.5" customHeight="1" x14ac:dyDescent="0.2">
      <c r="A41" s="134">
        <v>3</v>
      </c>
      <c r="B41" s="155" t="s">
        <v>47</v>
      </c>
      <c r="C41" s="145" t="s">
        <v>49</v>
      </c>
      <c r="D41" s="145"/>
      <c r="E41" s="145"/>
      <c r="F41" s="156">
        <f>'02 02 P1'!AE46</f>
        <v>0</v>
      </c>
      <c r="G41" s="148">
        <f>'02 02 P1'!AF46</f>
        <v>0</v>
      </c>
      <c r="H41" s="148">
        <f>(F41*SazbaDPH1/100)+(G41*SazbaDPH2/100)</f>
        <v>0</v>
      </c>
      <c r="I41" s="148">
        <f>F41+G41+H41</f>
        <v>0</v>
      </c>
      <c r="J41" s="149" t="str">
        <f>IF(CenaCelkemVypocet=0,"",I41/CenaCelkemVypocet*100)</f>
        <v/>
      </c>
    </row>
    <row r="42" spans="1:10" ht="25.5" customHeight="1" x14ac:dyDescent="0.2">
      <c r="A42" s="134">
        <v>3</v>
      </c>
      <c r="B42" s="155" t="s">
        <v>47</v>
      </c>
      <c r="C42" s="145" t="s">
        <v>50</v>
      </c>
      <c r="D42" s="145"/>
      <c r="E42" s="145"/>
      <c r="F42" s="156">
        <f>'02 02 Pol'!AE49</f>
        <v>0</v>
      </c>
      <c r="G42" s="148">
        <f>'02 02 Pol'!AF49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">
      <c r="A43" s="134"/>
      <c r="B43" s="157" t="s">
        <v>51</v>
      </c>
      <c r="C43" s="158"/>
      <c r="D43" s="158"/>
      <c r="E43" s="159"/>
      <c r="F43" s="160">
        <f>SUMIF(A39:A42,"=1",F39:F42)</f>
        <v>0</v>
      </c>
      <c r="G43" s="161">
        <f>SUMIF(A39:A42,"=1",G39:G42)</f>
        <v>0</v>
      </c>
      <c r="H43" s="161">
        <f>SUMIF(A39:A42,"=1",H39:H42)</f>
        <v>0</v>
      </c>
      <c r="I43" s="161">
        <f>SUMIF(A39:A42,"=1",I39:I42)</f>
        <v>0</v>
      </c>
      <c r="J43" s="162">
        <f>SUMIF(A39:A42,"=1",J39:J42)</f>
        <v>0</v>
      </c>
    </row>
    <row r="45" spans="1:10" x14ac:dyDescent="0.2">
      <c r="A45" t="s">
        <v>53</v>
      </c>
      <c r="B45" t="s">
        <v>54</v>
      </c>
    </row>
    <row r="46" spans="1:10" x14ac:dyDescent="0.2">
      <c r="A46" t="s">
        <v>55</v>
      </c>
      <c r="B46" t="s">
        <v>56</v>
      </c>
    </row>
    <row r="47" spans="1:10" x14ac:dyDescent="0.2">
      <c r="A47" t="s">
        <v>57</v>
      </c>
      <c r="B47" t="s">
        <v>58</v>
      </c>
    </row>
    <row r="48" spans="1:10" x14ac:dyDescent="0.2">
      <c r="A48" t="s">
        <v>57</v>
      </c>
      <c r="B48" t="s">
        <v>59</v>
      </c>
    </row>
    <row r="51" spans="1:10" ht="15.75" x14ac:dyDescent="0.25">
      <c r="B51" s="173" t="s">
        <v>60</v>
      </c>
    </row>
    <row r="53" spans="1:10" ht="25.5" customHeight="1" x14ac:dyDescent="0.2">
      <c r="A53" s="175"/>
      <c r="B53" s="178" t="s">
        <v>18</v>
      </c>
      <c r="C53" s="178" t="s">
        <v>6</v>
      </c>
      <c r="D53" s="179"/>
      <c r="E53" s="179"/>
      <c r="F53" s="180" t="s">
        <v>61</v>
      </c>
      <c r="G53" s="180"/>
      <c r="H53" s="180"/>
      <c r="I53" s="180" t="s">
        <v>31</v>
      </c>
      <c r="J53" s="180" t="s">
        <v>0</v>
      </c>
    </row>
    <row r="54" spans="1:10" ht="36.75" customHeight="1" x14ac:dyDescent="0.2">
      <c r="A54" s="176"/>
      <c r="B54" s="181" t="s">
        <v>62</v>
      </c>
      <c r="C54" s="182" t="s">
        <v>63</v>
      </c>
      <c r="D54" s="183"/>
      <c r="E54" s="183"/>
      <c r="F54" s="190" t="s">
        <v>26</v>
      </c>
      <c r="G54" s="191"/>
      <c r="H54" s="191"/>
      <c r="I54" s="191">
        <f>'02 02 Pol'!G8+'02 02 P1'!G8</f>
        <v>0</v>
      </c>
      <c r="J54" s="187" t="str">
        <f>IF(I63=0,"",I54/I63*100)</f>
        <v/>
      </c>
    </row>
    <row r="55" spans="1:10" ht="36.75" customHeight="1" x14ac:dyDescent="0.2">
      <c r="A55" s="176"/>
      <c r="B55" s="181" t="s">
        <v>64</v>
      </c>
      <c r="C55" s="182" t="s">
        <v>65</v>
      </c>
      <c r="D55" s="183"/>
      <c r="E55" s="183"/>
      <c r="F55" s="190" t="s">
        <v>26</v>
      </c>
      <c r="G55" s="191"/>
      <c r="H55" s="191"/>
      <c r="I55" s="191">
        <f>'02 02 P1'!G10</f>
        <v>0</v>
      </c>
      <c r="J55" s="187" t="str">
        <f>IF(I63=0,"",I55/I63*100)</f>
        <v/>
      </c>
    </row>
    <row r="56" spans="1:10" ht="36.75" customHeight="1" x14ac:dyDescent="0.2">
      <c r="A56" s="176"/>
      <c r="B56" s="181" t="s">
        <v>66</v>
      </c>
      <c r="C56" s="182" t="s">
        <v>67</v>
      </c>
      <c r="D56" s="183"/>
      <c r="E56" s="183"/>
      <c r="F56" s="190" t="s">
        <v>26</v>
      </c>
      <c r="G56" s="191"/>
      <c r="H56" s="191"/>
      <c r="I56" s="191">
        <f>'02 02 Pol'!G10+'02 02 P1'!G13</f>
        <v>0</v>
      </c>
      <c r="J56" s="187" t="str">
        <f>IF(I63=0,"",I56/I63*100)</f>
        <v/>
      </c>
    </row>
    <row r="57" spans="1:10" ht="36.75" customHeight="1" x14ac:dyDescent="0.2">
      <c r="A57" s="176"/>
      <c r="B57" s="181" t="s">
        <v>68</v>
      </c>
      <c r="C57" s="182" t="s">
        <v>69</v>
      </c>
      <c r="D57" s="183"/>
      <c r="E57" s="183"/>
      <c r="F57" s="190" t="s">
        <v>27</v>
      </c>
      <c r="G57" s="191"/>
      <c r="H57" s="191"/>
      <c r="I57" s="191">
        <f>'02 02 P1'!G19</f>
        <v>0</v>
      </c>
      <c r="J57" s="187" t="str">
        <f>IF(I63=0,"",I57/I63*100)</f>
        <v/>
      </c>
    </row>
    <row r="58" spans="1:10" ht="36.75" customHeight="1" x14ac:dyDescent="0.2">
      <c r="A58" s="176"/>
      <c r="B58" s="181" t="s">
        <v>70</v>
      </c>
      <c r="C58" s="182" t="s">
        <v>71</v>
      </c>
      <c r="D58" s="183"/>
      <c r="E58" s="183"/>
      <c r="F58" s="190" t="s">
        <v>27</v>
      </c>
      <c r="G58" s="191"/>
      <c r="H58" s="191"/>
      <c r="I58" s="191">
        <f>'02 02 Pol'!G14</f>
        <v>0</v>
      </c>
      <c r="J58" s="187" t="str">
        <f>IF(I63=0,"",I58/I63*100)</f>
        <v/>
      </c>
    </row>
    <row r="59" spans="1:10" ht="36.75" customHeight="1" x14ac:dyDescent="0.2">
      <c r="A59" s="176"/>
      <c r="B59" s="181" t="s">
        <v>72</v>
      </c>
      <c r="C59" s="182" t="s">
        <v>73</v>
      </c>
      <c r="D59" s="183"/>
      <c r="E59" s="183"/>
      <c r="F59" s="190" t="s">
        <v>27</v>
      </c>
      <c r="G59" s="191"/>
      <c r="H59" s="191"/>
      <c r="I59" s="191">
        <f>'02 02 P1'!G28</f>
        <v>0</v>
      </c>
      <c r="J59" s="187" t="str">
        <f>IF(I63=0,"",I59/I63*100)</f>
        <v/>
      </c>
    </row>
    <row r="60" spans="1:10" ht="36.75" customHeight="1" x14ac:dyDescent="0.2">
      <c r="A60" s="176"/>
      <c r="B60" s="181" t="s">
        <v>74</v>
      </c>
      <c r="C60" s="182" t="s">
        <v>75</v>
      </c>
      <c r="D60" s="183"/>
      <c r="E60" s="183"/>
      <c r="F60" s="190" t="s">
        <v>27</v>
      </c>
      <c r="G60" s="191"/>
      <c r="H60" s="191"/>
      <c r="I60" s="191">
        <f>'02 02 Pol'!G42</f>
        <v>0</v>
      </c>
      <c r="J60" s="187" t="str">
        <f>IF(I63=0,"",I60/I63*100)</f>
        <v/>
      </c>
    </row>
    <row r="61" spans="1:10" ht="36.75" customHeight="1" x14ac:dyDescent="0.2">
      <c r="A61" s="176"/>
      <c r="B61" s="181" t="s">
        <v>76</v>
      </c>
      <c r="C61" s="182" t="s">
        <v>77</v>
      </c>
      <c r="D61" s="183"/>
      <c r="E61" s="183"/>
      <c r="F61" s="190" t="s">
        <v>27</v>
      </c>
      <c r="G61" s="191"/>
      <c r="H61" s="191"/>
      <c r="I61" s="191">
        <f>'02 02 Pol'!G44</f>
        <v>0</v>
      </c>
      <c r="J61" s="187" t="str">
        <f>IF(I63=0,"",I61/I63*100)</f>
        <v/>
      </c>
    </row>
    <row r="62" spans="1:10" ht="36.75" customHeight="1" x14ac:dyDescent="0.2">
      <c r="A62" s="176"/>
      <c r="B62" s="181" t="s">
        <v>78</v>
      </c>
      <c r="C62" s="182" t="s">
        <v>79</v>
      </c>
      <c r="D62" s="183"/>
      <c r="E62" s="183"/>
      <c r="F62" s="190" t="s">
        <v>80</v>
      </c>
      <c r="G62" s="191"/>
      <c r="H62" s="191"/>
      <c r="I62" s="191">
        <f>'02 02 P1'!G40</f>
        <v>0</v>
      </c>
      <c r="J62" s="187" t="str">
        <f>IF(I63=0,"",I62/I63*100)</f>
        <v/>
      </c>
    </row>
    <row r="63" spans="1:10" ht="25.5" customHeight="1" x14ac:dyDescent="0.2">
      <c r="A63" s="177"/>
      <c r="B63" s="184" t="s">
        <v>1</v>
      </c>
      <c r="C63" s="185"/>
      <c r="D63" s="186"/>
      <c r="E63" s="186"/>
      <c r="F63" s="192"/>
      <c r="G63" s="193"/>
      <c r="H63" s="193"/>
      <c r="I63" s="193">
        <f>SUM(I54:I62)</f>
        <v>0</v>
      </c>
      <c r="J63" s="188">
        <f>SUM(J54:J62)</f>
        <v>0</v>
      </c>
    </row>
    <row r="64" spans="1:10" x14ac:dyDescent="0.2">
      <c r="F64" s="133"/>
      <c r="G64" s="133"/>
      <c r="H64" s="133"/>
      <c r="I64" s="133"/>
      <c r="J64" s="189"/>
    </row>
    <row r="65" spans="6:10" x14ac:dyDescent="0.2">
      <c r="F65" s="133"/>
      <c r="G65" s="133"/>
      <c r="H65" s="133"/>
      <c r="I65" s="133"/>
      <c r="J65" s="189"/>
    </row>
    <row r="66" spans="6:10" x14ac:dyDescent="0.2">
      <c r="F66" s="133"/>
      <c r="G66" s="133"/>
      <c r="H66" s="133"/>
      <c r="I66" s="133"/>
      <c r="J66" s="1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C59:E59"/>
    <mergeCell ref="C60:E60"/>
    <mergeCell ref="C61:E61"/>
    <mergeCell ref="C62:E62"/>
    <mergeCell ref="C54:E54"/>
    <mergeCell ref="C55:E55"/>
    <mergeCell ref="C56:E56"/>
    <mergeCell ref="C57:E57"/>
    <mergeCell ref="C58:E58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8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7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8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9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10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5BA8A-59C9-477B-AF04-7EA60BC6F6A5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3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83</v>
      </c>
    </row>
    <row r="2" spans="1:60" ht="24.95" customHeight="1" x14ac:dyDescent="0.2">
      <c r="A2" s="196" t="s">
        <v>8</v>
      </c>
      <c r="B2" s="49" t="s">
        <v>44</v>
      </c>
      <c r="C2" s="199" t="s">
        <v>45</v>
      </c>
      <c r="D2" s="197"/>
      <c r="E2" s="197"/>
      <c r="F2" s="197"/>
      <c r="G2" s="198"/>
      <c r="AG2" t="s">
        <v>84</v>
      </c>
    </row>
    <row r="3" spans="1:60" ht="24.95" customHeight="1" x14ac:dyDescent="0.2">
      <c r="A3" s="196" t="s">
        <v>9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84</v>
      </c>
      <c r="AG3" t="s">
        <v>85</v>
      </c>
    </row>
    <row r="4" spans="1:60" ht="24.95" customHeight="1" x14ac:dyDescent="0.2">
      <c r="A4" s="200" t="s">
        <v>10</v>
      </c>
      <c r="B4" s="201" t="s">
        <v>47</v>
      </c>
      <c r="C4" s="202" t="s">
        <v>50</v>
      </c>
      <c r="D4" s="203"/>
      <c r="E4" s="203"/>
      <c r="F4" s="203"/>
      <c r="G4" s="204"/>
      <c r="AG4" t="s">
        <v>86</v>
      </c>
    </row>
    <row r="5" spans="1:60" x14ac:dyDescent="0.2">
      <c r="D5" s="10"/>
    </row>
    <row r="6" spans="1:60" ht="38.25" x14ac:dyDescent="0.2">
      <c r="A6" s="206" t="s">
        <v>87</v>
      </c>
      <c r="B6" s="208" t="s">
        <v>88</v>
      </c>
      <c r="C6" s="208" t="s">
        <v>89</v>
      </c>
      <c r="D6" s="207" t="s">
        <v>90</v>
      </c>
      <c r="E6" s="206" t="s">
        <v>91</v>
      </c>
      <c r="F6" s="205" t="s">
        <v>92</v>
      </c>
      <c r="G6" s="206" t="s">
        <v>31</v>
      </c>
      <c r="H6" s="209" t="s">
        <v>32</v>
      </c>
      <c r="I6" s="209" t="s">
        <v>93</v>
      </c>
      <c r="J6" s="209" t="s">
        <v>33</v>
      </c>
      <c r="K6" s="209" t="s">
        <v>94</v>
      </c>
      <c r="L6" s="209" t="s">
        <v>95</v>
      </c>
      <c r="M6" s="209" t="s">
        <v>96</v>
      </c>
      <c r="N6" s="209" t="s">
        <v>97</v>
      </c>
      <c r="O6" s="209" t="s">
        <v>98</v>
      </c>
      <c r="P6" s="209" t="s">
        <v>99</v>
      </c>
      <c r="Q6" s="209" t="s">
        <v>100</v>
      </c>
      <c r="R6" s="209" t="s">
        <v>101</v>
      </c>
      <c r="S6" s="209" t="s">
        <v>102</v>
      </c>
      <c r="T6" s="209" t="s">
        <v>103</v>
      </c>
      <c r="U6" s="209" t="s">
        <v>104</v>
      </c>
      <c r="V6" s="209" t="s">
        <v>105</v>
      </c>
      <c r="W6" s="209" t="s">
        <v>106</v>
      </c>
      <c r="X6" s="209" t="s">
        <v>107</v>
      </c>
      <c r="Y6" s="209" t="s">
        <v>108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4" t="s">
        <v>109</v>
      </c>
      <c r="B8" s="235" t="s">
        <v>62</v>
      </c>
      <c r="C8" s="255" t="s">
        <v>63</v>
      </c>
      <c r="D8" s="236"/>
      <c r="E8" s="237"/>
      <c r="F8" s="238"/>
      <c r="G8" s="239">
        <f>SUMIF(AG9:AG9,"&lt;&gt;NOR",G9:G9)</f>
        <v>0</v>
      </c>
      <c r="H8" s="233"/>
      <c r="I8" s="233">
        <f>SUM(I9:I9)</f>
        <v>0</v>
      </c>
      <c r="J8" s="233"/>
      <c r="K8" s="233">
        <f>SUM(K9:K9)</f>
        <v>0</v>
      </c>
      <c r="L8" s="233"/>
      <c r="M8" s="233">
        <f>SUM(M9:M9)</f>
        <v>0</v>
      </c>
      <c r="N8" s="232"/>
      <c r="O8" s="232">
        <f>SUM(O9:O9)</f>
        <v>0.26</v>
      </c>
      <c r="P8" s="232"/>
      <c r="Q8" s="232">
        <f>SUM(Q9:Q9)</f>
        <v>0</v>
      </c>
      <c r="R8" s="233"/>
      <c r="S8" s="233"/>
      <c r="T8" s="233"/>
      <c r="U8" s="233"/>
      <c r="V8" s="233">
        <f>SUM(V9:V9)</f>
        <v>3.84</v>
      </c>
      <c r="W8" s="233"/>
      <c r="X8" s="233"/>
      <c r="Y8" s="233"/>
      <c r="AG8" t="s">
        <v>110</v>
      </c>
    </row>
    <row r="9" spans="1:60" ht="22.5" outlineLevel="1" x14ac:dyDescent="0.2">
      <c r="A9" s="247">
        <v>1</v>
      </c>
      <c r="B9" s="248" t="s">
        <v>111</v>
      </c>
      <c r="C9" s="256" t="s">
        <v>112</v>
      </c>
      <c r="D9" s="249" t="s">
        <v>113</v>
      </c>
      <c r="E9" s="250">
        <v>15.19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1.7330000000000002E-2</v>
      </c>
      <c r="O9" s="229">
        <f>ROUND(E9*N9,2)</f>
        <v>0.26</v>
      </c>
      <c r="P9" s="229">
        <v>0</v>
      </c>
      <c r="Q9" s="229">
        <f>ROUND(E9*P9,2)</f>
        <v>0</v>
      </c>
      <c r="R9" s="230"/>
      <c r="S9" s="230" t="s">
        <v>114</v>
      </c>
      <c r="T9" s="230" t="s">
        <v>115</v>
      </c>
      <c r="U9" s="230">
        <v>0.253</v>
      </c>
      <c r="V9" s="230">
        <f>ROUND(E9*U9,2)</f>
        <v>3.84</v>
      </c>
      <c r="W9" s="230"/>
      <c r="X9" s="230" t="s">
        <v>116</v>
      </c>
      <c r="Y9" s="230" t="s">
        <v>117</v>
      </c>
      <c r="Z9" s="210"/>
      <c r="AA9" s="210"/>
      <c r="AB9" s="210"/>
      <c r="AC9" s="210"/>
      <c r="AD9" s="210"/>
      <c r="AE9" s="210"/>
      <c r="AF9" s="210"/>
      <c r="AG9" s="210" t="s">
        <v>118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4" t="s">
        <v>109</v>
      </c>
      <c r="B10" s="235" t="s">
        <v>66</v>
      </c>
      <c r="C10" s="255" t="s">
        <v>67</v>
      </c>
      <c r="D10" s="236"/>
      <c r="E10" s="237"/>
      <c r="F10" s="238"/>
      <c r="G10" s="239">
        <f>SUMIF(AG11:AG13,"&lt;&gt;NOR",G11:G13)</f>
        <v>0</v>
      </c>
      <c r="H10" s="233"/>
      <c r="I10" s="233">
        <f>SUM(I11:I13)</f>
        <v>0</v>
      </c>
      <c r="J10" s="233"/>
      <c r="K10" s="233">
        <f>SUM(K11:K13)</f>
        <v>0</v>
      </c>
      <c r="L10" s="233"/>
      <c r="M10" s="233">
        <f>SUM(M11:M13)</f>
        <v>0</v>
      </c>
      <c r="N10" s="232"/>
      <c r="O10" s="232">
        <f>SUM(O11:O13)</f>
        <v>0.01</v>
      </c>
      <c r="P10" s="232"/>
      <c r="Q10" s="232">
        <f>SUM(Q11:Q13)</f>
        <v>0.21000000000000002</v>
      </c>
      <c r="R10" s="233"/>
      <c r="S10" s="233"/>
      <c r="T10" s="233"/>
      <c r="U10" s="233"/>
      <c r="V10" s="233">
        <f>SUM(V11:V13)</f>
        <v>6.92</v>
      </c>
      <c r="W10" s="233"/>
      <c r="X10" s="233"/>
      <c r="Y10" s="233"/>
      <c r="AG10" t="s">
        <v>110</v>
      </c>
    </row>
    <row r="11" spans="1:60" outlineLevel="1" x14ac:dyDescent="0.2">
      <c r="A11" s="247">
        <v>2</v>
      </c>
      <c r="B11" s="248" t="s">
        <v>119</v>
      </c>
      <c r="C11" s="256" t="s">
        <v>120</v>
      </c>
      <c r="D11" s="249" t="s">
        <v>113</v>
      </c>
      <c r="E11" s="250">
        <v>1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1.4E-3</v>
      </c>
      <c r="O11" s="229">
        <f>ROUND(E11*N11,2)</f>
        <v>0</v>
      </c>
      <c r="P11" s="229">
        <v>5.0899999999999999E-3</v>
      </c>
      <c r="Q11" s="229">
        <f>ROUND(E11*P11,2)</f>
        <v>0.01</v>
      </c>
      <c r="R11" s="230"/>
      <c r="S11" s="230" t="s">
        <v>114</v>
      </c>
      <c r="T11" s="230" t="s">
        <v>115</v>
      </c>
      <c r="U11" s="230">
        <v>2.35</v>
      </c>
      <c r="V11" s="230">
        <f>ROUND(E11*U11,2)</f>
        <v>2.35</v>
      </c>
      <c r="W11" s="230"/>
      <c r="X11" s="230" t="s">
        <v>116</v>
      </c>
      <c r="Y11" s="230" t="s">
        <v>117</v>
      </c>
      <c r="Z11" s="210"/>
      <c r="AA11" s="210"/>
      <c r="AB11" s="210"/>
      <c r="AC11" s="210"/>
      <c r="AD11" s="210"/>
      <c r="AE11" s="210"/>
      <c r="AF11" s="210"/>
      <c r="AG11" s="210" t="s">
        <v>118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1">
        <v>3</v>
      </c>
      <c r="B12" s="242" t="s">
        <v>121</v>
      </c>
      <c r="C12" s="257" t="s">
        <v>122</v>
      </c>
      <c r="D12" s="243" t="s">
        <v>113</v>
      </c>
      <c r="E12" s="244">
        <v>15.19</v>
      </c>
      <c r="F12" s="245"/>
      <c r="G12" s="246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4.8999999999999998E-4</v>
      </c>
      <c r="O12" s="229">
        <f>ROUND(E12*N12,2)</f>
        <v>0.01</v>
      </c>
      <c r="P12" s="229">
        <v>1.2999999999999999E-2</v>
      </c>
      <c r="Q12" s="229">
        <f>ROUND(E12*P12,2)</f>
        <v>0.2</v>
      </c>
      <c r="R12" s="230"/>
      <c r="S12" s="230" t="s">
        <v>114</v>
      </c>
      <c r="T12" s="230" t="s">
        <v>115</v>
      </c>
      <c r="U12" s="230">
        <v>0.30099999999999999</v>
      </c>
      <c r="V12" s="230">
        <f>ROUND(E12*U12,2)</f>
        <v>4.57</v>
      </c>
      <c r="W12" s="230"/>
      <c r="X12" s="230" t="s">
        <v>116</v>
      </c>
      <c r="Y12" s="230" t="s">
        <v>117</v>
      </c>
      <c r="Z12" s="210"/>
      <c r="AA12" s="210"/>
      <c r="AB12" s="210"/>
      <c r="AC12" s="210"/>
      <c r="AD12" s="210"/>
      <c r="AE12" s="210"/>
      <c r="AF12" s="210"/>
      <c r="AG12" s="210" t="s">
        <v>118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">
      <c r="A13" s="227"/>
      <c r="B13" s="228"/>
      <c r="C13" s="258" t="s">
        <v>123</v>
      </c>
      <c r="D13" s="253"/>
      <c r="E13" s="253"/>
      <c r="F13" s="253"/>
      <c r="G13" s="253"/>
      <c r="H13" s="230"/>
      <c r="I13" s="230"/>
      <c r="J13" s="230"/>
      <c r="K13" s="230"/>
      <c r="L13" s="230"/>
      <c r="M13" s="230"/>
      <c r="N13" s="229"/>
      <c r="O13" s="229"/>
      <c r="P13" s="229"/>
      <c r="Q13" s="229"/>
      <c r="R13" s="230"/>
      <c r="S13" s="230"/>
      <c r="T13" s="230"/>
      <c r="U13" s="230"/>
      <c r="V13" s="230"/>
      <c r="W13" s="230"/>
      <c r="X13" s="230"/>
      <c r="Y13" s="230"/>
      <c r="Z13" s="210"/>
      <c r="AA13" s="210"/>
      <c r="AB13" s="210"/>
      <c r="AC13" s="210"/>
      <c r="AD13" s="210"/>
      <c r="AE13" s="210"/>
      <c r="AF13" s="210"/>
      <c r="AG13" s="210" t="s">
        <v>124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x14ac:dyDescent="0.2">
      <c r="A14" s="234" t="s">
        <v>109</v>
      </c>
      <c r="B14" s="235" t="s">
        <v>70</v>
      </c>
      <c r="C14" s="255" t="s">
        <v>71</v>
      </c>
      <c r="D14" s="236"/>
      <c r="E14" s="237"/>
      <c r="F14" s="238"/>
      <c r="G14" s="239">
        <f>SUMIF(AG15:AG41,"&lt;&gt;NOR",G15:G41)</f>
        <v>0</v>
      </c>
      <c r="H14" s="233"/>
      <c r="I14" s="233">
        <f>SUM(I15:I41)</f>
        <v>0</v>
      </c>
      <c r="J14" s="233"/>
      <c r="K14" s="233">
        <f>SUM(K15:K41)</f>
        <v>0</v>
      </c>
      <c r="L14" s="233"/>
      <c r="M14" s="233">
        <f>SUM(M15:M41)</f>
        <v>0</v>
      </c>
      <c r="N14" s="232"/>
      <c r="O14" s="232">
        <f>SUM(O15:O41)</f>
        <v>0</v>
      </c>
      <c r="P14" s="232"/>
      <c r="Q14" s="232">
        <f>SUM(Q15:Q41)</f>
        <v>0</v>
      </c>
      <c r="R14" s="233"/>
      <c r="S14" s="233"/>
      <c r="T14" s="233"/>
      <c r="U14" s="233"/>
      <c r="V14" s="233">
        <f>SUM(V15:V41)</f>
        <v>8.620000000000001</v>
      </c>
      <c r="W14" s="233"/>
      <c r="X14" s="233"/>
      <c r="Y14" s="233"/>
      <c r="AG14" t="s">
        <v>110</v>
      </c>
    </row>
    <row r="15" spans="1:60" ht="22.5" outlineLevel="1" x14ac:dyDescent="0.2">
      <c r="A15" s="241">
        <v>4</v>
      </c>
      <c r="B15" s="242" t="s">
        <v>125</v>
      </c>
      <c r="C15" s="257" t="s">
        <v>126</v>
      </c>
      <c r="D15" s="243" t="s">
        <v>113</v>
      </c>
      <c r="E15" s="244">
        <v>7.2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4.0000000000000002E-4</v>
      </c>
      <c r="O15" s="229">
        <f>ROUND(E15*N15,2)</f>
        <v>0</v>
      </c>
      <c r="P15" s="229">
        <v>0</v>
      </c>
      <c r="Q15" s="229">
        <f>ROUND(E15*P15,2)</f>
        <v>0</v>
      </c>
      <c r="R15" s="230"/>
      <c r="S15" s="230" t="s">
        <v>114</v>
      </c>
      <c r="T15" s="230" t="s">
        <v>115</v>
      </c>
      <c r="U15" s="230">
        <v>0.25800000000000001</v>
      </c>
      <c r="V15" s="230">
        <f>ROUND(E15*U15,2)</f>
        <v>1.86</v>
      </c>
      <c r="W15" s="230"/>
      <c r="X15" s="230" t="s">
        <v>116</v>
      </c>
      <c r="Y15" s="230" t="s">
        <v>117</v>
      </c>
      <c r="Z15" s="210"/>
      <c r="AA15" s="210"/>
      <c r="AB15" s="210"/>
      <c r="AC15" s="210"/>
      <c r="AD15" s="210"/>
      <c r="AE15" s="210"/>
      <c r="AF15" s="210"/>
      <c r="AG15" s="210" t="s">
        <v>118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8" t="s">
        <v>127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3" x14ac:dyDescent="0.2">
      <c r="A17" s="227"/>
      <c r="B17" s="228"/>
      <c r="C17" s="259" t="s">
        <v>128</v>
      </c>
      <c r="D17" s="254"/>
      <c r="E17" s="254"/>
      <c r="F17" s="254"/>
      <c r="G17" s="254"/>
      <c r="H17" s="230"/>
      <c r="I17" s="230"/>
      <c r="J17" s="230"/>
      <c r="K17" s="230"/>
      <c r="L17" s="230"/>
      <c r="M17" s="230"/>
      <c r="N17" s="229"/>
      <c r="O17" s="229"/>
      <c r="P17" s="229"/>
      <c r="Q17" s="229"/>
      <c r="R17" s="230"/>
      <c r="S17" s="230"/>
      <c r="T17" s="230"/>
      <c r="U17" s="230"/>
      <c r="V17" s="230"/>
      <c r="W17" s="230"/>
      <c r="X17" s="230"/>
      <c r="Y17" s="230"/>
      <c r="Z17" s="210"/>
      <c r="AA17" s="210"/>
      <c r="AB17" s="210"/>
      <c r="AC17" s="210"/>
      <c r="AD17" s="210"/>
      <c r="AE17" s="210"/>
      <c r="AF17" s="210"/>
      <c r="AG17" s="210" t="s">
        <v>124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2.5" outlineLevel="1" x14ac:dyDescent="0.2">
      <c r="A18" s="241">
        <v>5</v>
      </c>
      <c r="B18" s="242" t="s">
        <v>125</v>
      </c>
      <c r="C18" s="257" t="s">
        <v>126</v>
      </c>
      <c r="D18" s="243" t="s">
        <v>113</v>
      </c>
      <c r="E18" s="244">
        <v>5.3</v>
      </c>
      <c r="F18" s="245"/>
      <c r="G18" s="246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9">
        <v>4.0000000000000002E-4</v>
      </c>
      <c r="O18" s="229">
        <f>ROUND(E18*N18,2)</f>
        <v>0</v>
      </c>
      <c r="P18" s="229">
        <v>0</v>
      </c>
      <c r="Q18" s="229">
        <f>ROUND(E18*P18,2)</f>
        <v>0</v>
      </c>
      <c r="R18" s="230"/>
      <c r="S18" s="230" t="s">
        <v>114</v>
      </c>
      <c r="T18" s="230" t="s">
        <v>115</v>
      </c>
      <c r="U18" s="230">
        <v>0.25800000000000001</v>
      </c>
      <c r="V18" s="230">
        <f>ROUND(E18*U18,2)</f>
        <v>1.37</v>
      </c>
      <c r="W18" s="230"/>
      <c r="X18" s="230" t="s">
        <v>116</v>
      </c>
      <c r="Y18" s="230" t="s">
        <v>117</v>
      </c>
      <c r="Z18" s="210"/>
      <c r="AA18" s="210"/>
      <c r="AB18" s="210"/>
      <c r="AC18" s="210"/>
      <c r="AD18" s="210"/>
      <c r="AE18" s="210"/>
      <c r="AF18" s="210"/>
      <c r="AG18" s="210" t="s">
        <v>118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2" x14ac:dyDescent="0.2">
      <c r="A19" s="227"/>
      <c r="B19" s="228"/>
      <c r="C19" s="258" t="s">
        <v>127</v>
      </c>
      <c r="D19" s="253"/>
      <c r="E19" s="253"/>
      <c r="F19" s="253"/>
      <c r="G19" s="253"/>
      <c r="H19" s="230"/>
      <c r="I19" s="230"/>
      <c r="J19" s="230"/>
      <c r="K19" s="230"/>
      <c r="L19" s="230"/>
      <c r="M19" s="230"/>
      <c r="N19" s="229"/>
      <c r="O19" s="229"/>
      <c r="P19" s="229"/>
      <c r="Q19" s="229"/>
      <c r="R19" s="230"/>
      <c r="S19" s="230"/>
      <c r="T19" s="230"/>
      <c r="U19" s="230"/>
      <c r="V19" s="230"/>
      <c r="W19" s="230"/>
      <c r="X19" s="230"/>
      <c r="Y19" s="230"/>
      <c r="Z19" s="210"/>
      <c r="AA19" s="210"/>
      <c r="AB19" s="210"/>
      <c r="AC19" s="210"/>
      <c r="AD19" s="210"/>
      <c r="AE19" s="210"/>
      <c r="AF19" s="210"/>
      <c r="AG19" s="210" t="s">
        <v>124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3" x14ac:dyDescent="0.2">
      <c r="A20" s="227"/>
      <c r="B20" s="228"/>
      <c r="C20" s="259" t="s">
        <v>128</v>
      </c>
      <c r="D20" s="254"/>
      <c r="E20" s="254"/>
      <c r="F20" s="254"/>
      <c r="G20" s="254"/>
      <c r="H20" s="230"/>
      <c r="I20" s="230"/>
      <c r="J20" s="230"/>
      <c r="K20" s="230"/>
      <c r="L20" s="230"/>
      <c r="M20" s="230"/>
      <c r="N20" s="229"/>
      <c r="O20" s="229"/>
      <c r="P20" s="229"/>
      <c r="Q20" s="229"/>
      <c r="R20" s="230"/>
      <c r="S20" s="230"/>
      <c r="T20" s="230"/>
      <c r="U20" s="230"/>
      <c r="V20" s="230"/>
      <c r="W20" s="230"/>
      <c r="X20" s="230"/>
      <c r="Y20" s="230"/>
      <c r="Z20" s="210"/>
      <c r="AA20" s="210"/>
      <c r="AB20" s="210"/>
      <c r="AC20" s="210"/>
      <c r="AD20" s="210"/>
      <c r="AE20" s="210"/>
      <c r="AF20" s="210"/>
      <c r="AG20" s="210" t="s">
        <v>124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ht="22.5" outlineLevel="1" x14ac:dyDescent="0.2">
      <c r="A21" s="241">
        <v>6</v>
      </c>
      <c r="B21" s="242" t="s">
        <v>129</v>
      </c>
      <c r="C21" s="257" t="s">
        <v>130</v>
      </c>
      <c r="D21" s="243" t="s">
        <v>113</v>
      </c>
      <c r="E21" s="244">
        <v>3.7</v>
      </c>
      <c r="F21" s="245"/>
      <c r="G21" s="246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9">
        <v>4.8000000000000001E-4</v>
      </c>
      <c r="O21" s="229">
        <f>ROUND(E21*N21,2)</f>
        <v>0</v>
      </c>
      <c r="P21" s="229">
        <v>0</v>
      </c>
      <c r="Q21" s="229">
        <f>ROUND(E21*P21,2)</f>
        <v>0</v>
      </c>
      <c r="R21" s="230"/>
      <c r="S21" s="230" t="s">
        <v>114</v>
      </c>
      <c r="T21" s="230" t="s">
        <v>115</v>
      </c>
      <c r="U21" s="230">
        <v>0.27889999999999998</v>
      </c>
      <c r="V21" s="230">
        <f>ROUND(E21*U21,2)</f>
        <v>1.03</v>
      </c>
      <c r="W21" s="230"/>
      <c r="X21" s="230" t="s">
        <v>116</v>
      </c>
      <c r="Y21" s="230" t="s">
        <v>117</v>
      </c>
      <c r="Z21" s="210"/>
      <c r="AA21" s="210"/>
      <c r="AB21" s="210"/>
      <c r="AC21" s="210"/>
      <c r="AD21" s="210"/>
      <c r="AE21" s="210"/>
      <c r="AF21" s="210"/>
      <c r="AG21" s="210" t="s">
        <v>118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">
      <c r="A22" s="227"/>
      <c r="B22" s="228"/>
      <c r="C22" s="258" t="s">
        <v>127</v>
      </c>
      <c r="D22" s="253"/>
      <c r="E22" s="253"/>
      <c r="F22" s="253"/>
      <c r="G22" s="253"/>
      <c r="H22" s="230"/>
      <c r="I22" s="230"/>
      <c r="J22" s="230"/>
      <c r="K22" s="230"/>
      <c r="L22" s="230"/>
      <c r="M22" s="230"/>
      <c r="N22" s="229"/>
      <c r="O22" s="229"/>
      <c r="P22" s="229"/>
      <c r="Q22" s="229"/>
      <c r="R22" s="230"/>
      <c r="S22" s="230"/>
      <c r="T22" s="230"/>
      <c r="U22" s="230"/>
      <c r="V22" s="230"/>
      <c r="W22" s="230"/>
      <c r="X22" s="230"/>
      <c r="Y22" s="230"/>
      <c r="Z22" s="210"/>
      <c r="AA22" s="210"/>
      <c r="AB22" s="210"/>
      <c r="AC22" s="210"/>
      <c r="AD22" s="210"/>
      <c r="AE22" s="210"/>
      <c r="AF22" s="210"/>
      <c r="AG22" s="210" t="s">
        <v>124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">
      <c r="A23" s="227"/>
      <c r="B23" s="228"/>
      <c r="C23" s="259" t="s">
        <v>128</v>
      </c>
      <c r="D23" s="254"/>
      <c r="E23" s="254"/>
      <c r="F23" s="254"/>
      <c r="G23" s="254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ht="22.5" outlineLevel="1" x14ac:dyDescent="0.2">
      <c r="A24" s="241">
        <v>7</v>
      </c>
      <c r="B24" s="242" t="s">
        <v>129</v>
      </c>
      <c r="C24" s="257" t="s">
        <v>130</v>
      </c>
      <c r="D24" s="243" t="s">
        <v>113</v>
      </c>
      <c r="E24" s="244">
        <v>5.5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4.8000000000000001E-4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114</v>
      </c>
      <c r="T24" s="230" t="s">
        <v>115</v>
      </c>
      <c r="U24" s="230">
        <v>0.27889999999999998</v>
      </c>
      <c r="V24" s="230">
        <f>ROUND(E24*U24,2)</f>
        <v>1.53</v>
      </c>
      <c r="W24" s="230"/>
      <c r="X24" s="230" t="s">
        <v>116</v>
      </c>
      <c r="Y24" s="230" t="s">
        <v>117</v>
      </c>
      <c r="Z24" s="210"/>
      <c r="AA24" s="210"/>
      <c r="AB24" s="210"/>
      <c r="AC24" s="210"/>
      <c r="AD24" s="210"/>
      <c r="AE24" s="210"/>
      <c r="AF24" s="210"/>
      <c r="AG24" s="210" t="s">
        <v>118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8" t="s">
        <v>127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3" x14ac:dyDescent="0.2">
      <c r="A26" s="227"/>
      <c r="B26" s="228"/>
      <c r="C26" s="259" t="s">
        <v>128</v>
      </c>
      <c r="D26" s="254"/>
      <c r="E26" s="254"/>
      <c r="F26" s="254"/>
      <c r="G26" s="254"/>
      <c r="H26" s="230"/>
      <c r="I26" s="230"/>
      <c r="J26" s="230"/>
      <c r="K26" s="230"/>
      <c r="L26" s="230"/>
      <c r="M26" s="230"/>
      <c r="N26" s="229"/>
      <c r="O26" s="229"/>
      <c r="P26" s="229"/>
      <c r="Q26" s="229"/>
      <c r="R26" s="230"/>
      <c r="S26" s="230"/>
      <c r="T26" s="230"/>
      <c r="U26" s="230"/>
      <c r="V26" s="230"/>
      <c r="W26" s="230"/>
      <c r="X26" s="230"/>
      <c r="Y26" s="230"/>
      <c r="Z26" s="210"/>
      <c r="AA26" s="210"/>
      <c r="AB26" s="210"/>
      <c r="AC26" s="210"/>
      <c r="AD26" s="210"/>
      <c r="AE26" s="210"/>
      <c r="AF26" s="210"/>
      <c r="AG26" s="210" t="s">
        <v>124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ht="22.5" outlineLevel="1" x14ac:dyDescent="0.2">
      <c r="A27" s="247">
        <v>8</v>
      </c>
      <c r="B27" s="248" t="s">
        <v>131</v>
      </c>
      <c r="C27" s="256" t="s">
        <v>132</v>
      </c>
      <c r="D27" s="249" t="s">
        <v>133</v>
      </c>
      <c r="E27" s="250">
        <v>1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2.0000000000000001E-4</v>
      </c>
      <c r="O27" s="229">
        <f>ROUND(E27*N27,2)</f>
        <v>0</v>
      </c>
      <c r="P27" s="229">
        <v>0</v>
      </c>
      <c r="Q27" s="229">
        <f>ROUND(E27*P27,2)</f>
        <v>0</v>
      </c>
      <c r="R27" s="230"/>
      <c r="S27" s="230" t="s">
        <v>114</v>
      </c>
      <c r="T27" s="230" t="s">
        <v>114</v>
      </c>
      <c r="U27" s="230">
        <v>0.20699999999999999</v>
      </c>
      <c r="V27" s="230">
        <f>ROUND(E27*U27,2)</f>
        <v>0.21</v>
      </c>
      <c r="W27" s="230"/>
      <c r="X27" s="230" t="s">
        <v>116</v>
      </c>
      <c r="Y27" s="230" t="s">
        <v>117</v>
      </c>
      <c r="Z27" s="210"/>
      <c r="AA27" s="210"/>
      <c r="AB27" s="210"/>
      <c r="AC27" s="210"/>
      <c r="AD27" s="210"/>
      <c r="AE27" s="210"/>
      <c r="AF27" s="210"/>
      <c r="AG27" s="210" t="s">
        <v>118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ht="22.5" outlineLevel="1" x14ac:dyDescent="0.2">
      <c r="A28" s="247">
        <v>9</v>
      </c>
      <c r="B28" s="248" t="s">
        <v>134</v>
      </c>
      <c r="C28" s="256" t="s">
        <v>135</v>
      </c>
      <c r="D28" s="249" t="s">
        <v>133</v>
      </c>
      <c r="E28" s="250">
        <v>1</v>
      </c>
      <c r="F28" s="251"/>
      <c r="G28" s="252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9">
        <v>2.3000000000000001E-4</v>
      </c>
      <c r="O28" s="229">
        <f>ROUND(E28*N28,2)</f>
        <v>0</v>
      </c>
      <c r="P28" s="229">
        <v>0</v>
      </c>
      <c r="Q28" s="229">
        <f>ROUND(E28*P28,2)</f>
        <v>0</v>
      </c>
      <c r="R28" s="230"/>
      <c r="S28" s="230" t="s">
        <v>114</v>
      </c>
      <c r="T28" s="230" t="s">
        <v>114</v>
      </c>
      <c r="U28" s="230">
        <v>0.20699999999999999</v>
      </c>
      <c r="V28" s="230">
        <f>ROUND(E28*U28,2)</f>
        <v>0.21</v>
      </c>
      <c r="W28" s="230"/>
      <c r="X28" s="230" t="s">
        <v>116</v>
      </c>
      <c r="Y28" s="230" t="s">
        <v>117</v>
      </c>
      <c r="Z28" s="210"/>
      <c r="AA28" s="210"/>
      <c r="AB28" s="210"/>
      <c r="AC28" s="210"/>
      <c r="AD28" s="210"/>
      <c r="AE28" s="210"/>
      <c r="AF28" s="210"/>
      <c r="AG28" s="210" t="s">
        <v>118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">
      <c r="A29" s="247">
        <v>10</v>
      </c>
      <c r="B29" s="248" t="s">
        <v>136</v>
      </c>
      <c r="C29" s="256" t="s">
        <v>137</v>
      </c>
      <c r="D29" s="249" t="s">
        <v>133</v>
      </c>
      <c r="E29" s="250">
        <v>1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2.14E-3</v>
      </c>
      <c r="O29" s="229">
        <f>ROUND(E29*N29,2)</f>
        <v>0</v>
      </c>
      <c r="P29" s="229">
        <v>0</v>
      </c>
      <c r="Q29" s="229">
        <f>ROUND(E29*P29,2)</f>
        <v>0</v>
      </c>
      <c r="R29" s="230"/>
      <c r="S29" s="230" t="s">
        <v>114</v>
      </c>
      <c r="T29" s="230" t="s">
        <v>114</v>
      </c>
      <c r="U29" s="230">
        <v>0.372</v>
      </c>
      <c r="V29" s="230">
        <f>ROUND(E29*U29,2)</f>
        <v>0.37</v>
      </c>
      <c r="W29" s="230"/>
      <c r="X29" s="230" t="s">
        <v>116</v>
      </c>
      <c r="Y29" s="230" t="s">
        <v>117</v>
      </c>
      <c r="Z29" s="210"/>
      <c r="AA29" s="210"/>
      <c r="AB29" s="210"/>
      <c r="AC29" s="210"/>
      <c r="AD29" s="210"/>
      <c r="AE29" s="210"/>
      <c r="AF29" s="210"/>
      <c r="AG29" s="210" t="s">
        <v>118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1">
        <v>11</v>
      </c>
      <c r="B30" s="242" t="s">
        <v>138</v>
      </c>
      <c r="C30" s="257" t="s">
        <v>139</v>
      </c>
      <c r="D30" s="243" t="s">
        <v>113</v>
      </c>
      <c r="E30" s="244">
        <v>21.7</v>
      </c>
      <c r="F30" s="245"/>
      <c r="G30" s="246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0</v>
      </c>
      <c r="O30" s="229">
        <f>ROUND(E30*N30,2)</f>
        <v>0</v>
      </c>
      <c r="P30" s="229">
        <v>0</v>
      </c>
      <c r="Q30" s="229">
        <f>ROUND(E30*P30,2)</f>
        <v>0</v>
      </c>
      <c r="R30" s="230"/>
      <c r="S30" s="230" t="s">
        <v>114</v>
      </c>
      <c r="T30" s="230" t="s">
        <v>115</v>
      </c>
      <c r="U30" s="230">
        <v>3.1E-2</v>
      </c>
      <c r="V30" s="230">
        <f>ROUND(E30*U30,2)</f>
        <v>0.67</v>
      </c>
      <c r="W30" s="230"/>
      <c r="X30" s="230" t="s">
        <v>116</v>
      </c>
      <c r="Y30" s="230" t="s">
        <v>117</v>
      </c>
      <c r="Z30" s="210"/>
      <c r="AA30" s="210"/>
      <c r="AB30" s="210"/>
      <c r="AC30" s="210"/>
      <c r="AD30" s="210"/>
      <c r="AE30" s="210"/>
      <c r="AF30" s="210"/>
      <c r="AG30" s="210" t="s">
        <v>118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2" x14ac:dyDescent="0.2">
      <c r="A31" s="227"/>
      <c r="B31" s="228"/>
      <c r="C31" s="258" t="s">
        <v>140</v>
      </c>
      <c r="D31" s="253"/>
      <c r="E31" s="253"/>
      <c r="F31" s="253"/>
      <c r="G31" s="253"/>
      <c r="H31" s="230"/>
      <c r="I31" s="230"/>
      <c r="J31" s="230"/>
      <c r="K31" s="230"/>
      <c r="L31" s="230"/>
      <c r="M31" s="230"/>
      <c r="N31" s="229"/>
      <c r="O31" s="229"/>
      <c r="P31" s="229"/>
      <c r="Q31" s="229"/>
      <c r="R31" s="230"/>
      <c r="S31" s="230"/>
      <c r="T31" s="230"/>
      <c r="U31" s="230"/>
      <c r="V31" s="230"/>
      <c r="W31" s="230"/>
      <c r="X31" s="230"/>
      <c r="Y31" s="230"/>
      <c r="Z31" s="210"/>
      <c r="AA31" s="210"/>
      <c r="AB31" s="210"/>
      <c r="AC31" s="210"/>
      <c r="AD31" s="210"/>
      <c r="AE31" s="210"/>
      <c r="AF31" s="210"/>
      <c r="AG31" s="210" t="s">
        <v>124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1">
        <v>12</v>
      </c>
      <c r="B32" s="242" t="s">
        <v>141</v>
      </c>
      <c r="C32" s="257" t="s">
        <v>142</v>
      </c>
      <c r="D32" s="243" t="s">
        <v>113</v>
      </c>
      <c r="E32" s="244">
        <v>21.7</v>
      </c>
      <c r="F32" s="245"/>
      <c r="G32" s="246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1.0000000000000001E-5</v>
      </c>
      <c r="O32" s="229">
        <f>ROUND(E32*N32,2)</f>
        <v>0</v>
      </c>
      <c r="P32" s="229">
        <v>0</v>
      </c>
      <c r="Q32" s="229">
        <f>ROUND(E32*P32,2)</f>
        <v>0</v>
      </c>
      <c r="R32" s="230"/>
      <c r="S32" s="230" t="s">
        <v>114</v>
      </c>
      <c r="T32" s="230" t="s">
        <v>115</v>
      </c>
      <c r="U32" s="230">
        <v>6.2E-2</v>
      </c>
      <c r="V32" s="230">
        <f>ROUND(E32*U32,2)</f>
        <v>1.35</v>
      </c>
      <c r="W32" s="230"/>
      <c r="X32" s="230" t="s">
        <v>116</v>
      </c>
      <c r="Y32" s="230" t="s">
        <v>117</v>
      </c>
      <c r="Z32" s="210"/>
      <c r="AA32" s="210"/>
      <c r="AB32" s="210"/>
      <c r="AC32" s="210"/>
      <c r="AD32" s="210"/>
      <c r="AE32" s="210"/>
      <c r="AF32" s="210"/>
      <c r="AG32" s="210" t="s">
        <v>118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2" x14ac:dyDescent="0.2">
      <c r="A33" s="227"/>
      <c r="B33" s="228"/>
      <c r="C33" s="258" t="s">
        <v>143</v>
      </c>
      <c r="D33" s="253"/>
      <c r="E33" s="253"/>
      <c r="F33" s="253"/>
      <c r="G33" s="253"/>
      <c r="H33" s="230"/>
      <c r="I33" s="230"/>
      <c r="J33" s="230"/>
      <c r="K33" s="230"/>
      <c r="L33" s="230"/>
      <c r="M33" s="230"/>
      <c r="N33" s="229"/>
      <c r="O33" s="229"/>
      <c r="P33" s="229"/>
      <c r="Q33" s="229"/>
      <c r="R33" s="230"/>
      <c r="S33" s="230"/>
      <c r="T33" s="230"/>
      <c r="U33" s="230"/>
      <c r="V33" s="230"/>
      <c r="W33" s="230"/>
      <c r="X33" s="230"/>
      <c r="Y33" s="230"/>
      <c r="Z33" s="210"/>
      <c r="AA33" s="210"/>
      <c r="AB33" s="210"/>
      <c r="AC33" s="210"/>
      <c r="AD33" s="210"/>
      <c r="AE33" s="210"/>
      <c r="AF33" s="210"/>
      <c r="AG33" s="210" t="s">
        <v>124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7">
        <v>13</v>
      </c>
      <c r="B34" s="248" t="s">
        <v>144</v>
      </c>
      <c r="C34" s="256" t="s">
        <v>145</v>
      </c>
      <c r="D34" s="249" t="s">
        <v>146</v>
      </c>
      <c r="E34" s="250">
        <v>21.7</v>
      </c>
      <c r="F34" s="251"/>
      <c r="G34" s="252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0</v>
      </c>
      <c r="O34" s="229">
        <f>ROUND(E34*N34,2)</f>
        <v>0</v>
      </c>
      <c r="P34" s="229">
        <v>0</v>
      </c>
      <c r="Q34" s="229">
        <f>ROUND(E34*P34,2)</f>
        <v>0</v>
      </c>
      <c r="R34" s="230"/>
      <c r="S34" s="230" t="s">
        <v>147</v>
      </c>
      <c r="T34" s="230" t="s">
        <v>115</v>
      </c>
      <c r="U34" s="230">
        <v>0</v>
      </c>
      <c r="V34" s="230">
        <f>ROUND(E34*U34,2)</f>
        <v>0</v>
      </c>
      <c r="W34" s="230"/>
      <c r="X34" s="230" t="s">
        <v>116</v>
      </c>
      <c r="Y34" s="230" t="s">
        <v>117</v>
      </c>
      <c r="Z34" s="210"/>
      <c r="AA34" s="210"/>
      <c r="AB34" s="210"/>
      <c r="AC34" s="210"/>
      <c r="AD34" s="210"/>
      <c r="AE34" s="210"/>
      <c r="AF34" s="210"/>
      <c r="AG34" s="210" t="s">
        <v>118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">
      <c r="A35" s="247">
        <v>14</v>
      </c>
      <c r="B35" s="248" t="s">
        <v>148</v>
      </c>
      <c r="C35" s="256" t="s">
        <v>149</v>
      </c>
      <c r="D35" s="249" t="s">
        <v>113</v>
      </c>
      <c r="E35" s="250">
        <v>5.3</v>
      </c>
      <c r="F35" s="251"/>
      <c r="G35" s="252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9">
        <v>3.0000000000000001E-5</v>
      </c>
      <c r="O35" s="229">
        <f>ROUND(E35*N35,2)</f>
        <v>0</v>
      </c>
      <c r="P35" s="229">
        <v>0</v>
      </c>
      <c r="Q35" s="229">
        <f>ROUND(E35*P35,2)</f>
        <v>0</v>
      </c>
      <c r="R35" s="230" t="s">
        <v>150</v>
      </c>
      <c r="S35" s="230" t="s">
        <v>114</v>
      </c>
      <c r="T35" s="230" t="s">
        <v>115</v>
      </c>
      <c r="U35" s="230">
        <v>0</v>
      </c>
      <c r="V35" s="230">
        <f>ROUND(E35*U35,2)</f>
        <v>0</v>
      </c>
      <c r="W35" s="230"/>
      <c r="X35" s="230" t="s">
        <v>151</v>
      </c>
      <c r="Y35" s="230" t="s">
        <v>117</v>
      </c>
      <c r="Z35" s="210"/>
      <c r="AA35" s="210"/>
      <c r="AB35" s="210"/>
      <c r="AC35" s="210"/>
      <c r="AD35" s="210"/>
      <c r="AE35" s="210"/>
      <c r="AF35" s="210"/>
      <c r="AG35" s="210" t="s">
        <v>152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7">
        <v>15</v>
      </c>
      <c r="B36" s="248" t="s">
        <v>153</v>
      </c>
      <c r="C36" s="256" t="s">
        <v>154</v>
      </c>
      <c r="D36" s="249" t="s">
        <v>113</v>
      </c>
      <c r="E36" s="250">
        <v>7.2</v>
      </c>
      <c r="F36" s="251"/>
      <c r="G36" s="252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4.0000000000000003E-5</v>
      </c>
      <c r="O36" s="229">
        <f>ROUND(E36*N36,2)</f>
        <v>0</v>
      </c>
      <c r="P36" s="229">
        <v>0</v>
      </c>
      <c r="Q36" s="229">
        <f>ROUND(E36*P36,2)</f>
        <v>0</v>
      </c>
      <c r="R36" s="230" t="s">
        <v>150</v>
      </c>
      <c r="S36" s="230" t="s">
        <v>114</v>
      </c>
      <c r="T36" s="230" t="s">
        <v>115</v>
      </c>
      <c r="U36" s="230">
        <v>0</v>
      </c>
      <c r="V36" s="230">
        <f>ROUND(E36*U36,2)</f>
        <v>0</v>
      </c>
      <c r="W36" s="230"/>
      <c r="X36" s="230" t="s">
        <v>151</v>
      </c>
      <c r="Y36" s="230" t="s">
        <v>117</v>
      </c>
      <c r="Z36" s="210"/>
      <c r="AA36" s="210"/>
      <c r="AB36" s="210"/>
      <c r="AC36" s="210"/>
      <c r="AD36" s="210"/>
      <c r="AE36" s="210"/>
      <c r="AF36" s="210"/>
      <c r="AG36" s="210" t="s">
        <v>152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">
      <c r="A37" s="247">
        <v>16</v>
      </c>
      <c r="B37" s="248" t="s">
        <v>155</v>
      </c>
      <c r="C37" s="256" t="s">
        <v>156</v>
      </c>
      <c r="D37" s="249" t="s">
        <v>113</v>
      </c>
      <c r="E37" s="250">
        <v>5.5</v>
      </c>
      <c r="F37" s="251"/>
      <c r="G37" s="252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9">
        <v>6.0000000000000002E-5</v>
      </c>
      <c r="O37" s="229">
        <f>ROUND(E37*N37,2)</f>
        <v>0</v>
      </c>
      <c r="P37" s="229">
        <v>0</v>
      </c>
      <c r="Q37" s="229">
        <f>ROUND(E37*P37,2)</f>
        <v>0</v>
      </c>
      <c r="R37" s="230" t="s">
        <v>150</v>
      </c>
      <c r="S37" s="230" t="s">
        <v>114</v>
      </c>
      <c r="T37" s="230" t="s">
        <v>115</v>
      </c>
      <c r="U37" s="230">
        <v>0</v>
      </c>
      <c r="V37" s="230">
        <f>ROUND(E37*U37,2)</f>
        <v>0</v>
      </c>
      <c r="W37" s="230"/>
      <c r="X37" s="230" t="s">
        <v>151</v>
      </c>
      <c r="Y37" s="230" t="s">
        <v>117</v>
      </c>
      <c r="Z37" s="210"/>
      <c r="AA37" s="210"/>
      <c r="AB37" s="210"/>
      <c r="AC37" s="210"/>
      <c r="AD37" s="210"/>
      <c r="AE37" s="210"/>
      <c r="AF37" s="210"/>
      <c r="AG37" s="210" t="s">
        <v>152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7">
        <v>17</v>
      </c>
      <c r="B38" s="248" t="s">
        <v>157</v>
      </c>
      <c r="C38" s="256" t="s">
        <v>158</v>
      </c>
      <c r="D38" s="249" t="s">
        <v>113</v>
      </c>
      <c r="E38" s="250">
        <v>3.7</v>
      </c>
      <c r="F38" s="251"/>
      <c r="G38" s="252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6.9999999999999994E-5</v>
      </c>
      <c r="O38" s="229">
        <f>ROUND(E38*N38,2)</f>
        <v>0</v>
      </c>
      <c r="P38" s="229">
        <v>0</v>
      </c>
      <c r="Q38" s="229">
        <f>ROUND(E38*P38,2)</f>
        <v>0</v>
      </c>
      <c r="R38" s="230" t="s">
        <v>150</v>
      </c>
      <c r="S38" s="230" t="s">
        <v>114</v>
      </c>
      <c r="T38" s="230" t="s">
        <v>115</v>
      </c>
      <c r="U38" s="230">
        <v>0</v>
      </c>
      <c r="V38" s="230">
        <f>ROUND(E38*U38,2)</f>
        <v>0</v>
      </c>
      <c r="W38" s="230"/>
      <c r="X38" s="230" t="s">
        <v>151</v>
      </c>
      <c r="Y38" s="230" t="s">
        <v>117</v>
      </c>
      <c r="Z38" s="210"/>
      <c r="AA38" s="210"/>
      <c r="AB38" s="210"/>
      <c r="AC38" s="210"/>
      <c r="AD38" s="210"/>
      <c r="AE38" s="210"/>
      <c r="AF38" s="210"/>
      <c r="AG38" s="210" t="s">
        <v>152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1" x14ac:dyDescent="0.2">
      <c r="A39" s="247">
        <v>18</v>
      </c>
      <c r="B39" s="248" t="s">
        <v>159</v>
      </c>
      <c r="C39" s="256" t="s">
        <v>160</v>
      </c>
      <c r="D39" s="249" t="s">
        <v>133</v>
      </c>
      <c r="E39" s="250">
        <v>1</v>
      </c>
      <c r="F39" s="251"/>
      <c r="G39" s="252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9">
        <v>1.8E-3</v>
      </c>
      <c r="O39" s="229">
        <f>ROUND(E39*N39,2)</f>
        <v>0</v>
      </c>
      <c r="P39" s="229">
        <v>0</v>
      </c>
      <c r="Q39" s="229">
        <f>ROUND(E39*P39,2)</f>
        <v>0</v>
      </c>
      <c r="R39" s="230" t="s">
        <v>150</v>
      </c>
      <c r="S39" s="230" t="s">
        <v>114</v>
      </c>
      <c r="T39" s="230" t="s">
        <v>115</v>
      </c>
      <c r="U39" s="230">
        <v>0</v>
      </c>
      <c r="V39" s="230">
        <f>ROUND(E39*U39,2)</f>
        <v>0</v>
      </c>
      <c r="W39" s="230"/>
      <c r="X39" s="230" t="s">
        <v>151</v>
      </c>
      <c r="Y39" s="230" t="s">
        <v>117</v>
      </c>
      <c r="Z39" s="210"/>
      <c r="AA39" s="210"/>
      <c r="AB39" s="210"/>
      <c r="AC39" s="210"/>
      <c r="AD39" s="210"/>
      <c r="AE39" s="210"/>
      <c r="AF39" s="210"/>
      <c r="AG39" s="210" t="s">
        <v>152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">
      <c r="A40" s="247">
        <v>19</v>
      </c>
      <c r="B40" s="248" t="s">
        <v>161</v>
      </c>
      <c r="C40" s="256" t="s">
        <v>162</v>
      </c>
      <c r="D40" s="249" t="s">
        <v>163</v>
      </c>
      <c r="E40" s="250">
        <v>1.504E-2</v>
      </c>
      <c r="F40" s="251"/>
      <c r="G40" s="252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9">
        <v>0</v>
      </c>
      <c r="O40" s="229">
        <f>ROUND(E40*N40,2)</f>
        <v>0</v>
      </c>
      <c r="P40" s="229">
        <v>0</v>
      </c>
      <c r="Q40" s="229">
        <f>ROUND(E40*P40,2)</f>
        <v>0</v>
      </c>
      <c r="R40" s="230"/>
      <c r="S40" s="230" t="s">
        <v>114</v>
      </c>
      <c r="T40" s="230" t="s">
        <v>114</v>
      </c>
      <c r="U40" s="230">
        <v>1.327</v>
      </c>
      <c r="V40" s="230">
        <f>ROUND(E40*U40,2)</f>
        <v>0.02</v>
      </c>
      <c r="W40" s="230"/>
      <c r="X40" s="230" t="s">
        <v>164</v>
      </c>
      <c r="Y40" s="230" t="s">
        <v>117</v>
      </c>
      <c r="Z40" s="210"/>
      <c r="AA40" s="210"/>
      <c r="AB40" s="210"/>
      <c r="AC40" s="210"/>
      <c r="AD40" s="210"/>
      <c r="AE40" s="210"/>
      <c r="AF40" s="210"/>
      <c r="AG40" s="210" t="s">
        <v>165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">
      <c r="A41" s="247">
        <v>20</v>
      </c>
      <c r="B41" s="248" t="s">
        <v>166</v>
      </c>
      <c r="C41" s="256" t="s">
        <v>167</v>
      </c>
      <c r="D41" s="249" t="s">
        <v>168</v>
      </c>
      <c r="E41" s="250">
        <v>1</v>
      </c>
      <c r="F41" s="251"/>
      <c r="G41" s="252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2E-3</v>
      </c>
      <c r="O41" s="229">
        <f>ROUND(E41*N41,2)</f>
        <v>0</v>
      </c>
      <c r="P41" s="229">
        <v>0</v>
      </c>
      <c r="Q41" s="229">
        <f>ROUND(E41*P41,2)</f>
        <v>0</v>
      </c>
      <c r="R41" s="230"/>
      <c r="S41" s="230" t="s">
        <v>147</v>
      </c>
      <c r="T41" s="230" t="s">
        <v>115</v>
      </c>
      <c r="U41" s="230">
        <v>0</v>
      </c>
      <c r="V41" s="230">
        <f>ROUND(E41*U41,2)</f>
        <v>0</v>
      </c>
      <c r="W41" s="230"/>
      <c r="X41" s="230" t="s">
        <v>169</v>
      </c>
      <c r="Y41" s="230" t="s">
        <v>117</v>
      </c>
      <c r="Z41" s="210"/>
      <c r="AA41" s="210"/>
      <c r="AB41" s="210"/>
      <c r="AC41" s="210"/>
      <c r="AD41" s="210"/>
      <c r="AE41" s="210"/>
      <c r="AF41" s="210"/>
      <c r="AG41" s="210" t="s">
        <v>170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x14ac:dyDescent="0.2">
      <c r="A42" s="234" t="s">
        <v>109</v>
      </c>
      <c r="B42" s="235" t="s">
        <v>74</v>
      </c>
      <c r="C42" s="255" t="s">
        <v>75</v>
      </c>
      <c r="D42" s="236"/>
      <c r="E42" s="237"/>
      <c r="F42" s="238"/>
      <c r="G42" s="239">
        <f>SUMIF(AG43:AG43,"&lt;&gt;NOR",G43:G43)</f>
        <v>0</v>
      </c>
      <c r="H42" s="233"/>
      <c r="I42" s="233">
        <f>SUM(I43:I43)</f>
        <v>0</v>
      </c>
      <c r="J42" s="233"/>
      <c r="K42" s="233">
        <f>SUM(K43:K43)</f>
        <v>0</v>
      </c>
      <c r="L42" s="233"/>
      <c r="M42" s="233">
        <f>SUM(M43:M43)</f>
        <v>0</v>
      </c>
      <c r="N42" s="232"/>
      <c r="O42" s="232">
        <f>SUM(O43:O43)</f>
        <v>0</v>
      </c>
      <c r="P42" s="232"/>
      <c r="Q42" s="232">
        <f>SUM(Q43:Q43)</f>
        <v>0.04</v>
      </c>
      <c r="R42" s="233"/>
      <c r="S42" s="233"/>
      <c r="T42" s="233"/>
      <c r="U42" s="233"/>
      <c r="V42" s="233">
        <f>SUM(V43:V43)</f>
        <v>2.11</v>
      </c>
      <c r="W42" s="233"/>
      <c r="X42" s="233"/>
      <c r="Y42" s="233"/>
      <c r="AG42" t="s">
        <v>110</v>
      </c>
    </row>
    <row r="43" spans="1:60" outlineLevel="1" x14ac:dyDescent="0.2">
      <c r="A43" s="247">
        <v>21</v>
      </c>
      <c r="B43" s="248" t="s">
        <v>171</v>
      </c>
      <c r="C43" s="256" t="s">
        <v>172</v>
      </c>
      <c r="D43" s="249" t="s">
        <v>113</v>
      </c>
      <c r="E43" s="250">
        <v>26.04</v>
      </c>
      <c r="F43" s="251"/>
      <c r="G43" s="252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9">
        <v>0</v>
      </c>
      <c r="O43" s="229">
        <f>ROUND(E43*N43,2)</f>
        <v>0</v>
      </c>
      <c r="P43" s="229">
        <v>1.5E-3</v>
      </c>
      <c r="Q43" s="229">
        <f>ROUND(E43*P43,2)</f>
        <v>0.04</v>
      </c>
      <c r="R43" s="230"/>
      <c r="S43" s="230" t="s">
        <v>114</v>
      </c>
      <c r="T43" s="230" t="s">
        <v>115</v>
      </c>
      <c r="U43" s="230">
        <v>8.1000000000000003E-2</v>
      </c>
      <c r="V43" s="230">
        <f>ROUND(E43*U43,2)</f>
        <v>2.11</v>
      </c>
      <c r="W43" s="230"/>
      <c r="X43" s="230" t="s">
        <v>116</v>
      </c>
      <c r="Y43" s="230" t="s">
        <v>117</v>
      </c>
      <c r="Z43" s="210"/>
      <c r="AA43" s="210"/>
      <c r="AB43" s="210"/>
      <c r="AC43" s="210"/>
      <c r="AD43" s="210"/>
      <c r="AE43" s="210"/>
      <c r="AF43" s="210"/>
      <c r="AG43" s="210" t="s">
        <v>118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x14ac:dyDescent="0.2">
      <c r="A44" s="234" t="s">
        <v>109</v>
      </c>
      <c r="B44" s="235" t="s">
        <v>76</v>
      </c>
      <c r="C44" s="255" t="s">
        <v>77</v>
      </c>
      <c r="D44" s="236"/>
      <c r="E44" s="237"/>
      <c r="F44" s="238"/>
      <c r="G44" s="239">
        <f>SUMIF(AG45:AG47,"&lt;&gt;NOR",G45:G47)</f>
        <v>0</v>
      </c>
      <c r="H44" s="233"/>
      <c r="I44" s="233">
        <f>SUM(I45:I47)</f>
        <v>0</v>
      </c>
      <c r="J44" s="233"/>
      <c r="K44" s="233">
        <f>SUM(K45:K47)</f>
        <v>0</v>
      </c>
      <c r="L44" s="233"/>
      <c r="M44" s="233">
        <f>SUM(M45:M47)</f>
        <v>0</v>
      </c>
      <c r="N44" s="232"/>
      <c r="O44" s="232">
        <f>SUM(O45:O47)</f>
        <v>0</v>
      </c>
      <c r="P44" s="232"/>
      <c r="Q44" s="232">
        <f>SUM(Q45:Q47)</f>
        <v>0</v>
      </c>
      <c r="R44" s="233"/>
      <c r="S44" s="233"/>
      <c r="T44" s="233"/>
      <c r="U44" s="233"/>
      <c r="V44" s="233">
        <f>SUM(V45:V47)</f>
        <v>0.65</v>
      </c>
      <c r="W44" s="233"/>
      <c r="X44" s="233"/>
      <c r="Y44" s="233"/>
      <c r="AG44" t="s">
        <v>110</v>
      </c>
    </row>
    <row r="45" spans="1:60" outlineLevel="1" x14ac:dyDescent="0.2">
      <c r="A45" s="247">
        <v>22</v>
      </c>
      <c r="B45" s="248" t="s">
        <v>173</v>
      </c>
      <c r="C45" s="256" t="s">
        <v>174</v>
      </c>
      <c r="D45" s="249" t="s">
        <v>133</v>
      </c>
      <c r="E45" s="250">
        <v>3</v>
      </c>
      <c r="F45" s="251"/>
      <c r="G45" s="252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9">
        <v>3.8999999999999999E-4</v>
      </c>
      <c r="O45" s="229">
        <f>ROUND(E45*N45,2)</f>
        <v>0</v>
      </c>
      <c r="P45" s="229">
        <v>0</v>
      </c>
      <c r="Q45" s="229">
        <f>ROUND(E45*P45,2)</f>
        <v>0</v>
      </c>
      <c r="R45" s="230"/>
      <c r="S45" s="230" t="s">
        <v>114</v>
      </c>
      <c r="T45" s="230" t="s">
        <v>175</v>
      </c>
      <c r="U45" s="230">
        <v>0.20699999999999999</v>
      </c>
      <c r="V45" s="230">
        <f>ROUND(E45*U45,2)</f>
        <v>0.62</v>
      </c>
      <c r="W45" s="230"/>
      <c r="X45" s="230" t="s">
        <v>116</v>
      </c>
      <c r="Y45" s="230" t="s">
        <v>117</v>
      </c>
      <c r="Z45" s="210"/>
      <c r="AA45" s="210"/>
      <c r="AB45" s="210"/>
      <c r="AC45" s="210"/>
      <c r="AD45" s="210"/>
      <c r="AE45" s="210"/>
      <c r="AF45" s="210"/>
      <c r="AG45" s="210" t="s">
        <v>118</v>
      </c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">
      <c r="A46" s="247">
        <v>23</v>
      </c>
      <c r="B46" s="248" t="s">
        <v>176</v>
      </c>
      <c r="C46" s="256" t="s">
        <v>177</v>
      </c>
      <c r="D46" s="249" t="s">
        <v>163</v>
      </c>
      <c r="E46" s="250">
        <v>1.3169999999999999E-2</v>
      </c>
      <c r="F46" s="251"/>
      <c r="G46" s="252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9">
        <v>0</v>
      </c>
      <c r="O46" s="229">
        <f>ROUND(E46*N46,2)</f>
        <v>0</v>
      </c>
      <c r="P46" s="229">
        <v>0</v>
      </c>
      <c r="Q46" s="229">
        <f>ROUND(E46*P46,2)</f>
        <v>0</v>
      </c>
      <c r="R46" s="230"/>
      <c r="S46" s="230" t="s">
        <v>114</v>
      </c>
      <c r="T46" s="230" t="s">
        <v>115</v>
      </c>
      <c r="U46" s="230">
        <v>2.5750000000000002</v>
      </c>
      <c r="V46" s="230">
        <f>ROUND(E46*U46,2)</f>
        <v>0.03</v>
      </c>
      <c r="W46" s="230"/>
      <c r="X46" s="230" t="s">
        <v>116</v>
      </c>
      <c r="Y46" s="230" t="s">
        <v>117</v>
      </c>
      <c r="Z46" s="210"/>
      <c r="AA46" s="210"/>
      <c r="AB46" s="210"/>
      <c r="AC46" s="210"/>
      <c r="AD46" s="210"/>
      <c r="AE46" s="210"/>
      <c r="AF46" s="210"/>
      <c r="AG46" s="210" t="s">
        <v>178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">
      <c r="A47" s="241">
        <v>24</v>
      </c>
      <c r="B47" s="242" t="s">
        <v>179</v>
      </c>
      <c r="C47" s="257" t="s">
        <v>180</v>
      </c>
      <c r="D47" s="243" t="s">
        <v>133</v>
      </c>
      <c r="E47" s="244">
        <v>8</v>
      </c>
      <c r="F47" s="245"/>
      <c r="G47" s="246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9">
        <v>2.0000000000000001E-4</v>
      </c>
      <c r="O47" s="229">
        <f>ROUND(E47*N47,2)</f>
        <v>0</v>
      </c>
      <c r="P47" s="229">
        <v>0</v>
      </c>
      <c r="Q47" s="229">
        <f>ROUND(E47*P47,2)</f>
        <v>0</v>
      </c>
      <c r="R47" s="230" t="s">
        <v>150</v>
      </c>
      <c r="S47" s="230" t="s">
        <v>114</v>
      </c>
      <c r="T47" s="230" t="s">
        <v>115</v>
      </c>
      <c r="U47" s="230">
        <v>0</v>
      </c>
      <c r="V47" s="230">
        <f>ROUND(E47*U47,2)</f>
        <v>0</v>
      </c>
      <c r="W47" s="230"/>
      <c r="X47" s="230" t="s">
        <v>151</v>
      </c>
      <c r="Y47" s="230" t="s">
        <v>117</v>
      </c>
      <c r="Z47" s="210"/>
      <c r="AA47" s="210"/>
      <c r="AB47" s="210"/>
      <c r="AC47" s="210"/>
      <c r="AD47" s="210"/>
      <c r="AE47" s="210"/>
      <c r="AF47" s="210"/>
      <c r="AG47" s="210" t="s">
        <v>152</v>
      </c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x14ac:dyDescent="0.2">
      <c r="A48" s="3"/>
      <c r="B48" s="4"/>
      <c r="C48" s="26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v>12</v>
      </c>
      <c r="AF48">
        <v>21</v>
      </c>
      <c r="AG48" t="s">
        <v>95</v>
      </c>
    </row>
    <row r="49" spans="1:33" x14ac:dyDescent="0.2">
      <c r="A49" s="213"/>
      <c r="B49" s="214" t="s">
        <v>31</v>
      </c>
      <c r="C49" s="261"/>
      <c r="D49" s="215"/>
      <c r="E49" s="216"/>
      <c r="F49" s="216"/>
      <c r="G49" s="240">
        <f>G8+G10+G14+G42+G44</f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AE49">
        <f>SUMIF(L7:L47,AE48,G7:G47)</f>
        <v>0</v>
      </c>
      <c r="AF49">
        <f>SUMIF(L7:L47,AF48,G7:G47)</f>
        <v>0</v>
      </c>
      <c r="AG49" t="s">
        <v>181</v>
      </c>
    </row>
    <row r="50" spans="1:33" x14ac:dyDescent="0.2">
      <c r="A50" s="3"/>
      <c r="B50" s="4"/>
      <c r="C50" s="260"/>
      <c r="D50" s="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3"/>
      <c r="B51" s="4"/>
      <c r="C51" s="260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17" t="s">
        <v>182</v>
      </c>
      <c r="B52" s="217"/>
      <c r="C52" s="262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18"/>
      <c r="B53" s="219"/>
      <c r="C53" s="263"/>
      <c r="D53" s="219"/>
      <c r="E53" s="219"/>
      <c r="F53" s="219"/>
      <c r="G53" s="22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AG53" t="s">
        <v>183</v>
      </c>
    </row>
    <row r="54" spans="1:33" x14ac:dyDescent="0.2">
      <c r="A54" s="221"/>
      <c r="B54" s="222"/>
      <c r="C54" s="264"/>
      <c r="D54" s="222"/>
      <c r="E54" s="222"/>
      <c r="F54" s="222"/>
      <c r="G54" s="22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221"/>
      <c r="B55" s="222"/>
      <c r="C55" s="264"/>
      <c r="D55" s="222"/>
      <c r="E55" s="222"/>
      <c r="F55" s="222"/>
      <c r="G55" s="22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A56" s="221"/>
      <c r="B56" s="222"/>
      <c r="C56" s="264"/>
      <c r="D56" s="222"/>
      <c r="E56" s="222"/>
      <c r="F56" s="222"/>
      <c r="G56" s="22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33" x14ac:dyDescent="0.2">
      <c r="A57" s="224"/>
      <c r="B57" s="225"/>
      <c r="C57" s="265"/>
      <c r="D57" s="225"/>
      <c r="E57" s="225"/>
      <c r="F57" s="225"/>
      <c r="G57" s="226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33" x14ac:dyDescent="0.2">
      <c r="A58" s="3"/>
      <c r="B58" s="4"/>
      <c r="C58" s="260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33" x14ac:dyDescent="0.2">
      <c r="C59" s="266"/>
      <c r="D59" s="10"/>
      <c r="AG59" t="s">
        <v>184</v>
      </c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7">
    <mergeCell ref="C33:G33"/>
    <mergeCell ref="C20:G20"/>
    <mergeCell ref="C22:G22"/>
    <mergeCell ref="C23:G23"/>
    <mergeCell ref="C25:G25"/>
    <mergeCell ref="C26:G26"/>
    <mergeCell ref="C31:G31"/>
    <mergeCell ref="A1:G1"/>
    <mergeCell ref="C2:G2"/>
    <mergeCell ref="C3:G3"/>
    <mergeCell ref="C4:G4"/>
    <mergeCell ref="A52:C52"/>
    <mergeCell ref="A53:G57"/>
    <mergeCell ref="C13:G13"/>
    <mergeCell ref="C16:G16"/>
    <mergeCell ref="C17:G17"/>
    <mergeCell ref="C19:G19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A860E-0728-470F-A136-DC5B987AA624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4" customWidth="1"/>
    <col min="3" max="3" width="38.28515625" style="174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5" t="s">
        <v>7</v>
      </c>
      <c r="B1" s="195"/>
      <c r="C1" s="195"/>
      <c r="D1" s="195"/>
      <c r="E1" s="195"/>
      <c r="F1" s="195"/>
      <c r="G1" s="195"/>
      <c r="AG1" t="s">
        <v>83</v>
      </c>
    </row>
    <row r="2" spans="1:60" ht="24.95" customHeight="1" x14ac:dyDescent="0.2">
      <c r="A2" s="196" t="s">
        <v>8</v>
      </c>
      <c r="B2" s="49" t="s">
        <v>44</v>
      </c>
      <c r="C2" s="199" t="s">
        <v>45</v>
      </c>
      <c r="D2" s="197"/>
      <c r="E2" s="197"/>
      <c r="F2" s="197"/>
      <c r="G2" s="198"/>
      <c r="AG2" t="s">
        <v>84</v>
      </c>
    </row>
    <row r="3" spans="1:60" ht="24.95" customHeight="1" x14ac:dyDescent="0.2">
      <c r="A3" s="196" t="s">
        <v>9</v>
      </c>
      <c r="B3" s="49" t="s">
        <v>47</v>
      </c>
      <c r="C3" s="199" t="s">
        <v>48</v>
      </c>
      <c r="D3" s="197"/>
      <c r="E3" s="197"/>
      <c r="F3" s="197"/>
      <c r="G3" s="198"/>
      <c r="AC3" s="174" t="s">
        <v>84</v>
      </c>
      <c r="AG3" t="s">
        <v>85</v>
      </c>
    </row>
    <row r="4" spans="1:60" ht="24.95" customHeight="1" x14ac:dyDescent="0.2">
      <c r="A4" s="200" t="s">
        <v>10</v>
      </c>
      <c r="B4" s="201" t="s">
        <v>47</v>
      </c>
      <c r="C4" s="202" t="s">
        <v>49</v>
      </c>
      <c r="D4" s="203"/>
      <c r="E4" s="203"/>
      <c r="F4" s="203"/>
      <c r="G4" s="204"/>
      <c r="AG4" t="s">
        <v>86</v>
      </c>
    </row>
    <row r="5" spans="1:60" x14ac:dyDescent="0.2">
      <c r="D5" s="10"/>
    </row>
    <row r="6" spans="1:60" ht="38.25" x14ac:dyDescent="0.2">
      <c r="A6" s="206" t="s">
        <v>87</v>
      </c>
      <c r="B6" s="208" t="s">
        <v>88</v>
      </c>
      <c r="C6" s="208" t="s">
        <v>89</v>
      </c>
      <c r="D6" s="207" t="s">
        <v>90</v>
      </c>
      <c r="E6" s="206" t="s">
        <v>91</v>
      </c>
      <c r="F6" s="205" t="s">
        <v>92</v>
      </c>
      <c r="G6" s="206" t="s">
        <v>31</v>
      </c>
      <c r="H6" s="209" t="s">
        <v>32</v>
      </c>
      <c r="I6" s="209" t="s">
        <v>93</v>
      </c>
      <c r="J6" s="209" t="s">
        <v>33</v>
      </c>
      <c r="K6" s="209" t="s">
        <v>94</v>
      </c>
      <c r="L6" s="209" t="s">
        <v>95</v>
      </c>
      <c r="M6" s="209" t="s">
        <v>96</v>
      </c>
      <c r="N6" s="209" t="s">
        <v>97</v>
      </c>
      <c r="O6" s="209" t="s">
        <v>98</v>
      </c>
      <c r="P6" s="209" t="s">
        <v>99</v>
      </c>
      <c r="Q6" s="209" t="s">
        <v>100</v>
      </c>
      <c r="R6" s="209" t="s">
        <v>101</v>
      </c>
      <c r="S6" s="209" t="s">
        <v>102</v>
      </c>
      <c r="T6" s="209" t="s">
        <v>103</v>
      </c>
      <c r="U6" s="209" t="s">
        <v>104</v>
      </c>
      <c r="V6" s="209" t="s">
        <v>105</v>
      </c>
      <c r="W6" s="209" t="s">
        <v>106</v>
      </c>
      <c r="X6" s="209" t="s">
        <v>107</v>
      </c>
      <c r="Y6" s="209" t="s">
        <v>108</v>
      </c>
    </row>
    <row r="7" spans="1:60" hidden="1" x14ac:dyDescent="0.2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">
      <c r="A8" s="234" t="s">
        <v>109</v>
      </c>
      <c r="B8" s="235" t="s">
        <v>62</v>
      </c>
      <c r="C8" s="255" t="s">
        <v>63</v>
      </c>
      <c r="D8" s="236"/>
      <c r="E8" s="237"/>
      <c r="F8" s="238"/>
      <c r="G8" s="239">
        <f>SUMIF(AG9:AG9,"&lt;&gt;NOR",G9:G9)</f>
        <v>0</v>
      </c>
      <c r="H8" s="233"/>
      <c r="I8" s="233">
        <f>SUM(I9:I9)</f>
        <v>0</v>
      </c>
      <c r="J8" s="233"/>
      <c r="K8" s="233">
        <f>SUM(K9:K9)</f>
        <v>0</v>
      </c>
      <c r="L8" s="233"/>
      <c r="M8" s="233">
        <f>SUM(M9:M9)</f>
        <v>0</v>
      </c>
      <c r="N8" s="232"/>
      <c r="O8" s="232">
        <f>SUM(O9:O9)</f>
        <v>0.51</v>
      </c>
      <c r="P8" s="232"/>
      <c r="Q8" s="232">
        <f>SUM(Q9:Q9)</f>
        <v>0</v>
      </c>
      <c r="R8" s="233"/>
      <c r="S8" s="233"/>
      <c r="T8" s="233"/>
      <c r="U8" s="233"/>
      <c r="V8" s="233">
        <f>SUM(V9:V9)</f>
        <v>4.38</v>
      </c>
      <c r="W8" s="233"/>
      <c r="X8" s="233"/>
      <c r="Y8" s="233"/>
      <c r="AG8" t="s">
        <v>110</v>
      </c>
    </row>
    <row r="9" spans="1:60" ht="22.5" outlineLevel="1" x14ac:dyDescent="0.2">
      <c r="A9" s="247">
        <v>1</v>
      </c>
      <c r="B9" s="248" t="s">
        <v>185</v>
      </c>
      <c r="C9" s="256" t="s">
        <v>186</v>
      </c>
      <c r="D9" s="249" t="s">
        <v>113</v>
      </c>
      <c r="E9" s="250">
        <v>14.7</v>
      </c>
      <c r="F9" s="251"/>
      <c r="G9" s="252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9">
        <v>3.465E-2</v>
      </c>
      <c r="O9" s="229">
        <f>ROUND(E9*N9,2)</f>
        <v>0.51</v>
      </c>
      <c r="P9" s="229">
        <v>0</v>
      </c>
      <c r="Q9" s="229">
        <f>ROUND(E9*P9,2)</f>
        <v>0</v>
      </c>
      <c r="R9" s="230"/>
      <c r="S9" s="230" t="s">
        <v>114</v>
      </c>
      <c r="T9" s="230" t="s">
        <v>115</v>
      </c>
      <c r="U9" s="230">
        <v>0.29799999999999999</v>
      </c>
      <c r="V9" s="230">
        <f>ROUND(E9*U9,2)</f>
        <v>4.38</v>
      </c>
      <c r="W9" s="230"/>
      <c r="X9" s="230" t="s">
        <v>116</v>
      </c>
      <c r="Y9" s="230" t="s">
        <v>117</v>
      </c>
      <c r="Z9" s="210"/>
      <c r="AA9" s="210"/>
      <c r="AB9" s="210"/>
      <c r="AC9" s="210"/>
      <c r="AD9" s="210"/>
      <c r="AE9" s="210"/>
      <c r="AF9" s="210"/>
      <c r="AG9" s="210" t="s">
        <v>118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x14ac:dyDescent="0.2">
      <c r="A10" s="234" t="s">
        <v>109</v>
      </c>
      <c r="B10" s="235" t="s">
        <v>64</v>
      </c>
      <c r="C10" s="255" t="s">
        <v>65</v>
      </c>
      <c r="D10" s="236"/>
      <c r="E10" s="237"/>
      <c r="F10" s="238"/>
      <c r="G10" s="239">
        <f>SUMIF(AG11:AG12,"&lt;&gt;NOR",G11:G12)</f>
        <v>0</v>
      </c>
      <c r="H10" s="233"/>
      <c r="I10" s="233">
        <f>SUM(I11:I12)</f>
        <v>0</v>
      </c>
      <c r="J10" s="233"/>
      <c r="K10" s="233">
        <f>SUM(K11:K12)</f>
        <v>0</v>
      </c>
      <c r="L10" s="233"/>
      <c r="M10" s="233">
        <f>SUM(M11:M12)</f>
        <v>0</v>
      </c>
      <c r="N10" s="232"/>
      <c r="O10" s="232">
        <f>SUM(O11:O12)</f>
        <v>0</v>
      </c>
      <c r="P10" s="232"/>
      <c r="Q10" s="232">
        <f>SUM(Q11:Q12)</f>
        <v>0</v>
      </c>
      <c r="R10" s="233"/>
      <c r="S10" s="233"/>
      <c r="T10" s="233"/>
      <c r="U10" s="233"/>
      <c r="V10" s="233">
        <f>SUM(V11:V12)</f>
        <v>0.34</v>
      </c>
      <c r="W10" s="233"/>
      <c r="X10" s="233"/>
      <c r="Y10" s="233"/>
      <c r="AG10" t="s">
        <v>110</v>
      </c>
    </row>
    <row r="11" spans="1:60" outlineLevel="1" x14ac:dyDescent="0.2">
      <c r="A11" s="247">
        <v>2</v>
      </c>
      <c r="B11" s="248" t="s">
        <v>187</v>
      </c>
      <c r="C11" s="256" t="s">
        <v>188</v>
      </c>
      <c r="D11" s="249" t="s">
        <v>113</v>
      </c>
      <c r="E11" s="250">
        <v>7</v>
      </c>
      <c r="F11" s="251"/>
      <c r="G11" s="252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9">
        <v>0</v>
      </c>
      <c r="O11" s="229">
        <f>ROUND(E11*N11,2)</f>
        <v>0</v>
      </c>
      <c r="P11" s="229">
        <v>0</v>
      </c>
      <c r="Q11" s="229">
        <f>ROUND(E11*P11,2)</f>
        <v>0</v>
      </c>
      <c r="R11" s="230"/>
      <c r="S11" s="230" t="s">
        <v>114</v>
      </c>
      <c r="T11" s="230" t="s">
        <v>114</v>
      </c>
      <c r="U11" s="230">
        <v>4.8000000000000001E-2</v>
      </c>
      <c r="V11" s="230">
        <f>ROUND(E11*U11,2)</f>
        <v>0.34</v>
      </c>
      <c r="W11" s="230"/>
      <c r="X11" s="230" t="s">
        <v>116</v>
      </c>
      <c r="Y11" s="230" t="s">
        <v>117</v>
      </c>
      <c r="Z11" s="210"/>
      <c r="AA11" s="210"/>
      <c r="AB11" s="210"/>
      <c r="AC11" s="210"/>
      <c r="AD11" s="210"/>
      <c r="AE11" s="210"/>
      <c r="AF11" s="210"/>
      <c r="AG11" s="210" t="s">
        <v>118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">
      <c r="A12" s="247">
        <v>3</v>
      </c>
      <c r="B12" s="248" t="s">
        <v>166</v>
      </c>
      <c r="C12" s="256" t="s">
        <v>167</v>
      </c>
      <c r="D12" s="249" t="s">
        <v>168</v>
      </c>
      <c r="E12" s="250">
        <v>1</v>
      </c>
      <c r="F12" s="251"/>
      <c r="G12" s="252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9">
        <v>2E-3</v>
      </c>
      <c r="O12" s="229">
        <f>ROUND(E12*N12,2)</f>
        <v>0</v>
      </c>
      <c r="P12" s="229">
        <v>0</v>
      </c>
      <c r="Q12" s="229">
        <f>ROUND(E12*P12,2)</f>
        <v>0</v>
      </c>
      <c r="R12" s="230"/>
      <c r="S12" s="230" t="s">
        <v>147</v>
      </c>
      <c r="T12" s="230" t="s">
        <v>115</v>
      </c>
      <c r="U12" s="230">
        <v>0</v>
      </c>
      <c r="V12" s="230">
        <f>ROUND(E12*U12,2)</f>
        <v>0</v>
      </c>
      <c r="W12" s="230"/>
      <c r="X12" s="230" t="s">
        <v>169</v>
      </c>
      <c r="Y12" s="230" t="s">
        <v>117</v>
      </c>
      <c r="Z12" s="210"/>
      <c r="AA12" s="210"/>
      <c r="AB12" s="210"/>
      <c r="AC12" s="210"/>
      <c r="AD12" s="210"/>
      <c r="AE12" s="210"/>
      <c r="AF12" s="210"/>
      <c r="AG12" s="210" t="s">
        <v>189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x14ac:dyDescent="0.2">
      <c r="A13" s="234" t="s">
        <v>109</v>
      </c>
      <c r="B13" s="235" t="s">
        <v>66</v>
      </c>
      <c r="C13" s="255" t="s">
        <v>67</v>
      </c>
      <c r="D13" s="236"/>
      <c r="E13" s="237"/>
      <c r="F13" s="238"/>
      <c r="G13" s="239">
        <f>SUMIF(AG14:AG18,"&lt;&gt;NOR",G14:G18)</f>
        <v>0</v>
      </c>
      <c r="H13" s="233"/>
      <c r="I13" s="233">
        <f>SUM(I14:I18)</f>
        <v>0</v>
      </c>
      <c r="J13" s="233"/>
      <c r="K13" s="233">
        <f>SUM(K14:K18)</f>
        <v>0</v>
      </c>
      <c r="L13" s="233"/>
      <c r="M13" s="233">
        <f>SUM(M14:M18)</f>
        <v>0</v>
      </c>
      <c r="N13" s="232"/>
      <c r="O13" s="232">
        <f>SUM(O14:O18)</f>
        <v>0</v>
      </c>
      <c r="P13" s="232"/>
      <c r="Q13" s="232">
        <f>SUM(Q14:Q18)</f>
        <v>0.61</v>
      </c>
      <c r="R13" s="233"/>
      <c r="S13" s="233"/>
      <c r="T13" s="233"/>
      <c r="U13" s="233"/>
      <c r="V13" s="233">
        <f>SUM(V14:V18)</f>
        <v>9.76</v>
      </c>
      <c r="W13" s="233"/>
      <c r="X13" s="233"/>
      <c r="Y13" s="233"/>
      <c r="AG13" t="s">
        <v>110</v>
      </c>
    </row>
    <row r="14" spans="1:60" outlineLevel="1" x14ac:dyDescent="0.2">
      <c r="A14" s="247">
        <v>4</v>
      </c>
      <c r="B14" s="248" t="s">
        <v>190</v>
      </c>
      <c r="C14" s="256" t="s">
        <v>191</v>
      </c>
      <c r="D14" s="249" t="s">
        <v>113</v>
      </c>
      <c r="E14" s="250">
        <v>7</v>
      </c>
      <c r="F14" s="251"/>
      <c r="G14" s="252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9">
        <v>5.9000000000000003E-4</v>
      </c>
      <c r="O14" s="229">
        <f>ROUND(E14*N14,2)</f>
        <v>0</v>
      </c>
      <c r="P14" s="229">
        <v>3.6999999999999998E-2</v>
      </c>
      <c r="Q14" s="229">
        <f>ROUND(E14*P14,2)</f>
        <v>0.26</v>
      </c>
      <c r="R14" s="230"/>
      <c r="S14" s="230" t="s">
        <v>114</v>
      </c>
      <c r="T14" s="230" t="s">
        <v>114</v>
      </c>
      <c r="U14" s="230">
        <v>0.443</v>
      </c>
      <c r="V14" s="230">
        <f>ROUND(E14*U14,2)</f>
        <v>3.1</v>
      </c>
      <c r="W14" s="230"/>
      <c r="X14" s="230" t="s">
        <v>116</v>
      </c>
      <c r="Y14" s="230" t="s">
        <v>117</v>
      </c>
      <c r="Z14" s="210"/>
      <c r="AA14" s="210"/>
      <c r="AB14" s="210"/>
      <c r="AC14" s="210"/>
      <c r="AD14" s="210"/>
      <c r="AE14" s="210"/>
      <c r="AF14" s="210"/>
      <c r="AG14" s="210" t="s">
        <v>118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">
      <c r="A15" s="241">
        <v>5</v>
      </c>
      <c r="B15" s="242" t="s">
        <v>192</v>
      </c>
      <c r="C15" s="257" t="s">
        <v>193</v>
      </c>
      <c r="D15" s="243" t="s">
        <v>113</v>
      </c>
      <c r="E15" s="244">
        <v>6.5</v>
      </c>
      <c r="F15" s="245"/>
      <c r="G15" s="246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9">
        <v>4.8999999999999998E-4</v>
      </c>
      <c r="O15" s="229">
        <f>ROUND(E15*N15,2)</f>
        <v>0</v>
      </c>
      <c r="P15" s="229">
        <v>6.0000000000000001E-3</v>
      </c>
      <c r="Q15" s="229">
        <f>ROUND(E15*P15,2)</f>
        <v>0.04</v>
      </c>
      <c r="R15" s="230"/>
      <c r="S15" s="230" t="s">
        <v>114</v>
      </c>
      <c r="T15" s="230" t="s">
        <v>115</v>
      </c>
      <c r="U15" s="230">
        <v>0.27400000000000002</v>
      </c>
      <c r="V15" s="230">
        <f>ROUND(E15*U15,2)</f>
        <v>1.78</v>
      </c>
      <c r="W15" s="230"/>
      <c r="X15" s="230" t="s">
        <v>116</v>
      </c>
      <c r="Y15" s="230" t="s">
        <v>117</v>
      </c>
      <c r="Z15" s="210"/>
      <c r="AA15" s="210"/>
      <c r="AB15" s="210"/>
      <c r="AC15" s="210"/>
      <c r="AD15" s="210"/>
      <c r="AE15" s="210"/>
      <c r="AF15" s="210"/>
      <c r="AG15" s="210" t="s">
        <v>118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">
      <c r="A16" s="227"/>
      <c r="B16" s="228"/>
      <c r="C16" s="258" t="s">
        <v>123</v>
      </c>
      <c r="D16" s="253"/>
      <c r="E16" s="253"/>
      <c r="F16" s="253"/>
      <c r="G16" s="253"/>
      <c r="H16" s="230"/>
      <c r="I16" s="230"/>
      <c r="J16" s="230"/>
      <c r="K16" s="230"/>
      <c r="L16" s="230"/>
      <c r="M16" s="230"/>
      <c r="N16" s="229"/>
      <c r="O16" s="229"/>
      <c r="P16" s="229"/>
      <c r="Q16" s="229"/>
      <c r="R16" s="230"/>
      <c r="S16" s="230"/>
      <c r="T16" s="230"/>
      <c r="U16" s="230"/>
      <c r="V16" s="230"/>
      <c r="W16" s="230"/>
      <c r="X16" s="230"/>
      <c r="Y16" s="230"/>
      <c r="Z16" s="210"/>
      <c r="AA16" s="210"/>
      <c r="AB16" s="210"/>
      <c r="AC16" s="210"/>
      <c r="AD16" s="210"/>
      <c r="AE16" s="210"/>
      <c r="AF16" s="210"/>
      <c r="AG16" s="210" t="s">
        <v>124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">
      <c r="A17" s="241">
        <v>6</v>
      </c>
      <c r="B17" s="242" t="s">
        <v>194</v>
      </c>
      <c r="C17" s="257" t="s">
        <v>195</v>
      </c>
      <c r="D17" s="243" t="s">
        <v>113</v>
      </c>
      <c r="E17" s="244">
        <v>8.1999999999999993</v>
      </c>
      <c r="F17" s="245"/>
      <c r="G17" s="246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9">
        <v>4.8999999999999998E-4</v>
      </c>
      <c r="O17" s="229">
        <f>ROUND(E17*N17,2)</f>
        <v>0</v>
      </c>
      <c r="P17" s="229">
        <v>3.7999999999999999E-2</v>
      </c>
      <c r="Q17" s="229">
        <f>ROUND(E17*P17,2)</f>
        <v>0.31</v>
      </c>
      <c r="R17" s="230"/>
      <c r="S17" s="230" t="s">
        <v>114</v>
      </c>
      <c r="T17" s="230" t="s">
        <v>115</v>
      </c>
      <c r="U17" s="230">
        <v>0.59499999999999997</v>
      </c>
      <c r="V17" s="230">
        <f>ROUND(E17*U17,2)</f>
        <v>4.88</v>
      </c>
      <c r="W17" s="230"/>
      <c r="X17" s="230" t="s">
        <v>116</v>
      </c>
      <c r="Y17" s="230" t="s">
        <v>117</v>
      </c>
      <c r="Z17" s="210"/>
      <c r="AA17" s="210"/>
      <c r="AB17" s="210"/>
      <c r="AC17" s="210"/>
      <c r="AD17" s="210"/>
      <c r="AE17" s="210"/>
      <c r="AF17" s="210"/>
      <c r="AG17" s="210" t="s">
        <v>118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2" x14ac:dyDescent="0.2">
      <c r="A18" s="227"/>
      <c r="B18" s="228"/>
      <c r="C18" s="258" t="s">
        <v>123</v>
      </c>
      <c r="D18" s="253"/>
      <c r="E18" s="253"/>
      <c r="F18" s="253"/>
      <c r="G18" s="253"/>
      <c r="H18" s="230"/>
      <c r="I18" s="230"/>
      <c r="J18" s="230"/>
      <c r="K18" s="230"/>
      <c r="L18" s="230"/>
      <c r="M18" s="230"/>
      <c r="N18" s="229"/>
      <c r="O18" s="229"/>
      <c r="P18" s="229"/>
      <c r="Q18" s="229"/>
      <c r="R18" s="230"/>
      <c r="S18" s="230"/>
      <c r="T18" s="230"/>
      <c r="U18" s="230"/>
      <c r="V18" s="230"/>
      <c r="W18" s="230"/>
      <c r="X18" s="230"/>
      <c r="Y18" s="230"/>
      <c r="Z18" s="210"/>
      <c r="AA18" s="210"/>
      <c r="AB18" s="210"/>
      <c r="AC18" s="210"/>
      <c r="AD18" s="210"/>
      <c r="AE18" s="210"/>
      <c r="AF18" s="210"/>
      <c r="AG18" s="210" t="s">
        <v>124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x14ac:dyDescent="0.2">
      <c r="A19" s="234" t="s">
        <v>109</v>
      </c>
      <c r="B19" s="235" t="s">
        <v>68</v>
      </c>
      <c r="C19" s="255" t="s">
        <v>69</v>
      </c>
      <c r="D19" s="236"/>
      <c r="E19" s="237"/>
      <c r="F19" s="238"/>
      <c r="G19" s="239">
        <f>SUMIF(AG20:AG27,"&lt;&gt;NOR",G20:G27)</f>
        <v>0</v>
      </c>
      <c r="H19" s="233"/>
      <c r="I19" s="233">
        <f>SUM(I20:I27)</f>
        <v>0</v>
      </c>
      <c r="J19" s="233"/>
      <c r="K19" s="233">
        <f>SUM(K20:K27)</f>
        <v>0</v>
      </c>
      <c r="L19" s="233"/>
      <c r="M19" s="233">
        <f>SUM(M20:M27)</f>
        <v>0</v>
      </c>
      <c r="N19" s="232"/>
      <c r="O19" s="232">
        <f>SUM(O20:O27)</f>
        <v>0</v>
      </c>
      <c r="P19" s="232"/>
      <c r="Q19" s="232">
        <f>SUM(Q20:Q27)</f>
        <v>0</v>
      </c>
      <c r="R19" s="233"/>
      <c r="S19" s="233"/>
      <c r="T19" s="233"/>
      <c r="U19" s="233"/>
      <c r="V19" s="233">
        <f>SUM(V20:V27)</f>
        <v>2.8199999999999994</v>
      </c>
      <c r="W19" s="233"/>
      <c r="X19" s="233"/>
      <c r="Y19" s="233"/>
      <c r="AG19" t="s">
        <v>110</v>
      </c>
    </row>
    <row r="20" spans="1:60" outlineLevel="1" x14ac:dyDescent="0.2">
      <c r="A20" s="241">
        <v>7</v>
      </c>
      <c r="B20" s="242" t="s">
        <v>196</v>
      </c>
      <c r="C20" s="257" t="s">
        <v>197</v>
      </c>
      <c r="D20" s="243" t="s">
        <v>113</v>
      </c>
      <c r="E20" s="244">
        <v>3.05</v>
      </c>
      <c r="F20" s="245"/>
      <c r="G20" s="246">
        <f>ROUND(E20*F20,2)</f>
        <v>0</v>
      </c>
      <c r="H20" s="231"/>
      <c r="I20" s="230">
        <f>ROUND(E20*H20,2)</f>
        <v>0</v>
      </c>
      <c r="J20" s="231"/>
      <c r="K20" s="230">
        <f>ROUND(E20*J20,2)</f>
        <v>0</v>
      </c>
      <c r="L20" s="230">
        <v>21</v>
      </c>
      <c r="M20" s="230">
        <f>G20*(1+L20/100)</f>
        <v>0</v>
      </c>
      <c r="N20" s="229">
        <v>3.8000000000000002E-4</v>
      </c>
      <c r="O20" s="229">
        <f>ROUND(E20*N20,2)</f>
        <v>0</v>
      </c>
      <c r="P20" s="229">
        <v>0</v>
      </c>
      <c r="Q20" s="229">
        <f>ROUND(E20*P20,2)</f>
        <v>0</v>
      </c>
      <c r="R20" s="230"/>
      <c r="S20" s="230" t="s">
        <v>114</v>
      </c>
      <c r="T20" s="230" t="s">
        <v>115</v>
      </c>
      <c r="U20" s="230">
        <v>0.32</v>
      </c>
      <c r="V20" s="230">
        <f>ROUND(E20*U20,2)</f>
        <v>0.98</v>
      </c>
      <c r="W20" s="230"/>
      <c r="X20" s="230" t="s">
        <v>116</v>
      </c>
      <c r="Y20" s="230" t="s">
        <v>117</v>
      </c>
      <c r="Z20" s="210"/>
      <c r="AA20" s="210"/>
      <c r="AB20" s="210"/>
      <c r="AC20" s="210"/>
      <c r="AD20" s="210"/>
      <c r="AE20" s="210"/>
      <c r="AF20" s="210"/>
      <c r="AG20" s="210" t="s">
        <v>118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2" x14ac:dyDescent="0.2">
      <c r="A21" s="227"/>
      <c r="B21" s="228"/>
      <c r="C21" s="258" t="s">
        <v>198</v>
      </c>
      <c r="D21" s="253"/>
      <c r="E21" s="253"/>
      <c r="F21" s="253"/>
      <c r="G21" s="253"/>
      <c r="H21" s="230"/>
      <c r="I21" s="230"/>
      <c r="J21" s="230"/>
      <c r="K21" s="230"/>
      <c r="L21" s="230"/>
      <c r="M21" s="230"/>
      <c r="N21" s="229"/>
      <c r="O21" s="229"/>
      <c r="P21" s="229"/>
      <c r="Q21" s="229"/>
      <c r="R21" s="230"/>
      <c r="S21" s="230"/>
      <c r="T21" s="230"/>
      <c r="U21" s="230"/>
      <c r="V21" s="230"/>
      <c r="W21" s="230"/>
      <c r="X21" s="230"/>
      <c r="Y21" s="230"/>
      <c r="Z21" s="210"/>
      <c r="AA21" s="210"/>
      <c r="AB21" s="210"/>
      <c r="AC21" s="210"/>
      <c r="AD21" s="210"/>
      <c r="AE21" s="210"/>
      <c r="AF21" s="210"/>
      <c r="AG21" s="210" t="s">
        <v>124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">
      <c r="A22" s="241">
        <v>8</v>
      </c>
      <c r="B22" s="242" t="s">
        <v>199</v>
      </c>
      <c r="C22" s="257" t="s">
        <v>200</v>
      </c>
      <c r="D22" s="243" t="s">
        <v>113</v>
      </c>
      <c r="E22" s="244">
        <v>3.45</v>
      </c>
      <c r="F22" s="245"/>
      <c r="G22" s="246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9">
        <v>4.6999999999999999E-4</v>
      </c>
      <c r="O22" s="229">
        <f>ROUND(E22*N22,2)</f>
        <v>0</v>
      </c>
      <c r="P22" s="229">
        <v>0</v>
      </c>
      <c r="Q22" s="229">
        <f>ROUND(E22*P22,2)</f>
        <v>0</v>
      </c>
      <c r="R22" s="230"/>
      <c r="S22" s="230" t="s">
        <v>114</v>
      </c>
      <c r="T22" s="230" t="s">
        <v>115</v>
      </c>
      <c r="U22" s="230">
        <v>0.35899999999999999</v>
      </c>
      <c r="V22" s="230">
        <f>ROUND(E22*U22,2)</f>
        <v>1.24</v>
      </c>
      <c r="W22" s="230"/>
      <c r="X22" s="230" t="s">
        <v>116</v>
      </c>
      <c r="Y22" s="230" t="s">
        <v>117</v>
      </c>
      <c r="Z22" s="210"/>
      <c r="AA22" s="210"/>
      <c r="AB22" s="210"/>
      <c r="AC22" s="210"/>
      <c r="AD22" s="210"/>
      <c r="AE22" s="210"/>
      <c r="AF22" s="210"/>
      <c r="AG22" s="210" t="s">
        <v>118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">
      <c r="A23" s="227"/>
      <c r="B23" s="228"/>
      <c r="C23" s="258" t="s">
        <v>198</v>
      </c>
      <c r="D23" s="253"/>
      <c r="E23" s="253"/>
      <c r="F23" s="253"/>
      <c r="G23" s="253"/>
      <c r="H23" s="230"/>
      <c r="I23" s="230"/>
      <c r="J23" s="230"/>
      <c r="K23" s="230"/>
      <c r="L23" s="230"/>
      <c r="M23" s="230"/>
      <c r="N23" s="229"/>
      <c r="O23" s="229"/>
      <c r="P23" s="229"/>
      <c r="Q23" s="229"/>
      <c r="R23" s="230"/>
      <c r="S23" s="230"/>
      <c r="T23" s="230"/>
      <c r="U23" s="230"/>
      <c r="V23" s="230"/>
      <c r="W23" s="230"/>
      <c r="X23" s="230"/>
      <c r="Y23" s="230"/>
      <c r="Z23" s="210"/>
      <c r="AA23" s="210"/>
      <c r="AB23" s="210"/>
      <c r="AC23" s="210"/>
      <c r="AD23" s="210"/>
      <c r="AE23" s="210"/>
      <c r="AF23" s="210"/>
      <c r="AG23" s="210" t="s">
        <v>124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">
      <c r="A24" s="241">
        <v>9</v>
      </c>
      <c r="B24" s="242" t="s">
        <v>201</v>
      </c>
      <c r="C24" s="257" t="s">
        <v>202</v>
      </c>
      <c r="D24" s="243" t="s">
        <v>113</v>
      </c>
      <c r="E24" s="244">
        <v>0.5</v>
      </c>
      <c r="F24" s="245"/>
      <c r="G24" s="246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9">
        <v>1.5200000000000001E-3</v>
      </c>
      <c r="O24" s="229">
        <f>ROUND(E24*N24,2)</f>
        <v>0</v>
      </c>
      <c r="P24" s="229">
        <v>0</v>
      </c>
      <c r="Q24" s="229">
        <f>ROUND(E24*P24,2)</f>
        <v>0</v>
      </c>
      <c r="R24" s="230"/>
      <c r="S24" s="230" t="s">
        <v>114</v>
      </c>
      <c r="T24" s="230" t="s">
        <v>115</v>
      </c>
      <c r="U24" s="230">
        <v>1.173</v>
      </c>
      <c r="V24" s="230">
        <f>ROUND(E24*U24,2)</f>
        <v>0.59</v>
      </c>
      <c r="W24" s="230"/>
      <c r="X24" s="230" t="s">
        <v>116</v>
      </c>
      <c r="Y24" s="230" t="s">
        <v>117</v>
      </c>
      <c r="Z24" s="210"/>
      <c r="AA24" s="210"/>
      <c r="AB24" s="210"/>
      <c r="AC24" s="210"/>
      <c r="AD24" s="210"/>
      <c r="AE24" s="210"/>
      <c r="AF24" s="210"/>
      <c r="AG24" s="210" t="s">
        <v>118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">
      <c r="A25" s="227"/>
      <c r="B25" s="228"/>
      <c r="C25" s="258" t="s">
        <v>198</v>
      </c>
      <c r="D25" s="253"/>
      <c r="E25" s="253"/>
      <c r="F25" s="253"/>
      <c r="G25" s="253"/>
      <c r="H25" s="230"/>
      <c r="I25" s="230"/>
      <c r="J25" s="230"/>
      <c r="K25" s="230"/>
      <c r="L25" s="230"/>
      <c r="M25" s="230"/>
      <c r="N25" s="229"/>
      <c r="O25" s="229"/>
      <c r="P25" s="229"/>
      <c r="Q25" s="229"/>
      <c r="R25" s="230"/>
      <c r="S25" s="230"/>
      <c r="T25" s="230"/>
      <c r="U25" s="230"/>
      <c r="V25" s="230"/>
      <c r="W25" s="230"/>
      <c r="X25" s="230"/>
      <c r="Y25" s="230"/>
      <c r="Z25" s="210"/>
      <c r="AA25" s="210"/>
      <c r="AB25" s="210"/>
      <c r="AC25" s="210"/>
      <c r="AD25" s="210"/>
      <c r="AE25" s="210"/>
      <c r="AF25" s="210"/>
      <c r="AG25" s="210" t="s">
        <v>124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">
      <c r="A26" s="247">
        <v>10</v>
      </c>
      <c r="B26" s="248" t="s">
        <v>203</v>
      </c>
      <c r="C26" s="256" t="s">
        <v>204</v>
      </c>
      <c r="D26" s="249" t="s">
        <v>146</v>
      </c>
      <c r="E26" s="250">
        <v>14.7</v>
      </c>
      <c r="F26" s="251"/>
      <c r="G26" s="252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9">
        <v>0</v>
      </c>
      <c r="O26" s="229">
        <f>ROUND(E26*N26,2)</f>
        <v>0</v>
      </c>
      <c r="P26" s="229">
        <v>0</v>
      </c>
      <c r="Q26" s="229">
        <f>ROUND(E26*P26,2)</f>
        <v>0</v>
      </c>
      <c r="R26" s="230"/>
      <c r="S26" s="230" t="s">
        <v>147</v>
      </c>
      <c r="T26" s="230" t="s">
        <v>115</v>
      </c>
      <c r="U26" s="230">
        <v>0</v>
      </c>
      <c r="V26" s="230">
        <f>ROUND(E26*U26,2)</f>
        <v>0</v>
      </c>
      <c r="W26" s="230"/>
      <c r="X26" s="230" t="s">
        <v>116</v>
      </c>
      <c r="Y26" s="230" t="s">
        <v>117</v>
      </c>
      <c r="Z26" s="210"/>
      <c r="AA26" s="210"/>
      <c r="AB26" s="210"/>
      <c r="AC26" s="210"/>
      <c r="AD26" s="210"/>
      <c r="AE26" s="210"/>
      <c r="AF26" s="210"/>
      <c r="AG26" s="210" t="s">
        <v>118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">
      <c r="A27" s="247">
        <v>11</v>
      </c>
      <c r="B27" s="248" t="s">
        <v>205</v>
      </c>
      <c r="C27" s="256" t="s">
        <v>206</v>
      </c>
      <c r="D27" s="249" t="s">
        <v>163</v>
      </c>
      <c r="E27" s="250">
        <v>3.5400000000000002E-3</v>
      </c>
      <c r="F27" s="251"/>
      <c r="G27" s="252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9">
        <v>0</v>
      </c>
      <c r="O27" s="229">
        <f>ROUND(E27*N27,2)</f>
        <v>0</v>
      </c>
      <c r="P27" s="229">
        <v>0</v>
      </c>
      <c r="Q27" s="229">
        <f>ROUND(E27*P27,2)</f>
        <v>0</v>
      </c>
      <c r="R27" s="230"/>
      <c r="S27" s="230" t="s">
        <v>114</v>
      </c>
      <c r="T27" s="230" t="s">
        <v>114</v>
      </c>
      <c r="U27" s="230">
        <v>1.47</v>
      </c>
      <c r="V27" s="230">
        <f>ROUND(E27*U27,2)</f>
        <v>0.01</v>
      </c>
      <c r="W27" s="230"/>
      <c r="X27" s="230" t="s">
        <v>164</v>
      </c>
      <c r="Y27" s="230" t="s">
        <v>117</v>
      </c>
      <c r="Z27" s="210"/>
      <c r="AA27" s="210"/>
      <c r="AB27" s="210"/>
      <c r="AC27" s="210"/>
      <c r="AD27" s="210"/>
      <c r="AE27" s="210"/>
      <c r="AF27" s="210"/>
      <c r="AG27" s="210" t="s">
        <v>165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">
      <c r="A28" s="234" t="s">
        <v>109</v>
      </c>
      <c r="B28" s="235" t="s">
        <v>72</v>
      </c>
      <c r="C28" s="255" t="s">
        <v>73</v>
      </c>
      <c r="D28" s="236"/>
      <c r="E28" s="237"/>
      <c r="F28" s="238"/>
      <c r="G28" s="239">
        <f>SUMIF(AG29:AG39,"&lt;&gt;NOR",G29:G39)</f>
        <v>0</v>
      </c>
      <c r="H28" s="233"/>
      <c r="I28" s="233">
        <f>SUM(I29:I39)</f>
        <v>0</v>
      </c>
      <c r="J28" s="233"/>
      <c r="K28" s="233">
        <f>SUM(K29:K39)</f>
        <v>0</v>
      </c>
      <c r="L28" s="233"/>
      <c r="M28" s="233">
        <f>SUM(M29:M39)</f>
        <v>0</v>
      </c>
      <c r="N28" s="232"/>
      <c r="O28" s="232">
        <f>SUM(O29:O39)</f>
        <v>0.37</v>
      </c>
      <c r="P28" s="232"/>
      <c r="Q28" s="232">
        <f>SUM(Q29:Q39)</f>
        <v>0.23</v>
      </c>
      <c r="R28" s="233"/>
      <c r="S28" s="233"/>
      <c r="T28" s="233"/>
      <c r="U28" s="233"/>
      <c r="V28" s="233">
        <f>SUM(V29:V39)</f>
        <v>10.26</v>
      </c>
      <c r="W28" s="233"/>
      <c r="X28" s="233"/>
      <c r="Y28" s="233"/>
      <c r="AG28" t="s">
        <v>110</v>
      </c>
    </row>
    <row r="29" spans="1:60" outlineLevel="1" x14ac:dyDescent="0.2">
      <c r="A29" s="247">
        <v>12</v>
      </c>
      <c r="B29" s="248" t="s">
        <v>207</v>
      </c>
      <c r="C29" s="256" t="s">
        <v>208</v>
      </c>
      <c r="D29" s="249" t="s">
        <v>168</v>
      </c>
      <c r="E29" s="250">
        <v>1</v>
      </c>
      <c r="F29" s="251"/>
      <c r="G29" s="252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9">
        <v>0</v>
      </c>
      <c r="O29" s="229">
        <f>ROUND(E29*N29,2)</f>
        <v>0</v>
      </c>
      <c r="P29" s="229">
        <v>1.933E-2</v>
      </c>
      <c r="Q29" s="229">
        <f>ROUND(E29*P29,2)</f>
        <v>0.02</v>
      </c>
      <c r="R29" s="230"/>
      <c r="S29" s="230" t="s">
        <v>114</v>
      </c>
      <c r="T29" s="230" t="s">
        <v>115</v>
      </c>
      <c r="U29" s="230">
        <v>0.59</v>
      </c>
      <c r="V29" s="230">
        <f>ROUND(E29*U29,2)</f>
        <v>0.59</v>
      </c>
      <c r="W29" s="230"/>
      <c r="X29" s="230" t="s">
        <v>116</v>
      </c>
      <c r="Y29" s="230" t="s">
        <v>117</v>
      </c>
      <c r="Z29" s="210"/>
      <c r="AA29" s="210"/>
      <c r="AB29" s="210"/>
      <c r="AC29" s="210"/>
      <c r="AD29" s="210"/>
      <c r="AE29" s="210"/>
      <c r="AF29" s="210"/>
      <c r="AG29" s="210" t="s">
        <v>118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">
      <c r="A30" s="247">
        <v>13</v>
      </c>
      <c r="B30" s="248" t="s">
        <v>209</v>
      </c>
      <c r="C30" s="256" t="s">
        <v>210</v>
      </c>
      <c r="D30" s="249" t="s">
        <v>168</v>
      </c>
      <c r="E30" s="250">
        <v>2</v>
      </c>
      <c r="F30" s="251"/>
      <c r="G30" s="252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9">
        <v>0</v>
      </c>
      <c r="O30" s="229">
        <f>ROUND(E30*N30,2)</f>
        <v>0</v>
      </c>
      <c r="P30" s="229">
        <v>1.9460000000000002E-2</v>
      </c>
      <c r="Q30" s="229">
        <f>ROUND(E30*P30,2)</f>
        <v>0.04</v>
      </c>
      <c r="R30" s="230"/>
      <c r="S30" s="230" t="s">
        <v>114</v>
      </c>
      <c r="T30" s="230" t="s">
        <v>115</v>
      </c>
      <c r="U30" s="230">
        <v>0.38200000000000001</v>
      </c>
      <c r="V30" s="230">
        <f>ROUND(E30*U30,2)</f>
        <v>0.76</v>
      </c>
      <c r="W30" s="230"/>
      <c r="X30" s="230" t="s">
        <v>116</v>
      </c>
      <c r="Y30" s="230" t="s">
        <v>117</v>
      </c>
      <c r="Z30" s="210"/>
      <c r="AA30" s="210"/>
      <c r="AB30" s="210"/>
      <c r="AC30" s="210"/>
      <c r="AD30" s="210"/>
      <c r="AE30" s="210"/>
      <c r="AF30" s="210"/>
      <c r="AG30" s="210" t="s">
        <v>118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">
      <c r="A31" s="247">
        <v>14</v>
      </c>
      <c r="B31" s="248" t="s">
        <v>211</v>
      </c>
      <c r="C31" s="256" t="s">
        <v>212</v>
      </c>
      <c r="D31" s="249" t="s">
        <v>168</v>
      </c>
      <c r="E31" s="250">
        <v>1</v>
      </c>
      <c r="F31" s="251"/>
      <c r="G31" s="252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9">
        <v>0</v>
      </c>
      <c r="O31" s="229">
        <f>ROUND(E31*N31,2)</f>
        <v>0</v>
      </c>
      <c r="P31" s="229">
        <v>0.125</v>
      </c>
      <c r="Q31" s="229">
        <f>ROUND(E31*P31,2)</f>
        <v>0.13</v>
      </c>
      <c r="R31" s="230"/>
      <c r="S31" s="230" t="s">
        <v>114</v>
      </c>
      <c r="T31" s="230" t="s">
        <v>114</v>
      </c>
      <c r="U31" s="230">
        <v>1.1499999999999999</v>
      </c>
      <c r="V31" s="230">
        <f>ROUND(E31*U31,2)</f>
        <v>1.1499999999999999</v>
      </c>
      <c r="W31" s="230"/>
      <c r="X31" s="230" t="s">
        <v>116</v>
      </c>
      <c r="Y31" s="230" t="s">
        <v>117</v>
      </c>
      <c r="Z31" s="210"/>
      <c r="AA31" s="210"/>
      <c r="AB31" s="210"/>
      <c r="AC31" s="210"/>
      <c r="AD31" s="210"/>
      <c r="AE31" s="210"/>
      <c r="AF31" s="210"/>
      <c r="AG31" s="210" t="s">
        <v>118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ht="22.5" outlineLevel="1" x14ac:dyDescent="0.2">
      <c r="A32" s="247">
        <v>15</v>
      </c>
      <c r="B32" s="248" t="s">
        <v>213</v>
      </c>
      <c r="C32" s="256" t="s">
        <v>214</v>
      </c>
      <c r="D32" s="249" t="s">
        <v>168</v>
      </c>
      <c r="E32" s="250">
        <v>1</v>
      </c>
      <c r="F32" s="251"/>
      <c r="G32" s="252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9">
        <v>0</v>
      </c>
      <c r="O32" s="229">
        <f>ROUND(E32*N32,2)</f>
        <v>0</v>
      </c>
      <c r="P32" s="229">
        <v>4.3929999999999997E-2</v>
      </c>
      <c r="Q32" s="229">
        <f>ROUND(E32*P32,2)</f>
        <v>0.04</v>
      </c>
      <c r="R32" s="230"/>
      <c r="S32" s="230" t="s">
        <v>114</v>
      </c>
      <c r="T32" s="230" t="s">
        <v>115</v>
      </c>
      <c r="U32" s="230">
        <v>0.35699999999999998</v>
      </c>
      <c r="V32" s="230">
        <f>ROUND(E32*U32,2)</f>
        <v>0.36</v>
      </c>
      <c r="W32" s="230"/>
      <c r="X32" s="230" t="s">
        <v>116</v>
      </c>
      <c r="Y32" s="230" t="s">
        <v>117</v>
      </c>
      <c r="Z32" s="210"/>
      <c r="AA32" s="210"/>
      <c r="AB32" s="210"/>
      <c r="AC32" s="210"/>
      <c r="AD32" s="210"/>
      <c r="AE32" s="210"/>
      <c r="AF32" s="210"/>
      <c r="AG32" s="210" t="s">
        <v>118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">
      <c r="A33" s="247">
        <v>16</v>
      </c>
      <c r="B33" s="248" t="s">
        <v>215</v>
      </c>
      <c r="C33" s="256" t="s">
        <v>216</v>
      </c>
      <c r="D33" s="249" t="s">
        <v>168</v>
      </c>
      <c r="E33" s="250">
        <v>3</v>
      </c>
      <c r="F33" s="251"/>
      <c r="G33" s="252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9">
        <v>0</v>
      </c>
      <c r="O33" s="229">
        <f>ROUND(E33*N33,2)</f>
        <v>0</v>
      </c>
      <c r="P33" s="229">
        <v>1.56E-3</v>
      </c>
      <c r="Q33" s="229">
        <f>ROUND(E33*P33,2)</f>
        <v>0</v>
      </c>
      <c r="R33" s="230"/>
      <c r="S33" s="230" t="s">
        <v>114</v>
      </c>
      <c r="T33" s="230" t="s">
        <v>115</v>
      </c>
      <c r="U33" s="230">
        <v>0.217</v>
      </c>
      <c r="V33" s="230">
        <f>ROUND(E33*U33,2)</f>
        <v>0.65</v>
      </c>
      <c r="W33" s="230"/>
      <c r="X33" s="230" t="s">
        <v>116</v>
      </c>
      <c r="Y33" s="230" t="s">
        <v>117</v>
      </c>
      <c r="Z33" s="210"/>
      <c r="AA33" s="210"/>
      <c r="AB33" s="210"/>
      <c r="AC33" s="210"/>
      <c r="AD33" s="210"/>
      <c r="AE33" s="210"/>
      <c r="AF33" s="210"/>
      <c r="AG33" s="210" t="s">
        <v>118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">
      <c r="A34" s="241">
        <v>17</v>
      </c>
      <c r="B34" s="242" t="s">
        <v>217</v>
      </c>
      <c r="C34" s="257" t="s">
        <v>218</v>
      </c>
      <c r="D34" s="243" t="s">
        <v>133</v>
      </c>
      <c r="E34" s="244">
        <v>2</v>
      </c>
      <c r="F34" s="245"/>
      <c r="G34" s="246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9">
        <v>1.917E-2</v>
      </c>
      <c r="O34" s="229">
        <f>ROUND(E34*N34,2)</f>
        <v>0.04</v>
      </c>
      <c r="P34" s="229">
        <v>0</v>
      </c>
      <c r="Q34" s="229">
        <f>ROUND(E34*P34,2)</f>
        <v>0</v>
      </c>
      <c r="R34" s="230"/>
      <c r="S34" s="230" t="s">
        <v>114</v>
      </c>
      <c r="T34" s="230" t="s">
        <v>115</v>
      </c>
      <c r="U34" s="230">
        <v>2.9221499999999998</v>
      </c>
      <c r="V34" s="230">
        <f>ROUND(E34*U34,2)</f>
        <v>5.84</v>
      </c>
      <c r="W34" s="230"/>
      <c r="X34" s="230" t="s">
        <v>219</v>
      </c>
      <c r="Y34" s="230" t="s">
        <v>117</v>
      </c>
      <c r="Z34" s="210"/>
      <c r="AA34" s="210"/>
      <c r="AB34" s="210"/>
      <c r="AC34" s="210"/>
      <c r="AD34" s="210"/>
      <c r="AE34" s="210"/>
      <c r="AF34" s="210"/>
      <c r="AG34" s="210" t="s">
        <v>220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ht="22.5" outlineLevel="2" x14ac:dyDescent="0.2">
      <c r="A35" s="227"/>
      <c r="B35" s="228"/>
      <c r="C35" s="258" t="s">
        <v>221</v>
      </c>
      <c r="D35" s="253"/>
      <c r="E35" s="253"/>
      <c r="F35" s="253"/>
      <c r="G35" s="253"/>
      <c r="H35" s="230"/>
      <c r="I35" s="230"/>
      <c r="J35" s="230"/>
      <c r="K35" s="230"/>
      <c r="L35" s="230"/>
      <c r="M35" s="230"/>
      <c r="N35" s="229"/>
      <c r="O35" s="229"/>
      <c r="P35" s="229"/>
      <c r="Q35" s="229"/>
      <c r="R35" s="230"/>
      <c r="S35" s="230"/>
      <c r="T35" s="230"/>
      <c r="U35" s="230"/>
      <c r="V35" s="230"/>
      <c r="W35" s="230"/>
      <c r="X35" s="230"/>
      <c r="Y35" s="230"/>
      <c r="Z35" s="210"/>
      <c r="AA35" s="210"/>
      <c r="AB35" s="210"/>
      <c r="AC35" s="210"/>
      <c r="AD35" s="210"/>
      <c r="AE35" s="210"/>
      <c r="AF35" s="210"/>
      <c r="AG35" s="210" t="s">
        <v>124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67" t="str">
        <f>C35</f>
        <v>0,5 m kanalizačního připojovacího potrubí, vyvedení a upevnění kanalizační a vodovodní výpustky, osazení umyvadla, sifonu a vodovodní baterie. S dodávkou materiálu.</v>
      </c>
      <c r="BB35" s="210"/>
      <c r="BC35" s="210"/>
      <c r="BD35" s="210"/>
      <c r="BE35" s="210"/>
      <c r="BF35" s="210"/>
      <c r="BG35" s="210"/>
      <c r="BH35" s="210"/>
    </row>
    <row r="36" spans="1:60" outlineLevel="1" x14ac:dyDescent="0.2">
      <c r="A36" s="241">
        <v>18</v>
      </c>
      <c r="B36" s="242" t="s">
        <v>222</v>
      </c>
      <c r="C36" s="257" t="s">
        <v>223</v>
      </c>
      <c r="D36" s="243" t="s">
        <v>133</v>
      </c>
      <c r="E36" s="244">
        <v>1</v>
      </c>
      <c r="F36" s="245"/>
      <c r="G36" s="246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9">
        <v>0.29720000000000002</v>
      </c>
      <c r="O36" s="229">
        <f>ROUND(E36*N36,2)</f>
        <v>0.3</v>
      </c>
      <c r="P36" s="229">
        <v>0</v>
      </c>
      <c r="Q36" s="229">
        <f>ROUND(E36*P36,2)</f>
        <v>0</v>
      </c>
      <c r="R36" s="230"/>
      <c r="S36" s="230" t="s">
        <v>114</v>
      </c>
      <c r="T36" s="230" t="s">
        <v>114</v>
      </c>
      <c r="U36" s="230">
        <v>0.44413999999999998</v>
      </c>
      <c r="V36" s="230">
        <f>ROUND(E36*U36,2)</f>
        <v>0.44</v>
      </c>
      <c r="W36" s="230"/>
      <c r="X36" s="230" t="s">
        <v>219</v>
      </c>
      <c r="Y36" s="230" t="s">
        <v>117</v>
      </c>
      <c r="Z36" s="210"/>
      <c r="AA36" s="210"/>
      <c r="AB36" s="210"/>
      <c r="AC36" s="210"/>
      <c r="AD36" s="210"/>
      <c r="AE36" s="210"/>
      <c r="AF36" s="210"/>
      <c r="AG36" s="210" t="s">
        <v>220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ht="22.5" outlineLevel="2" x14ac:dyDescent="0.2">
      <c r="A37" s="227"/>
      <c r="B37" s="228"/>
      <c r="C37" s="258" t="s">
        <v>224</v>
      </c>
      <c r="D37" s="253"/>
      <c r="E37" s="253"/>
      <c r="F37" s="253"/>
      <c r="G37" s="253"/>
      <c r="H37" s="230"/>
      <c r="I37" s="230"/>
      <c r="J37" s="230"/>
      <c r="K37" s="230"/>
      <c r="L37" s="230"/>
      <c r="M37" s="230"/>
      <c r="N37" s="229"/>
      <c r="O37" s="229"/>
      <c r="P37" s="229"/>
      <c r="Q37" s="229"/>
      <c r="R37" s="230"/>
      <c r="S37" s="230"/>
      <c r="T37" s="230"/>
      <c r="U37" s="230"/>
      <c r="V37" s="230"/>
      <c r="W37" s="230"/>
      <c r="X37" s="230"/>
      <c r="Y37" s="230"/>
      <c r="Z37" s="210"/>
      <c r="AA37" s="210"/>
      <c r="AB37" s="210"/>
      <c r="AC37" s="210"/>
      <c r="AD37" s="210"/>
      <c r="AE37" s="210"/>
      <c r="AF37" s="210"/>
      <c r="AG37" s="210" t="s">
        <v>124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67" t="str">
        <f>C37</f>
        <v>0,5 m kanalizačního připojovacího potrubí, vyvedení a upevnění kanalizační a vodovodní výpustky, osazení vany, sifonu a vodovodní baterie. Obezdívka vany.  S dodávkou materiálu.</v>
      </c>
      <c r="BB37" s="210"/>
      <c r="BC37" s="210"/>
      <c r="BD37" s="210"/>
      <c r="BE37" s="210"/>
      <c r="BF37" s="210"/>
      <c r="BG37" s="210"/>
      <c r="BH37" s="210"/>
    </row>
    <row r="38" spans="1:60" outlineLevel="1" x14ac:dyDescent="0.2">
      <c r="A38" s="241">
        <v>19</v>
      </c>
      <c r="B38" s="242" t="s">
        <v>225</v>
      </c>
      <c r="C38" s="257" t="s">
        <v>226</v>
      </c>
      <c r="D38" s="243" t="s">
        <v>133</v>
      </c>
      <c r="E38" s="244">
        <v>1</v>
      </c>
      <c r="F38" s="245"/>
      <c r="G38" s="246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9">
        <v>3.0929999999999999E-2</v>
      </c>
      <c r="O38" s="229">
        <f>ROUND(E38*N38,2)</f>
        <v>0.03</v>
      </c>
      <c r="P38" s="229">
        <v>0</v>
      </c>
      <c r="Q38" s="229">
        <f>ROUND(E38*P38,2)</f>
        <v>0</v>
      </c>
      <c r="R38" s="230"/>
      <c r="S38" s="230" t="s">
        <v>114</v>
      </c>
      <c r="T38" s="230" t="s">
        <v>114</v>
      </c>
      <c r="U38" s="230">
        <v>0.47369</v>
      </c>
      <c r="V38" s="230">
        <f>ROUND(E38*U38,2)</f>
        <v>0.47</v>
      </c>
      <c r="W38" s="230"/>
      <c r="X38" s="230" t="s">
        <v>219</v>
      </c>
      <c r="Y38" s="230" t="s">
        <v>117</v>
      </c>
      <c r="Z38" s="210"/>
      <c r="AA38" s="210"/>
      <c r="AB38" s="210"/>
      <c r="AC38" s="210"/>
      <c r="AD38" s="210"/>
      <c r="AE38" s="210"/>
      <c r="AF38" s="210"/>
      <c r="AG38" s="210" t="s">
        <v>220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ht="22.5" outlineLevel="2" x14ac:dyDescent="0.2">
      <c r="A39" s="227"/>
      <c r="B39" s="228"/>
      <c r="C39" s="258" t="s">
        <v>227</v>
      </c>
      <c r="D39" s="253"/>
      <c r="E39" s="253"/>
      <c r="F39" s="253"/>
      <c r="G39" s="253"/>
      <c r="H39" s="230"/>
      <c r="I39" s="230"/>
      <c r="J39" s="230"/>
      <c r="K39" s="230"/>
      <c r="L39" s="230"/>
      <c r="M39" s="230"/>
      <c r="N39" s="229"/>
      <c r="O39" s="229"/>
      <c r="P39" s="229"/>
      <c r="Q39" s="229"/>
      <c r="R39" s="230"/>
      <c r="S39" s="230"/>
      <c r="T39" s="230"/>
      <c r="U39" s="230"/>
      <c r="V39" s="230"/>
      <c r="W39" s="230"/>
      <c r="X39" s="230"/>
      <c r="Y39" s="230"/>
      <c r="Z39" s="210"/>
      <c r="AA39" s="210"/>
      <c r="AB39" s="210"/>
      <c r="AC39" s="210"/>
      <c r="AD39" s="210"/>
      <c r="AE39" s="210"/>
      <c r="AF39" s="210"/>
      <c r="AG39" s="210" t="s">
        <v>124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67" t="str">
        <f>C39</f>
        <v>Vyvedení odpadní a vodovodní výpustky, dodávka a osazení klozetové mísy s nádržkou. 0,5 m kanalizačního potrubí.</v>
      </c>
      <c r="BB39" s="210"/>
      <c r="BC39" s="210"/>
      <c r="BD39" s="210"/>
      <c r="BE39" s="210"/>
      <c r="BF39" s="210"/>
      <c r="BG39" s="210"/>
      <c r="BH39" s="210"/>
    </row>
    <row r="40" spans="1:60" x14ac:dyDescent="0.2">
      <c r="A40" s="234" t="s">
        <v>109</v>
      </c>
      <c r="B40" s="235" t="s">
        <v>78</v>
      </c>
      <c r="C40" s="255" t="s">
        <v>79</v>
      </c>
      <c r="D40" s="236"/>
      <c r="E40" s="237"/>
      <c r="F40" s="238"/>
      <c r="G40" s="239">
        <f>SUMIF(AG41:AG44,"&lt;&gt;NOR",G41:G44)</f>
        <v>0</v>
      </c>
      <c r="H40" s="233"/>
      <c r="I40" s="233">
        <f>SUM(I41:I44)</f>
        <v>0</v>
      </c>
      <c r="J40" s="233"/>
      <c r="K40" s="233">
        <f>SUM(K41:K44)</f>
        <v>0</v>
      </c>
      <c r="L40" s="233"/>
      <c r="M40" s="233">
        <f>SUM(M41:M44)</f>
        <v>0</v>
      </c>
      <c r="N40" s="232"/>
      <c r="O40" s="232">
        <f>SUM(O41:O44)</f>
        <v>0</v>
      </c>
      <c r="P40" s="232"/>
      <c r="Q40" s="232">
        <f>SUM(Q41:Q44)</f>
        <v>0</v>
      </c>
      <c r="R40" s="233"/>
      <c r="S40" s="233"/>
      <c r="T40" s="233"/>
      <c r="U40" s="233"/>
      <c r="V40" s="233">
        <f>SUM(V41:V44)</f>
        <v>1.21</v>
      </c>
      <c r="W40" s="233"/>
      <c r="X40" s="233"/>
      <c r="Y40" s="233"/>
      <c r="AG40" t="s">
        <v>110</v>
      </c>
    </row>
    <row r="41" spans="1:60" outlineLevel="1" x14ac:dyDescent="0.2">
      <c r="A41" s="247">
        <v>20</v>
      </c>
      <c r="B41" s="248" t="s">
        <v>228</v>
      </c>
      <c r="C41" s="256" t="s">
        <v>229</v>
      </c>
      <c r="D41" s="249" t="s">
        <v>163</v>
      </c>
      <c r="E41" s="250">
        <v>0.84145999999999999</v>
      </c>
      <c r="F41" s="251"/>
      <c r="G41" s="252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9">
        <v>0</v>
      </c>
      <c r="O41" s="229">
        <f>ROUND(E41*N41,2)</f>
        <v>0</v>
      </c>
      <c r="P41" s="229">
        <v>0</v>
      </c>
      <c r="Q41" s="229">
        <f>ROUND(E41*P41,2)</f>
        <v>0</v>
      </c>
      <c r="R41" s="230"/>
      <c r="S41" s="230" t="s">
        <v>114</v>
      </c>
      <c r="T41" s="230" t="s">
        <v>114</v>
      </c>
      <c r="U41" s="230">
        <v>0.01</v>
      </c>
      <c r="V41" s="230">
        <f>ROUND(E41*U41,2)</f>
        <v>0.01</v>
      </c>
      <c r="W41" s="230"/>
      <c r="X41" s="230" t="s">
        <v>230</v>
      </c>
      <c r="Y41" s="230" t="s">
        <v>117</v>
      </c>
      <c r="Z41" s="210"/>
      <c r="AA41" s="210"/>
      <c r="AB41" s="210"/>
      <c r="AC41" s="210"/>
      <c r="AD41" s="210"/>
      <c r="AE41" s="210"/>
      <c r="AF41" s="210"/>
      <c r="AG41" s="210" t="s">
        <v>231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">
      <c r="A42" s="241">
        <v>21</v>
      </c>
      <c r="B42" s="242" t="s">
        <v>232</v>
      </c>
      <c r="C42" s="257" t="s">
        <v>233</v>
      </c>
      <c r="D42" s="243" t="s">
        <v>163</v>
      </c>
      <c r="E42" s="244">
        <v>0.84145999999999999</v>
      </c>
      <c r="F42" s="245"/>
      <c r="G42" s="246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9">
        <v>0</v>
      </c>
      <c r="O42" s="229">
        <f>ROUND(E42*N42,2)</f>
        <v>0</v>
      </c>
      <c r="P42" s="229">
        <v>0</v>
      </c>
      <c r="Q42" s="229">
        <f>ROUND(E42*P42,2)</f>
        <v>0</v>
      </c>
      <c r="R42" s="230"/>
      <c r="S42" s="230" t="s">
        <v>114</v>
      </c>
      <c r="T42" s="230" t="s">
        <v>114</v>
      </c>
      <c r="U42" s="230">
        <v>0.49</v>
      </c>
      <c r="V42" s="230">
        <f>ROUND(E42*U42,2)</f>
        <v>0.41</v>
      </c>
      <c r="W42" s="230"/>
      <c r="X42" s="230" t="s">
        <v>230</v>
      </c>
      <c r="Y42" s="230" t="s">
        <v>117</v>
      </c>
      <c r="Z42" s="210"/>
      <c r="AA42" s="210"/>
      <c r="AB42" s="210"/>
      <c r="AC42" s="210"/>
      <c r="AD42" s="210"/>
      <c r="AE42" s="210"/>
      <c r="AF42" s="210"/>
      <c r="AG42" s="210" t="s">
        <v>231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">
      <c r="A43" s="227"/>
      <c r="B43" s="228"/>
      <c r="C43" s="258" t="s">
        <v>234</v>
      </c>
      <c r="D43" s="253"/>
      <c r="E43" s="253"/>
      <c r="F43" s="253"/>
      <c r="G43" s="253"/>
      <c r="H43" s="230"/>
      <c r="I43" s="230"/>
      <c r="J43" s="230"/>
      <c r="K43" s="230"/>
      <c r="L43" s="230"/>
      <c r="M43" s="230"/>
      <c r="N43" s="229"/>
      <c r="O43" s="229"/>
      <c r="P43" s="229"/>
      <c r="Q43" s="229"/>
      <c r="R43" s="230"/>
      <c r="S43" s="230"/>
      <c r="T43" s="230"/>
      <c r="U43" s="230"/>
      <c r="V43" s="230"/>
      <c r="W43" s="230"/>
      <c r="X43" s="230"/>
      <c r="Y43" s="230"/>
      <c r="Z43" s="210"/>
      <c r="AA43" s="210"/>
      <c r="AB43" s="210"/>
      <c r="AC43" s="210"/>
      <c r="AD43" s="210"/>
      <c r="AE43" s="210"/>
      <c r="AF43" s="210"/>
      <c r="AG43" s="210" t="s">
        <v>124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">
      <c r="A44" s="241">
        <v>22</v>
      </c>
      <c r="B44" s="242" t="s">
        <v>235</v>
      </c>
      <c r="C44" s="257" t="s">
        <v>236</v>
      </c>
      <c r="D44" s="243" t="s">
        <v>163</v>
      </c>
      <c r="E44" s="244">
        <v>0.84145999999999999</v>
      </c>
      <c r="F44" s="245"/>
      <c r="G44" s="246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9">
        <v>0</v>
      </c>
      <c r="O44" s="229">
        <f>ROUND(E44*N44,2)</f>
        <v>0</v>
      </c>
      <c r="P44" s="229">
        <v>0</v>
      </c>
      <c r="Q44" s="229">
        <f>ROUND(E44*P44,2)</f>
        <v>0</v>
      </c>
      <c r="R44" s="230"/>
      <c r="S44" s="230" t="s">
        <v>114</v>
      </c>
      <c r="T44" s="230" t="s">
        <v>114</v>
      </c>
      <c r="U44" s="230">
        <v>0.94199999999999995</v>
      </c>
      <c r="V44" s="230">
        <f>ROUND(E44*U44,2)</f>
        <v>0.79</v>
      </c>
      <c r="W44" s="230"/>
      <c r="X44" s="230" t="s">
        <v>230</v>
      </c>
      <c r="Y44" s="230" t="s">
        <v>117</v>
      </c>
      <c r="Z44" s="210"/>
      <c r="AA44" s="210"/>
      <c r="AB44" s="210"/>
      <c r="AC44" s="210"/>
      <c r="AD44" s="210"/>
      <c r="AE44" s="210"/>
      <c r="AF44" s="210"/>
      <c r="AG44" s="210" t="s">
        <v>231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">
      <c r="A45" s="3"/>
      <c r="B45" s="4"/>
      <c r="C45" s="260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95</v>
      </c>
    </row>
    <row r="46" spans="1:60" x14ac:dyDescent="0.2">
      <c r="A46" s="213"/>
      <c r="B46" s="214" t="s">
        <v>31</v>
      </c>
      <c r="C46" s="261"/>
      <c r="D46" s="215"/>
      <c r="E46" s="216"/>
      <c r="F46" s="216"/>
      <c r="G46" s="240">
        <f>G8+G10+G13+G19+G28+G40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181</v>
      </c>
    </row>
    <row r="47" spans="1:60" x14ac:dyDescent="0.2">
      <c r="A47" s="3"/>
      <c r="B47" s="4"/>
      <c r="C47" s="260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"/>
      <c r="B48" s="4"/>
      <c r="C48" s="260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217" t="s">
        <v>182</v>
      </c>
      <c r="B49" s="217"/>
      <c r="C49" s="262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18"/>
      <c r="B50" s="219"/>
      <c r="C50" s="263"/>
      <c r="D50" s="219"/>
      <c r="E50" s="219"/>
      <c r="F50" s="219"/>
      <c r="G50" s="22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AG50" t="s">
        <v>183</v>
      </c>
    </row>
    <row r="51" spans="1:33" x14ac:dyDescent="0.2">
      <c r="A51" s="221"/>
      <c r="B51" s="222"/>
      <c r="C51" s="264"/>
      <c r="D51" s="222"/>
      <c r="E51" s="222"/>
      <c r="F51" s="222"/>
      <c r="G51" s="22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A52" s="221"/>
      <c r="B52" s="222"/>
      <c r="C52" s="264"/>
      <c r="D52" s="222"/>
      <c r="E52" s="222"/>
      <c r="F52" s="222"/>
      <c r="G52" s="22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33" x14ac:dyDescent="0.2">
      <c r="A53" s="221"/>
      <c r="B53" s="222"/>
      <c r="C53" s="264"/>
      <c r="D53" s="222"/>
      <c r="E53" s="222"/>
      <c r="F53" s="222"/>
      <c r="G53" s="22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33" x14ac:dyDescent="0.2">
      <c r="A54" s="224"/>
      <c r="B54" s="225"/>
      <c r="C54" s="265"/>
      <c r="D54" s="225"/>
      <c r="E54" s="225"/>
      <c r="F54" s="225"/>
      <c r="G54" s="226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33" x14ac:dyDescent="0.2">
      <c r="A55" s="3"/>
      <c r="B55" s="4"/>
      <c r="C55" s="260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33" x14ac:dyDescent="0.2">
      <c r="C56" s="266"/>
      <c r="D56" s="10"/>
      <c r="AG56" t="s">
        <v>184</v>
      </c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15">
    <mergeCell ref="C25:G25"/>
    <mergeCell ref="C35:G35"/>
    <mergeCell ref="C37:G37"/>
    <mergeCell ref="C39:G39"/>
    <mergeCell ref="C43:G43"/>
    <mergeCell ref="A1:G1"/>
    <mergeCell ref="C2:G2"/>
    <mergeCell ref="C3:G3"/>
    <mergeCell ref="C4:G4"/>
    <mergeCell ref="A49:C49"/>
    <mergeCell ref="A50:G54"/>
    <mergeCell ref="C16:G16"/>
    <mergeCell ref="C18:G18"/>
    <mergeCell ref="C21:G21"/>
    <mergeCell ref="C23:G23"/>
  </mergeCells>
  <pageMargins left="0.59055118110236204" right="0.196850393700787" top="0.78740157499999996" bottom="0.78740157499999996" header="0.3" footer="0.3"/>
  <pageSetup paperSize="9" orientation="portrait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02 02 Pol</vt:lpstr>
      <vt:lpstr>02 02 P1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'02 02 P1'!Názvy_tisku</vt:lpstr>
      <vt:lpstr>'02 02 Pol'!Názvy_tisku</vt:lpstr>
      <vt:lpstr>oadresa</vt:lpstr>
      <vt:lpstr>Stavba!Objednatel</vt:lpstr>
      <vt:lpstr>Stavba!Objekt</vt:lpstr>
      <vt:lpstr>'02 02 P1'!Oblast_tisku</vt:lpstr>
      <vt:lpstr>'02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Projektant_</dc:creator>
  <cp:lastModifiedBy>Projektant_</cp:lastModifiedBy>
  <cp:lastPrinted>2019-03-19T12:27:02Z</cp:lastPrinted>
  <dcterms:created xsi:type="dcterms:W3CDTF">2009-04-08T07:15:50Z</dcterms:created>
  <dcterms:modified xsi:type="dcterms:W3CDTF">2025-08-07T10:29:14Z</dcterms:modified>
</cp:coreProperties>
</file>