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01 - rozpočet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rozpočet'!$C$126:$K$266</definedName>
    <definedName name="_xlnm.Print_Area" localSheetId="1">'01 - rozpočet'!$C$4:$J$76,'01 - rozpočet'!$C$82:$J$108,'01 - rozpočet'!$C$114:$J$266</definedName>
    <definedName name="_xlnm.Print_Titles" localSheetId="1">'01 - rozpočet'!$126:$126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T259"/>
  <c r="R260"/>
  <c r="R259"/>
  <c r="P260"/>
  <c r="P259"/>
  <c r="BI254"/>
  <c r="BH254"/>
  <c r="BG254"/>
  <c r="BF254"/>
  <c r="T254"/>
  <c r="R254"/>
  <c r="P254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1"/>
  <c r="BH181"/>
  <c r="BG181"/>
  <c r="BF181"/>
  <c r="T181"/>
  <c r="T180"/>
  <c r="R181"/>
  <c r="R180"/>
  <c r="P181"/>
  <c r="P180"/>
  <c r="BI179"/>
  <c r="BH179"/>
  <c r="BG179"/>
  <c r="BF179"/>
  <c r="T179"/>
  <c r="R179"/>
  <c r="P179"/>
  <c r="BI171"/>
  <c r="BH171"/>
  <c r="BG171"/>
  <c r="BF171"/>
  <c r="T171"/>
  <c r="R171"/>
  <c r="P171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92"/>
  <c r="J23"/>
  <c r="J18"/>
  <c r="E18"/>
  <c r="F124"/>
  <c r="J17"/>
  <c r="J12"/>
  <c r="J121"/>
  <c r="E7"/>
  <c r="E117"/>
  <c i="1" r="L90"/>
  <c r="AM90"/>
  <c r="AM89"/>
  <c r="L89"/>
  <c r="AM87"/>
  <c r="L87"/>
  <c r="L85"/>
  <c r="L84"/>
  <c i="2" r="J260"/>
  <c r="J238"/>
  <c r="BK235"/>
  <c r="BK231"/>
  <c r="BK226"/>
  <c r="BK219"/>
  <c r="J214"/>
  <c r="J209"/>
  <c r="J206"/>
  <c r="J188"/>
  <c r="J171"/>
  <c r="J159"/>
  <c r="J142"/>
  <c r="J266"/>
  <c r="J264"/>
  <c r="BK242"/>
  <c r="BK240"/>
  <c r="J231"/>
  <c r="BK218"/>
  <c r="BK210"/>
  <c r="BK207"/>
  <c r="BK202"/>
  <c r="BK194"/>
  <c r="BK163"/>
  <c r="J151"/>
  <c r="BK132"/>
  <c r="BK265"/>
  <c r="BK260"/>
  <c r="BK246"/>
  <c r="J242"/>
  <c r="J239"/>
  <c r="J234"/>
  <c r="J226"/>
  <c r="J224"/>
  <c r="BK217"/>
  <c r="BK213"/>
  <c r="BK206"/>
  <c r="J202"/>
  <c r="J193"/>
  <c r="BK188"/>
  <c r="BK161"/>
  <c r="BK145"/>
  <c r="J140"/>
  <c r="BK130"/>
  <c r="BK264"/>
  <c r="J246"/>
  <c r="J243"/>
  <c r="J237"/>
  <c r="BK234"/>
  <c r="BK229"/>
  <c r="BK224"/>
  <c r="J217"/>
  <c r="J213"/>
  <c r="J207"/>
  <c r="J205"/>
  <c r="BK179"/>
  <c r="J161"/>
  <c r="J153"/>
  <c r="J145"/>
  <c r="J130"/>
  <c r="J265"/>
  <c r="BK249"/>
  <c r="BK236"/>
  <c r="J229"/>
  <c r="J222"/>
  <c r="BK215"/>
  <c r="BK209"/>
  <c r="BK203"/>
  <c r="J195"/>
  <c r="J191"/>
  <c r="BK153"/>
  <c r="BK134"/>
  <c r="BK266"/>
  <c r="J249"/>
  <c r="BK243"/>
  <c r="J240"/>
  <c r="BK237"/>
  <c r="J233"/>
  <c r="BK230"/>
  <c r="J223"/>
  <c r="BK216"/>
  <c r="J210"/>
  <c r="J203"/>
  <c r="BK195"/>
  <c r="BK191"/>
  <c r="J179"/>
  <c r="BK159"/>
  <c r="J143"/>
  <c r="J134"/>
  <c r="BK263"/>
  <c r="J244"/>
  <c r="BK239"/>
  <c r="J236"/>
  <c r="BK233"/>
  <c r="J230"/>
  <c r="J225"/>
  <c r="J218"/>
  <c r="J216"/>
  <c r="J212"/>
  <c r="J204"/>
  <c r="J181"/>
  <c r="J163"/>
  <c r="BK151"/>
  <c r="BK140"/>
  <c r="J254"/>
  <c r="BK241"/>
  <c r="BK232"/>
  <c r="BK223"/>
  <c r="J219"/>
  <c r="BK214"/>
  <c r="BK205"/>
  <c r="J196"/>
  <c r="BK193"/>
  <c r="BK156"/>
  <c r="BK143"/>
  <c i="1" r="AS94"/>
  <c i="2" r="J263"/>
  <c r="BK254"/>
  <c r="BK244"/>
  <c r="J241"/>
  <c r="BK238"/>
  <c r="J235"/>
  <c r="J232"/>
  <c r="BK225"/>
  <c r="BK222"/>
  <c r="J215"/>
  <c r="BK212"/>
  <c r="BK204"/>
  <c r="BK196"/>
  <c r="J194"/>
  <c r="BK181"/>
  <c r="BK171"/>
  <c r="J156"/>
  <c r="BK142"/>
  <c r="J132"/>
  <c l="1" r="BK129"/>
  <c r="J129"/>
  <c r="J98"/>
  <c r="R129"/>
  <c r="BK160"/>
  <c r="J160"/>
  <c r="J100"/>
  <c r="T160"/>
  <c r="P187"/>
  <c r="R187"/>
  <c r="R192"/>
  <c r="T245"/>
  <c r="P262"/>
  <c r="P261"/>
  <c r="P129"/>
  <c r="BK155"/>
  <c r="J155"/>
  <c r="J99"/>
  <c r="R155"/>
  <c r="P160"/>
  <c r="BK187"/>
  <c r="J187"/>
  <c r="J102"/>
  <c r="T187"/>
  <c r="P192"/>
  <c r="BK245"/>
  <c r="J245"/>
  <c r="J104"/>
  <c r="P245"/>
  <c r="R262"/>
  <c r="R261"/>
  <c r="T129"/>
  <c r="P155"/>
  <c r="T155"/>
  <c r="R160"/>
  <c r="BK192"/>
  <c r="J192"/>
  <c r="J103"/>
  <c r="T192"/>
  <c r="R245"/>
  <c r="BK262"/>
  <c r="BK261"/>
  <c r="J261"/>
  <c r="J106"/>
  <c r="T262"/>
  <c r="T261"/>
  <c r="BK180"/>
  <c r="J180"/>
  <c r="J101"/>
  <c r="BK259"/>
  <c r="J259"/>
  <c r="J105"/>
  <c r="E85"/>
  <c r="J89"/>
  <c r="F92"/>
  <c r="J124"/>
  <c r="BE134"/>
  <c r="BE140"/>
  <c r="BE143"/>
  <c r="BE159"/>
  <c r="BE171"/>
  <c r="BE179"/>
  <c r="BE191"/>
  <c r="BE194"/>
  <c r="BE203"/>
  <c r="BE212"/>
  <c r="BE215"/>
  <c r="BE223"/>
  <c r="BE224"/>
  <c r="BE225"/>
  <c r="BE233"/>
  <c r="BE235"/>
  <c r="BE241"/>
  <c r="BE243"/>
  <c r="BE244"/>
  <c r="BE246"/>
  <c r="BE266"/>
  <c r="BE130"/>
  <c r="BE132"/>
  <c r="BE151"/>
  <c r="BE161"/>
  <c r="BE181"/>
  <c r="BE193"/>
  <c r="BE195"/>
  <c r="BE196"/>
  <c r="BE202"/>
  <c r="BE204"/>
  <c r="BE206"/>
  <c r="BE209"/>
  <c r="BE213"/>
  <c r="BE214"/>
  <c r="BE217"/>
  <c r="BE222"/>
  <c r="BE231"/>
  <c r="BE237"/>
  <c r="BE239"/>
  <c r="BE240"/>
  <c r="BE249"/>
  <c r="BE254"/>
  <c r="BE263"/>
  <c r="BE142"/>
  <c r="BE145"/>
  <c r="BE153"/>
  <c r="BE156"/>
  <c r="BE163"/>
  <c r="BE188"/>
  <c r="BE205"/>
  <c r="BE207"/>
  <c r="BE210"/>
  <c r="BE216"/>
  <c r="BE218"/>
  <c r="BE219"/>
  <c r="BE226"/>
  <c r="BE229"/>
  <c r="BE230"/>
  <c r="BE232"/>
  <c r="BE234"/>
  <c r="BE236"/>
  <c r="BE238"/>
  <c r="BE242"/>
  <c r="BE260"/>
  <c r="BE264"/>
  <c r="BE265"/>
  <c r="F34"/>
  <c i="1" r="BA95"/>
  <c r="BA94"/>
  <c r="W30"/>
  <c i="2" r="J34"/>
  <c i="1" r="AW95"/>
  <c i="2" r="F36"/>
  <c i="1" r="BC95"/>
  <c r="BC94"/>
  <c r="W32"/>
  <c i="2" r="F35"/>
  <c i="1" r="BB95"/>
  <c r="BB94"/>
  <c r="W31"/>
  <c i="2" r="F37"/>
  <c i="1" r="BD95"/>
  <c r="BD94"/>
  <c r="W33"/>
  <c i="2" l="1" r="T128"/>
  <c r="T127"/>
  <c r="P128"/>
  <c r="P127"/>
  <c i="1" r="AU95"/>
  <c i="2" r="R128"/>
  <c r="R127"/>
  <c r="BK128"/>
  <c r="J128"/>
  <c r="J97"/>
  <c r="J262"/>
  <c r="J107"/>
  <c i="1" r="AU94"/>
  <c r="AW94"/>
  <c r="AK30"/>
  <c r="AY94"/>
  <c r="AX94"/>
  <c i="2" r="F33"/>
  <c i="1" r="AZ95"/>
  <c r="AZ94"/>
  <c r="AV94"/>
  <c r="AK29"/>
  <c i="2" r="J33"/>
  <c i="1" r="AV95"/>
  <c r="AT95"/>
  <c i="2" l="1" r="BK127"/>
  <c r="J127"/>
  <c r="J30"/>
  <c i="1" r="AG95"/>
  <c r="AG94"/>
  <c r="AK26"/>
  <c r="AK35"/>
  <c r="AT94"/>
  <c r="AN94"/>
  <c r="W29"/>
  <c i="2" l="1" r="J39"/>
  <c r="J96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<sst xmlns="http://schemas.openxmlformats.org/spreadsheetml/2006/main">
  <si>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</si>
  <si>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</si>
  <si>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</si>
  <si>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</si>
  <si>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</si>
  <si>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{841f9389-a56d-44bd-840e-e6c8949e4ebb}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</si>
  <si>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</si>
  <si>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</si>
  <si>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</si>
  <si>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</si>
  <si>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</si>
  <si>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</si>
  <si>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</si>
  <si>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</si>
  <si>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</si>
  <si>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</si>
  <si>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</si>
  <si>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Vodoměrná šachta - Albrechtičky</t>
  </si>
  <si>
    <t>KSO:</t>
  </si>
  <si>
    <t>CC-CZ:</t>
  </si>
  <si>
    <t>Místo:</t>
  </si>
  <si>
    <t xml:space="preserve"> </t>
  </si>
  <si>
    <t>Datum:</t>
  </si>
  <si>
    <t>4. 8. 2025</t>
  </si>
  <si>
    <t>Zadavatel:</t>
  </si>
  <si>
    <t>IČ:</t>
  </si>
  <si>
    <t>Město Studénka</t>
  </si>
  <si>
    <t>DIČ:</t>
  </si>
  <si>
    <t>Uchazeč:</t>
  </si>
  <si>
    <t>Vyplň údaj</t>
  </si>
  <si>
    <t>Projektant:</t>
  </si>
  <si>
    <t>PROJECT WORK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</si>
  <si>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</si>
  <si>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</si>
  <si>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</si>
  <si>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</si>
  <si>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</si>
  <si>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</si>
  <si>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</si>
  <si>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</si>
  <si>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</si>
  <si>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</si>
  <si>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</si>
  <si>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</si>
  <si>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</si>
  <si>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</si>
  <si>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</si>
  <si>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</si>
  <si>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</si>
  <si>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</si>
  <si>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</si>
  <si>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</si>
  <si>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</si>
  <si>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</si>
  <si>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</si>
  <si>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</si>
  <si>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</si>
  <si>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</si>
  <si>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</si>
  <si>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</si>
  <si>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</si>
  <si>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</si>
  <si>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</si>
  <si>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</si>
  <si>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</si>
  <si>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</si>
  <si>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</si>
  <si>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</si>
  <si>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</si>
  <si>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</si>
  <si>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</si>
  <si>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</si>
  <si>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</si>
  <si>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</si>
  <si>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</si>
  <si>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</si>
  <si>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</si>
  <si>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</si>
  <si>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</si>
  <si>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</si>
  <si>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</si>
  <si>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rozpočet</t>
  </si>
  <si>
    <t>STA</t>
  </si>
  <si>
    <t>1</t>
  </si>
  <si>
    <t>{854c6292-bad6-43e0-8360-1f2cb0866402}</t>
  </si>
  <si>
    <t>2</t>
  </si>
  <si>
    <t>KRYCÍ LIST SOUPISU PRACÍ</t>
  </si>
  <si>
    <t>Objekt:</t>
  </si>
  <si>
    <t>01 - rozpočet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</si>
  <si>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</si>
  <si>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</si>
  <si>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</si>
  <si>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</si>
  <si>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</si>
  <si>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</si>
  <si>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</si>
  <si>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</si>
  <si>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</si>
  <si>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</si>
  <si>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</si>
  <si>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</si>
  <si>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</si>
  <si>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</si>
  <si>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</si>
  <si>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</si>
  <si>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</si>
  <si>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</si>
  <si>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</si>
  <si>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</si>
  <si>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</si>
  <si>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</si>
  <si>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</si>
  <si>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</si>
  <si>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</si>
  <si>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</si>
  <si>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</si>
  <si>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</si>
  <si>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</si>
  <si>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</si>
  <si>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</si>
  <si>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</si>
  <si>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</si>
  <si>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</si>
  <si>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132212331</t>
  </si>
  <si>
    <t>Hloubení nezapažených rýh šířky do 2000 mm v soudržných horninách třídy těžitelnosti I skupiny 3 ručně</t>
  </si>
  <si>
    <t>m3</t>
  </si>
  <si>
    <t>4</t>
  </si>
  <si>
    <t>-1342635521</t>
  </si>
  <si>
    <t>VV</t>
  </si>
  <si>
    <t>(6,0+4,0)*1,1*1,5</t>
  </si>
  <si>
    <t>133212812</t>
  </si>
  <si>
    <t>Hloubení nezapažených šachet v hornině třídy těžitelnosti I skupiny 3 plocha výkopu přes 4 do 20 m2 ručně</t>
  </si>
  <si>
    <t>1410148647</t>
  </si>
  <si>
    <t>4,9*4,9*2,67</t>
  </si>
  <si>
    <t>3</t>
  </si>
  <si>
    <t>162751117</t>
  </si>
  <si>
    <t>Vodorovné přemístění přes 9 000 do 10000 m výkopku/sypaniny z horniny třídy těžitelnosti I skupiny 1 až 3</t>
  </si>
  <si>
    <t>317892027</t>
  </si>
  <si>
    <t>16,5</t>
  </si>
  <si>
    <t>64,107</t>
  </si>
  <si>
    <t>odpočet zásypů</t>
  </si>
  <si>
    <t>-57,487</t>
  </si>
  <si>
    <t>Součet</t>
  </si>
  <si>
    <t>162751119</t>
  </si>
  <si>
    <t>Příplatek k vodorovnému přemístění výkopku/sypaniny z horniny třídy těžitelnosti I skupiny 1 až 3 ZKD 1000 m přes 10000 m</t>
  </si>
  <si>
    <t>1811880206</t>
  </si>
  <si>
    <t>23,12*5 'Přepočtené koeficientem množství</t>
  </si>
  <si>
    <t>5</t>
  </si>
  <si>
    <t>167111101</t>
  </si>
  <si>
    <t>Nakládání výkopku z hornin třídy těžitelnosti I skupiny 1 až 3 ručně</t>
  </si>
  <si>
    <t>1619432330</t>
  </si>
  <si>
    <t>6</t>
  </si>
  <si>
    <t>171201231</t>
  </si>
  <si>
    <t>Poplatek za uložení zeminy a kamení na recyklační skládce (skládkovné) kód odpadu 17 05 04</t>
  </si>
  <si>
    <t>t</t>
  </si>
  <si>
    <t>739126302</t>
  </si>
  <si>
    <t>23,12*1,8 'Přepočtené koeficientem množství</t>
  </si>
  <si>
    <t>7</t>
  </si>
  <si>
    <t>174111101</t>
  </si>
  <si>
    <t>Zásyp jam, šachet rýh nebo kolem objektů sypaninou se zhutněním ručně</t>
  </si>
  <si>
    <t>-63732114</t>
  </si>
  <si>
    <t>zásyp zeminou</t>
  </si>
  <si>
    <t>(6,0+4,0)*1,1*0,9</t>
  </si>
  <si>
    <t>zásyp šachty</t>
  </si>
  <si>
    <t>64,107-2,68*2,68*2,3</t>
  </si>
  <si>
    <t>8</t>
  </si>
  <si>
    <t>175111101</t>
  </si>
  <si>
    <t>Obsypání potrubí ručně sypaninou bez prohození, uloženou do 3 m</t>
  </si>
  <si>
    <t>110990695</t>
  </si>
  <si>
    <t>(6,0+4,0)*1,1*0,3</t>
  </si>
  <si>
    <t>9</t>
  </si>
  <si>
    <t>M</t>
  </si>
  <si>
    <t>58344171</t>
  </si>
  <si>
    <t>štěrkodrť frakce 0/32</t>
  </si>
  <si>
    <t>694940605</t>
  </si>
  <si>
    <t>3,3*2 'Přepočtené koeficientem množství</t>
  </si>
  <si>
    <t>Svislé a kompletní konstrukce</t>
  </si>
  <si>
    <t>10</t>
  </si>
  <si>
    <t>338171113</t>
  </si>
  <si>
    <t>Osazování sloupků a vzpěr plotových ocelových v do 2 m se zabetonováním</t>
  </si>
  <si>
    <t>kus</t>
  </si>
  <si>
    <t>-1185118155</t>
  </si>
  <si>
    <t>orientační sloupky</t>
  </si>
  <si>
    <t>11</t>
  </si>
  <si>
    <t>5923112.OS</t>
  </si>
  <si>
    <t>Orientační sloupek 2 m modro - bílý, DN 50</t>
  </si>
  <si>
    <t>-1616875112</t>
  </si>
  <si>
    <t>Vodorovné konstrukce</t>
  </si>
  <si>
    <t>451573111</t>
  </si>
  <si>
    <t>Lože pod potrubí otevřený výkop ze štěrkopísku</t>
  </si>
  <si>
    <t>-656406696</t>
  </si>
  <si>
    <t>(6,0+4,0)*1,1*0,1</t>
  </si>
  <si>
    <t>13</t>
  </si>
  <si>
    <t>452311141</t>
  </si>
  <si>
    <t>Podkladní desky z betonu prostého bez zvýšených nároků na prostředí tř. C 16/20 otevřený výkop</t>
  </si>
  <si>
    <t>334515271</t>
  </si>
  <si>
    <t>roznášecí deska pod šachtu</t>
  </si>
  <si>
    <t>2,88*2,88*0,1</t>
  </si>
  <si>
    <t>blok pod koleno</t>
  </si>
  <si>
    <t>0,5*0,5*0,5</t>
  </si>
  <si>
    <t>betonový plok</t>
  </si>
  <si>
    <t>2*0,125</t>
  </si>
  <si>
    <t>14</t>
  </si>
  <si>
    <t>452351111</t>
  </si>
  <si>
    <t>Bednění podkladních desek nebo sedlového lože pod potrubí, stoky a drobné objekty otevřený výkop zřízení</t>
  </si>
  <si>
    <t>m2</t>
  </si>
  <si>
    <t>-1338239246</t>
  </si>
  <si>
    <t>2,88*4*0,1</t>
  </si>
  <si>
    <t>0,5*0,5*4</t>
  </si>
  <si>
    <t>betonový blok</t>
  </si>
  <si>
    <t>2*0,5*0,5*4</t>
  </si>
  <si>
    <t>15</t>
  </si>
  <si>
    <t>452351112</t>
  </si>
  <si>
    <t>Bednění podkladních desek nebo sedlového lože pod potrubí, stoky a drobné objekty otevřený výkop odstranění</t>
  </si>
  <si>
    <t>741054640</t>
  </si>
  <si>
    <t>Komunikace pozemní</t>
  </si>
  <si>
    <t>16</t>
  </si>
  <si>
    <t>564871016</t>
  </si>
  <si>
    <t>Podklad ze štěrkodrtě ŠD plochy do 100 m2 tl 300 mm</t>
  </si>
  <si>
    <t>131660520</t>
  </si>
  <si>
    <t>rýha</t>
  </si>
  <si>
    <t>10,0*1,1</t>
  </si>
  <si>
    <t>kolem šachty</t>
  </si>
  <si>
    <t>5,0*4*1,0</t>
  </si>
  <si>
    <t>Úpravy povrchů, podlahy a osazování výplní</t>
  </si>
  <si>
    <t>17</t>
  </si>
  <si>
    <t>632452519.R00</t>
  </si>
  <si>
    <t>Cementový spádový potěr ze suchých směsí tl 100-160 mm</t>
  </si>
  <si>
    <t>592428315</t>
  </si>
  <si>
    <t>dno šachty</t>
  </si>
  <si>
    <t>2,4*2,4</t>
  </si>
  <si>
    <t>18</t>
  </si>
  <si>
    <t>632900550.R00</t>
  </si>
  <si>
    <t>Čerpací jímka 300x300x100 mm, bednění, rošt z kompozitního materiálu</t>
  </si>
  <si>
    <t>-2138506411</t>
  </si>
  <si>
    <t>Vedení trubní dálková a přípojná</t>
  </si>
  <si>
    <t>857242122</t>
  </si>
  <si>
    <t>Montáž litinových tvarovek jednoosých přírubových otevřený výkop DN 80</t>
  </si>
  <si>
    <t>-1929093422</t>
  </si>
  <si>
    <t>24</t>
  </si>
  <si>
    <t>55253238</t>
  </si>
  <si>
    <t>tvarovka přírubová litinová vodovodní FF-kus PN10/16 DN 80 dl 350mm</t>
  </si>
  <si>
    <t>-983588726</t>
  </si>
  <si>
    <t>25</t>
  </si>
  <si>
    <t>5525131.R</t>
  </si>
  <si>
    <t>SYNOFLEX příruba 7994 DN 80/16</t>
  </si>
  <si>
    <t>1509794923</t>
  </si>
  <si>
    <t>33</t>
  </si>
  <si>
    <t>857312122</t>
  </si>
  <si>
    <t>Montáž litinových tvarovek jednoosých přírubových otevřený výkop DN 150</t>
  </si>
  <si>
    <t>1214971116</t>
  </si>
  <si>
    <t>příruba</t>
  </si>
  <si>
    <t>přírubová trubka</t>
  </si>
  <si>
    <t>34</t>
  </si>
  <si>
    <t>5525140.R</t>
  </si>
  <si>
    <t>SYNOFLEX příruba 7994 DN 150/16 pro 155-192</t>
  </si>
  <si>
    <t>-785966956</t>
  </si>
  <si>
    <t>36</t>
  </si>
  <si>
    <t>55252255</t>
  </si>
  <si>
    <t>trouba přírubová PN10/16 DN 150 dl 1000mm</t>
  </si>
  <si>
    <t>-1665358629</t>
  </si>
  <si>
    <t>39</t>
  </si>
  <si>
    <t>857352122</t>
  </si>
  <si>
    <t>Montáž litinových tvarovek jednoosých přírubových otevřený výkop DN 200</t>
  </si>
  <si>
    <t>-144941307</t>
  </si>
  <si>
    <t>40</t>
  </si>
  <si>
    <t>55253619</t>
  </si>
  <si>
    <t>přechod přírubový,práškový epoxid tl 250µm FFR-kus litinový DN 200/80</t>
  </si>
  <si>
    <t>-1462896017</t>
  </si>
  <si>
    <t>41</t>
  </si>
  <si>
    <t>871241141</t>
  </si>
  <si>
    <t>Montáž potrubí z PE100 RC SDR 11 otevřený výkop svařovaných na tupo d 90 x 8,2 mm</t>
  </si>
  <si>
    <t>m</t>
  </si>
  <si>
    <t>1820295466</t>
  </si>
  <si>
    <t>42</t>
  </si>
  <si>
    <t>28613115</t>
  </si>
  <si>
    <t>potrubí vodovodní jednovrstvé PE100 RC PN 16 SDR11 90x8,2mm</t>
  </si>
  <si>
    <t>-1359505568</t>
  </si>
  <si>
    <t>4*1,015 'Přepočtené koeficientem množství</t>
  </si>
  <si>
    <t>43</t>
  </si>
  <si>
    <t>871251141</t>
  </si>
  <si>
    <t>Montáž potrubí z PE100 RC SDR 11 otevřený výkop svařovaných na tupo d 110 x 10,0 mm</t>
  </si>
  <si>
    <t>691909754</t>
  </si>
  <si>
    <t>44</t>
  </si>
  <si>
    <t>28613116</t>
  </si>
  <si>
    <t>potrubí vodovodní jednovrstvé PE100 RC PN 16 SDR11 110x10,0mm</t>
  </si>
  <si>
    <t>-1499798279</t>
  </si>
  <si>
    <t>6*1,015 'Přepočtené koeficientem množství</t>
  </si>
  <si>
    <t>45</t>
  </si>
  <si>
    <t>871275811</t>
  </si>
  <si>
    <t>Bourání stávajícího potrubí z PVC nebo PP DN 150</t>
  </si>
  <si>
    <t>493941122</t>
  </si>
  <si>
    <t>46</t>
  </si>
  <si>
    <t>877241101</t>
  </si>
  <si>
    <t>Montáž elektrospojek na vodovodním potrubí z PE trub d 90</t>
  </si>
  <si>
    <t>-1091517307</t>
  </si>
  <si>
    <t>47</t>
  </si>
  <si>
    <t>28615974</t>
  </si>
  <si>
    <t>elektrospojka SDR11 PE 100 PN16 D 90mm</t>
  </si>
  <si>
    <t>1066380147</t>
  </si>
  <si>
    <t>50</t>
  </si>
  <si>
    <t>877241110</t>
  </si>
  <si>
    <t>Montáž elektrokolen 45° na vodovodním potrubí z PE trub d 90</t>
  </si>
  <si>
    <t>1946795969</t>
  </si>
  <si>
    <t>51</t>
  </si>
  <si>
    <t>28614948</t>
  </si>
  <si>
    <t>elektrokoleno 45° PE 100 PN16 D 90mm</t>
  </si>
  <si>
    <t>1093798491</t>
  </si>
  <si>
    <t>52</t>
  </si>
  <si>
    <t>877251101</t>
  </si>
  <si>
    <t>Montáž elektrospojek na vodovodním potrubí z PE trub d 110</t>
  </si>
  <si>
    <t>-857169059</t>
  </si>
  <si>
    <t>53</t>
  </si>
  <si>
    <t>28615975</t>
  </si>
  <si>
    <t>elektrospojka SDR11 PE 100 PN16 D 110mm</t>
  </si>
  <si>
    <t>643635588</t>
  </si>
  <si>
    <t>61</t>
  </si>
  <si>
    <t>891241222</t>
  </si>
  <si>
    <t>Montáž vodovodních šoupátek s ručním kolečkem v šachtách DN 80</t>
  </si>
  <si>
    <t>-313938029</t>
  </si>
  <si>
    <t>vystrojení šachty</t>
  </si>
  <si>
    <t>1+5</t>
  </si>
  <si>
    <t>62</t>
  </si>
  <si>
    <t>42221303</t>
  </si>
  <si>
    <t>šoupátko pitná voda litina GGG 50 krátká stavební dl PN10/16 DN 80x180mm</t>
  </si>
  <si>
    <t>1678873847</t>
  </si>
  <si>
    <t>63</t>
  </si>
  <si>
    <t>42210101</t>
  </si>
  <si>
    <t>kolo ruční pro DN 65-80 D 175mm</t>
  </si>
  <si>
    <t>1497868913</t>
  </si>
  <si>
    <t>64</t>
  </si>
  <si>
    <t>891242312</t>
  </si>
  <si>
    <t>Montáž přírubového vodoměru DN 80 v šachtě</t>
  </si>
  <si>
    <t>669780383</t>
  </si>
  <si>
    <t>65</t>
  </si>
  <si>
    <t>38821717</t>
  </si>
  <si>
    <t>vodoměr šroubový přírubový na studenou vodu PN16 DN 80</t>
  </si>
  <si>
    <t>-72993360</t>
  </si>
  <si>
    <t>66</t>
  </si>
  <si>
    <t>891245321</t>
  </si>
  <si>
    <t>Montáž zpětných klapek DN 80</t>
  </si>
  <si>
    <t>77443018</t>
  </si>
  <si>
    <t>67</t>
  </si>
  <si>
    <t>42283506</t>
  </si>
  <si>
    <t>klapka zpětná litinová L10 117 616 PN16 DN 80x260mm</t>
  </si>
  <si>
    <t>-70066508</t>
  </si>
  <si>
    <t>70</t>
  </si>
  <si>
    <t>891249111</t>
  </si>
  <si>
    <t>Montáž navrtávacích pasů na potrubí z jakýchkoli trub DN 80</t>
  </si>
  <si>
    <t>-142026156</t>
  </si>
  <si>
    <t>71</t>
  </si>
  <si>
    <t>42273444</t>
  </si>
  <si>
    <t>pás navrtávací z tvárné litiny DN 80, univerzální, se závitovým výstupem 1"</t>
  </si>
  <si>
    <t>1038474970</t>
  </si>
  <si>
    <t>74</t>
  </si>
  <si>
    <t>42291035</t>
  </si>
  <si>
    <t>souprava zemní teleskopická pro E1 šoupatka DN 100mm Rd 1,3-1,8m</t>
  </si>
  <si>
    <t>-1506849461</t>
  </si>
  <si>
    <t>78</t>
  </si>
  <si>
    <t>893420101</t>
  </si>
  <si>
    <t>Osazení vodoměrné šachty z betonových dílců pojížděné pl do 2,5 m2 šachtové dno</t>
  </si>
  <si>
    <t>-2001413973</t>
  </si>
  <si>
    <t>79</t>
  </si>
  <si>
    <t>59224454.R00</t>
  </si>
  <si>
    <t>dno vodoměrné šachty pojížděné D400</t>
  </si>
  <si>
    <t>1150656383</t>
  </si>
  <si>
    <t>80</t>
  </si>
  <si>
    <t>893420103</t>
  </si>
  <si>
    <t>Osazení vodoměrné šachty z betonových dílců pojížděné pl do 2,5 m2 zákrytová deska</t>
  </si>
  <si>
    <t>-1679892530</t>
  </si>
  <si>
    <t>81</t>
  </si>
  <si>
    <t>59224457.R0</t>
  </si>
  <si>
    <t>deska zákrytová vodoměrné šachty s otvorem DN600 pojížděné D400</t>
  </si>
  <si>
    <t>144324707</t>
  </si>
  <si>
    <t>82</t>
  </si>
  <si>
    <t>894812612.R01</t>
  </si>
  <si>
    <t>Utěsnění otvoru ve stěně betonové šachty DN 160</t>
  </si>
  <si>
    <t>1974492229</t>
  </si>
  <si>
    <t>83</t>
  </si>
  <si>
    <t>899104112</t>
  </si>
  <si>
    <t>Osazení poklopů litinových, ocelových nebo železobetonových včetně rámů pro třídu zatížení D400, E600</t>
  </si>
  <si>
    <t>1474025242</t>
  </si>
  <si>
    <t>84</t>
  </si>
  <si>
    <t>5524102.R0</t>
  </si>
  <si>
    <t>poklop šachtový třída D400, 900x600 mm</t>
  </si>
  <si>
    <t>1834997973</t>
  </si>
  <si>
    <t>85</t>
  </si>
  <si>
    <t>899401112</t>
  </si>
  <si>
    <t>Osazení poklopů uličních litinových šoupátkových</t>
  </si>
  <si>
    <t>-1787074475</t>
  </si>
  <si>
    <t>88</t>
  </si>
  <si>
    <t>899401113</t>
  </si>
  <si>
    <t>Osazení poklopů uličních litinových hydrantových</t>
  </si>
  <si>
    <t>-1745204803</t>
  </si>
  <si>
    <t>92</t>
  </si>
  <si>
    <t>899713111</t>
  </si>
  <si>
    <t>Orientační tabulky na sloupku betonovém nebo ocelovém</t>
  </si>
  <si>
    <t>-568749830</t>
  </si>
  <si>
    <t>93</t>
  </si>
  <si>
    <t>899721111</t>
  </si>
  <si>
    <t>Signalizační vodič DN do 150 mm na potrubí</t>
  </si>
  <si>
    <t>-757681496</t>
  </si>
  <si>
    <t>94</t>
  </si>
  <si>
    <t>899722113</t>
  </si>
  <si>
    <t>Krytí potrubí z plastů výstražnou fólií z PVC přes 25 do 34cm</t>
  </si>
  <si>
    <t>-1691078889</t>
  </si>
  <si>
    <t>Ostatní konstrukce a práce, bourání</t>
  </si>
  <si>
    <t>95</t>
  </si>
  <si>
    <t>977151129</t>
  </si>
  <si>
    <t>Jádrové vrty diamantovými korunkami do stavebních materiálů D přes 300 do 350 mm</t>
  </si>
  <si>
    <t>-634090697</t>
  </si>
  <si>
    <t>prostup potrubí</t>
  </si>
  <si>
    <t>2*0,15</t>
  </si>
  <si>
    <t>96</t>
  </si>
  <si>
    <t>985324112.R00</t>
  </si>
  <si>
    <t>Nátěr betonu Xypex concrete</t>
  </si>
  <si>
    <t>1003670898</t>
  </si>
  <si>
    <t>jímka</t>
  </si>
  <si>
    <t>2,4*4*2,0</t>
  </si>
  <si>
    <t>97</t>
  </si>
  <si>
    <t>985324113.R01</t>
  </si>
  <si>
    <t>Nátěr betonu Xypex modified</t>
  </si>
  <si>
    <t>694673693</t>
  </si>
  <si>
    <t>998</t>
  </si>
  <si>
    <t>Přesun hmot</t>
  </si>
  <si>
    <t>98</t>
  </si>
  <si>
    <t>998276101</t>
  </si>
  <si>
    <t>Přesun hmot pro trubní vedení z trub z plastických hmot otevřený výkop</t>
  </si>
  <si>
    <t>-511936564</t>
  </si>
  <si>
    <t>PSV</t>
  </si>
  <si>
    <t>Práce a dodávky PSV</t>
  </si>
  <si>
    <t>767</t>
  </si>
  <si>
    <t>Konstrukce zámečnické</t>
  </si>
  <si>
    <t>99</t>
  </si>
  <si>
    <t>767831022</t>
  </si>
  <si>
    <t>Montáž vnitřních kovových žebříků přímých kotvených do betonu</t>
  </si>
  <si>
    <t>-715803536</t>
  </si>
  <si>
    <t>100</t>
  </si>
  <si>
    <t>44983026.R0</t>
  </si>
  <si>
    <t>žebřík výstupový jednoduchý přímý z nerezové oceli dl 2,16m</t>
  </si>
  <si>
    <t>32</t>
  </si>
  <si>
    <t>421532444</t>
  </si>
  <si>
    <t>101</t>
  </si>
  <si>
    <t>767995199.R00</t>
  </si>
  <si>
    <t>Podpěra ve vodoměrné šachtě</t>
  </si>
  <si>
    <t>-1272946716</t>
  </si>
  <si>
    <t>102</t>
  </si>
  <si>
    <t>998767201</t>
  </si>
  <si>
    <t>Přesun hmot procentní pro zámečnické konstrukce v objektech v do 6 m</t>
  </si>
  <si>
    <t>%</t>
  </si>
  <si>
    <t>-2004718840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</si>
</sst>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07/2025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Vodoměrná šachta - Albrechtičky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Studénka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PROJECT WORK s.r.o.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rozpočet'!J30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rozpočet'!P127</f>
        <v>0</v>
      </c>
      <c r="AV95" s="128">
        <f>'01 - rozpočet'!J33</f>
        <v>0</v>
      </c>
      <c r="AW95" s="128">
        <f>'01 - rozpočet'!J34</f>
        <v>0</v>
      </c>
      <c r="AX95" s="128">
        <f>'01 - rozpočet'!J35</f>
        <v>0</v>
      </c>
      <c r="AY95" s="128">
        <f>'01 - rozpočet'!J36</f>
        <v>0</v>
      </c>
      <c r="AZ95" s="128">
        <f>'01 - rozpočet'!F33</f>
        <v>0</v>
      </c>
      <c r="BA95" s="128">
        <f>'01 - rozpočet'!F34</f>
        <v>0</v>
      </c>
      <c r="BB95" s="128">
        <f>'01 - rozpočet'!F35</f>
        <v>0</v>
      </c>
      <c r="BC95" s="128">
        <f>'01 - rozpočet'!F36</f>
        <v>0</v>
      </c>
      <c r="BD95" s="130">
        <f>'01 - rozpočet'!F37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tZc/BFttd7Vwd2VpHMZ3AyDFQnsPKAYa5QPzneP71qly4G8+HdSS+TO61djI8g6AXrPQG7ZpfrpLpDTWJJHV4Q==" hashValue="uMwcjg6PGbOHD4e8vlvJ5/KNb/uCl1ofP6Nbcjfx6+Ax1jJp+7u7ItGnd6oyxpmR+Y56Igaip/GFpeUpZc9nTQ==" algorithmName="SHA-512" password="CC2D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rozpoče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0"/>
      <c r="AT3" s="17" t="s">
        <v>85</v>
      </c>
    </row>
    <row r="4" s="1" customFormat="1" ht="24.96" customHeight="1">
      <c r="B4" s="20"/>
      <c r="D4" s="134" t="s">
        <v>86</v>
      </c>
      <c r="L4" s="20"/>
      <c r="M4" s="135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6" t="s">
        <v>16</v>
      </c>
      <c r="L6" s="20"/>
    </row>
    <row r="7" s="1" customFormat="1" ht="16.5" customHeight="1">
      <c r="B7" s="20"/>
      <c r="E7" s="137" t="str">
        <f>'Rekapitulace stavby'!K6</f>
        <v>Vodoměrná šachta - Albrechtičky</v>
      </c>
      <c r="F7" s="136"/>
      <c r="G7" s="136"/>
      <c r="H7" s="136"/>
      <c r="L7" s="20"/>
    </row>
    <row r="8" s="2" customFormat="1" ht="12" customHeight="1">
      <c r="A8" s="38"/>
      <c r="B8" s="44"/>
      <c r="C8" s="38"/>
      <c r="D8" s="136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8" t="s">
        <v>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6" t="s">
        <v>18</v>
      </c>
      <c r="E11" s="38"/>
      <c r="F11" s="139" t="s">
        <v>1</v>
      </c>
      <c r="G11" s="38"/>
      <c r="H11" s="38"/>
      <c r="I11" s="136" t="s">
        <v>19</v>
      </c>
      <c r="J11" s="139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6" t="s">
        <v>20</v>
      </c>
      <c r="E12" s="38"/>
      <c r="F12" s="139" t="s">
        <v>21</v>
      </c>
      <c r="G12" s="38"/>
      <c r="H12" s="38"/>
      <c r="I12" s="136" t="s">
        <v>22</v>
      </c>
      <c r="J12" s="140" t="str">
        <f>'Rekapitulace stavby'!AN8</f>
        <v>4. 8. 2025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6" t="s">
        <v>24</v>
      </c>
      <c r="E14" s="38"/>
      <c r="F14" s="38"/>
      <c r="G14" s="38"/>
      <c r="H14" s="38"/>
      <c r="I14" s="136" t="s">
        <v>25</v>
      </c>
      <c r="J14" s="139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9" t="s">
        <v>26</v>
      </c>
      <c r="F15" s="38"/>
      <c r="G15" s="38"/>
      <c r="H15" s="38"/>
      <c r="I15" s="136" t="s">
        <v>27</v>
      </c>
      <c r="J15" s="139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6" t="s">
        <v>28</v>
      </c>
      <c r="E17" s="38"/>
      <c r="F17" s="38"/>
      <c r="G17" s="38"/>
      <c r="H17" s="38"/>
      <c r="I17" s="136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9"/>
      <c r="G18" s="139"/>
      <c r="H18" s="139"/>
      <c r="I18" s="136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6" t="s">
        <v>30</v>
      </c>
      <c r="E20" s="38"/>
      <c r="F20" s="38"/>
      <c r="G20" s="38"/>
      <c r="H20" s="38"/>
      <c r="I20" s="136" t="s">
        <v>25</v>
      </c>
      <c r="J20" s="139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9" t="s">
        <v>31</v>
      </c>
      <c r="F21" s="38"/>
      <c r="G21" s="38"/>
      <c r="H21" s="38"/>
      <c r="I21" s="136" t="s">
        <v>27</v>
      </c>
      <c r="J21" s="139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6" t="s">
        <v>33</v>
      </c>
      <c r="E23" s="38"/>
      <c r="F23" s="38"/>
      <c r="G23" s="38"/>
      <c r="H23" s="38"/>
      <c r="I23" s="136" t="s">
        <v>25</v>
      </c>
      <c r="J23" s="139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9" t="str">
        <f>IF('Rekapitulace stavby'!E20="","",'Rekapitulace stavby'!E20)</f>
        <v xml:space="preserve"> </v>
      </c>
      <c r="F24" s="38"/>
      <c r="G24" s="38"/>
      <c r="H24" s="38"/>
      <c r="I24" s="136" t="s">
        <v>27</v>
      </c>
      <c r="J24" s="139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6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1"/>
      <c r="B27" s="142"/>
      <c r="C27" s="141"/>
      <c r="D27" s="141"/>
      <c r="E27" s="143" t="s">
        <v>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5"/>
      <c r="E29" s="145"/>
      <c r="F29" s="145"/>
      <c r="G29" s="145"/>
      <c r="H29" s="145"/>
      <c r="I29" s="145"/>
      <c r="J29" s="145"/>
      <c r="K29" s="145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6" t="s">
        <v>35</v>
      </c>
      <c r="E30" s="38"/>
      <c r="F30" s="38"/>
      <c r="G30" s="38"/>
      <c r="H30" s="38"/>
      <c r="I30" s="38"/>
      <c r="J30" s="147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5"/>
      <c r="E31" s="145"/>
      <c r="F31" s="145"/>
      <c r="G31" s="145"/>
      <c r="H31" s="145"/>
      <c r="I31" s="145"/>
      <c r="J31" s="145"/>
      <c r="K31" s="145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8" t="s">
        <v>37</v>
      </c>
      <c r="G32" s="38"/>
      <c r="H32" s="38"/>
      <c r="I32" s="148" t="s">
        <v>36</v>
      </c>
      <c r="J32" s="148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9" t="s">
        <v>39</v>
      </c>
      <c r="E33" s="136" t="s">
        <v>40</v>
      </c>
      <c r="F33" s="150">
        <f>ROUND((SUM(BE127:BE266)),  2)</f>
        <v>0</v>
      </c>
      <c r="G33" s="38"/>
      <c r="H33" s="38"/>
      <c r="I33" s="151">
        <v>0.20999999999999999</v>
      </c>
      <c r="J33" s="150">
        <f>ROUND(((SUM(BE127:BE266))*I33),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6" t="s">
        <v>41</v>
      </c>
      <c r="F34" s="150">
        <f>ROUND((SUM(BF127:BF266)),  2)</f>
        <v>0</v>
      </c>
      <c r="G34" s="38"/>
      <c r="H34" s="38"/>
      <c r="I34" s="151">
        <v>0.12</v>
      </c>
      <c r="J34" s="150">
        <f>ROUND(((SUM(BF127:BF266))*I34),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6" t="s">
        <v>42</v>
      </c>
      <c r="F35" s="150">
        <f>ROUND((SUM(BG127:BG266)),  2)</f>
        <v>0</v>
      </c>
      <c r="G35" s="38"/>
      <c r="H35" s="38"/>
      <c r="I35" s="151">
        <v>0.20999999999999999</v>
      </c>
      <c r="J35" s="150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6" t="s">
        <v>43</v>
      </c>
      <c r="F36" s="150">
        <f>ROUND((SUM(BH127:BH266)),  2)</f>
        <v>0</v>
      </c>
      <c r="G36" s="38"/>
      <c r="H36" s="38"/>
      <c r="I36" s="151">
        <v>0.12</v>
      </c>
      <c r="J36" s="150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6" t="s">
        <v>44</v>
      </c>
      <c r="F37" s="150">
        <f>ROUND((SUM(BI127:BI266)),  2)</f>
        <v>0</v>
      </c>
      <c r="G37" s="38"/>
      <c r="H37" s="38"/>
      <c r="I37" s="151">
        <v>0</v>
      </c>
      <c r="J37" s="150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9" t="s">
        <v>48</v>
      </c>
      <c r="E50" s="160"/>
      <c r="F50" s="160"/>
      <c r="G50" s="159" t="s">
        <v>49</v>
      </c>
      <c r="H50" s="160"/>
      <c r="I50" s="160"/>
      <c r="J50" s="160"/>
      <c r="K50" s="160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1" t="s">
        <v>50</v>
      </c>
      <c r="E61" s="162"/>
      <c r="F61" s="163" t="s">
        <v>51</v>
      </c>
      <c r="G61" s="161" t="s">
        <v>50</v>
      </c>
      <c r="H61" s="162"/>
      <c r="I61" s="162"/>
      <c r="J61" s="164" t="s">
        <v>51</v>
      </c>
      <c r="K61" s="162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9" t="s">
        <v>52</v>
      </c>
      <c r="E65" s="165"/>
      <c r="F65" s="165"/>
      <c r="G65" s="159" t="s">
        <v>53</v>
      </c>
      <c r="H65" s="165"/>
      <c r="I65" s="165"/>
      <c r="J65" s="165"/>
      <c r="K65" s="165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1" t="s">
        <v>50</v>
      </c>
      <c r="E76" s="162"/>
      <c r="F76" s="163" t="s">
        <v>51</v>
      </c>
      <c r="G76" s="161" t="s">
        <v>50</v>
      </c>
      <c r="H76" s="162"/>
      <c r="I76" s="162"/>
      <c r="J76" s="164" t="s">
        <v>51</v>
      </c>
      <c r="K76" s="162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8"/>
      <c r="C81" s="169"/>
      <c r="D81" s="169"/>
      <c r="E81" s="169"/>
      <c r="F81" s="169"/>
      <c r="G81" s="169"/>
      <c r="H81" s="169"/>
      <c r="I81" s="169"/>
      <c r="J81" s="169"/>
      <c r="K81" s="169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0" t="str">
        <f>E7</f>
        <v>Vodoměrná šachta - Albrechtičky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rozpočet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4. 8. 2025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Studénka</v>
      </c>
      <c r="G91" s="40"/>
      <c r="H91" s="40"/>
      <c r="I91" s="32" t="s">
        <v>30</v>
      </c>
      <c r="J91" s="36" t="str">
        <f>E21</f>
        <v>PROJECT WORK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1" t="s">
        <v>90</v>
      </c>
      <c r="D94" s="172"/>
      <c r="E94" s="172"/>
      <c r="F94" s="172"/>
      <c r="G94" s="172"/>
      <c r="H94" s="172"/>
      <c r="I94" s="172"/>
      <c r="J94" s="173" t="s">
        <v>91</v>
      </c>
      <c r="K94" s="172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4" t="s">
        <v>92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5"/>
      <c r="C97" s="176"/>
      <c r="D97" s="177" t="s">
        <v>94</v>
      </c>
      <c r="E97" s="178"/>
      <c r="F97" s="178"/>
      <c r="G97" s="178"/>
      <c r="H97" s="178"/>
      <c r="I97" s="178"/>
      <c r="J97" s="179">
        <f>J128</f>
        <v>0</v>
      </c>
      <c r="K97" s="176"/>
      <c r="L97" s="18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1"/>
      <c r="C98" s="182"/>
      <c r="D98" s="183" t="s">
        <v>95</v>
      </c>
      <c r="E98" s="184"/>
      <c r="F98" s="184"/>
      <c r="G98" s="184"/>
      <c r="H98" s="184"/>
      <c r="I98" s="184"/>
      <c r="J98" s="185">
        <f>J129</f>
        <v>0</v>
      </c>
      <c r="K98" s="182"/>
      <c r="L98" s="18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1"/>
      <c r="C99" s="182"/>
      <c r="D99" s="183" t="s">
        <v>96</v>
      </c>
      <c r="E99" s="184"/>
      <c r="F99" s="184"/>
      <c r="G99" s="184"/>
      <c r="H99" s="184"/>
      <c r="I99" s="184"/>
      <c r="J99" s="185">
        <f>J155</f>
        <v>0</v>
      </c>
      <c r="K99" s="182"/>
      <c r="L99" s="18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1"/>
      <c r="C100" s="182"/>
      <c r="D100" s="183" t="s">
        <v>97</v>
      </c>
      <c r="E100" s="184"/>
      <c r="F100" s="184"/>
      <c r="G100" s="184"/>
      <c r="H100" s="184"/>
      <c r="I100" s="184"/>
      <c r="J100" s="185">
        <f>J160</f>
        <v>0</v>
      </c>
      <c r="K100" s="182"/>
      <c r="L100" s="18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1"/>
      <c r="C101" s="182"/>
      <c r="D101" s="183" t="s">
        <v>98</v>
      </c>
      <c r="E101" s="184"/>
      <c r="F101" s="184"/>
      <c r="G101" s="184"/>
      <c r="H101" s="184"/>
      <c r="I101" s="184"/>
      <c r="J101" s="185">
        <f>J180</f>
        <v>0</v>
      </c>
      <c r="K101" s="182"/>
      <c r="L101" s="18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1"/>
      <c r="C102" s="182"/>
      <c r="D102" s="183" t="s">
        <v>99</v>
      </c>
      <c r="E102" s="184"/>
      <c r="F102" s="184"/>
      <c r="G102" s="184"/>
      <c r="H102" s="184"/>
      <c r="I102" s="184"/>
      <c r="J102" s="185">
        <f>J187</f>
        <v>0</v>
      </c>
      <c r="K102" s="182"/>
      <c r="L102" s="18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1"/>
      <c r="C103" s="182"/>
      <c r="D103" s="183" t="s">
        <v>100</v>
      </c>
      <c r="E103" s="184"/>
      <c r="F103" s="184"/>
      <c r="G103" s="184"/>
      <c r="H103" s="184"/>
      <c r="I103" s="184"/>
      <c r="J103" s="185">
        <f>J192</f>
        <v>0</v>
      </c>
      <c r="K103" s="182"/>
      <c r="L103" s="18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1"/>
      <c r="C104" s="182"/>
      <c r="D104" s="183" t="s">
        <v>101</v>
      </c>
      <c r="E104" s="184"/>
      <c r="F104" s="184"/>
      <c r="G104" s="184"/>
      <c r="H104" s="184"/>
      <c r="I104" s="184"/>
      <c r="J104" s="185">
        <f>J245</f>
        <v>0</v>
      </c>
      <c r="K104" s="182"/>
      <c r="L104" s="18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1"/>
      <c r="C105" s="182"/>
      <c r="D105" s="183" t="s">
        <v>102</v>
      </c>
      <c r="E105" s="184"/>
      <c r="F105" s="184"/>
      <c r="G105" s="184"/>
      <c r="H105" s="184"/>
      <c r="I105" s="184"/>
      <c r="J105" s="185">
        <f>J259</f>
        <v>0</v>
      </c>
      <c r="K105" s="182"/>
      <c r="L105" s="18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5"/>
      <c r="C106" s="176"/>
      <c r="D106" s="177" t="s">
        <v>103</v>
      </c>
      <c r="E106" s="178"/>
      <c r="F106" s="178"/>
      <c r="G106" s="178"/>
      <c r="H106" s="178"/>
      <c r="I106" s="178"/>
      <c r="J106" s="179">
        <f>J261</f>
        <v>0</v>
      </c>
      <c r="K106" s="176"/>
      <c r="L106" s="180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1"/>
      <c r="C107" s="182"/>
      <c r="D107" s="183" t="s">
        <v>104</v>
      </c>
      <c r="E107" s="184"/>
      <c r="F107" s="184"/>
      <c r="G107" s="184"/>
      <c r="H107" s="184"/>
      <c r="I107" s="184"/>
      <c r="J107" s="185">
        <f>J262</f>
        <v>0</v>
      </c>
      <c r="K107" s="182"/>
      <c r="L107" s="18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0" t="str">
        <f>E7</f>
        <v>Vodoměrná šachta - Albrechtičky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87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01 - rozpočet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4. 8. 2025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Město Studénka</v>
      </c>
      <c r="G123" s="40"/>
      <c r="H123" s="40"/>
      <c r="I123" s="32" t="s">
        <v>30</v>
      </c>
      <c r="J123" s="36" t="str">
        <f>E21</f>
        <v>PROJECT WORK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7"/>
      <c r="B126" s="188"/>
      <c r="C126" s="189" t="s">
        <v>106</v>
      </c>
      <c r="D126" s="190" t="s">
        <v>60</v>
      </c>
      <c r="E126" s="190" t="s">
        <v>56</v>
      </c>
      <c r="F126" s="190" t="s">
        <v>57</v>
      </c>
      <c r="G126" s="190" t="s">
        <v>107</v>
      </c>
      <c r="H126" s="190" t="s">
        <v>108</v>
      </c>
      <c r="I126" s="190" t="s">
        <v>109</v>
      </c>
      <c r="J126" s="191" t="s">
        <v>91</v>
      </c>
      <c r="K126" s="192" t="s">
        <v>110</v>
      </c>
      <c r="L126" s="193"/>
      <c r="M126" s="100" t="s">
        <v>1</v>
      </c>
      <c r="N126" s="101" t="s">
        <v>39</v>
      </c>
      <c r="O126" s="101" t="s">
        <v>111</v>
      </c>
      <c r="P126" s="101" t="s">
        <v>112</v>
      </c>
      <c r="Q126" s="101" t="s">
        <v>113</v>
      </c>
      <c r="R126" s="101" t="s">
        <v>114</v>
      </c>
      <c r="S126" s="101" t="s">
        <v>115</v>
      </c>
      <c r="T126" s="102" t="s">
        <v>116</v>
      </c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</row>
    <row r="127" s="2" customFormat="1" ht="22.8" customHeight="1">
      <c r="A127" s="38"/>
      <c r="B127" s="39"/>
      <c r="C127" s="107" t="s">
        <v>117</v>
      </c>
      <c r="D127" s="40"/>
      <c r="E127" s="40"/>
      <c r="F127" s="40"/>
      <c r="G127" s="40"/>
      <c r="H127" s="40"/>
      <c r="I127" s="40"/>
      <c r="J127" s="194">
        <f>BK127</f>
        <v>0</v>
      </c>
      <c r="K127" s="40"/>
      <c r="L127" s="44"/>
      <c r="M127" s="103"/>
      <c r="N127" s="195"/>
      <c r="O127" s="104"/>
      <c r="P127" s="196">
        <f>P128+P261</f>
        <v>0</v>
      </c>
      <c r="Q127" s="104"/>
      <c r="R127" s="196">
        <f>R128+R261</f>
        <v>38.643907639999995</v>
      </c>
      <c r="S127" s="104"/>
      <c r="T127" s="197">
        <f>T128+T261</f>
        <v>0.113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93</v>
      </c>
      <c r="BK127" s="198">
        <f>BK128+BK261</f>
        <v>0</v>
      </c>
    </row>
    <row r="128" s="12" customFormat="1" ht="25.92" customHeight="1">
      <c r="A128" s="12"/>
      <c r="B128" s="199"/>
      <c r="C128" s="200"/>
      <c r="D128" s="201" t="s">
        <v>74</v>
      </c>
      <c r="E128" s="202" t="s">
        <v>118</v>
      </c>
      <c r="F128" s="202" t="s">
        <v>119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P129+P155+P160+P180+P187+P192+P245+P259</f>
        <v>0</v>
      </c>
      <c r="Q128" s="207"/>
      <c r="R128" s="208">
        <f>R129+R155+R160+R180+R187+R192+R245+R259</f>
        <v>38.637137639999992</v>
      </c>
      <c r="S128" s="207"/>
      <c r="T128" s="209">
        <f>T129+T155+T160+T180+T187+T192+T245+T259</f>
        <v>0.113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83</v>
      </c>
      <c r="AT128" s="211" t="s">
        <v>74</v>
      </c>
      <c r="AU128" s="211" t="s">
        <v>75</v>
      </c>
      <c r="AY128" s="210" t="s">
        <v>120</v>
      </c>
      <c r="BK128" s="212">
        <f>BK129+BK155+BK160+BK180+BK187+BK192+BK245+BK259</f>
        <v>0</v>
      </c>
    </row>
    <row r="129" s="12" customFormat="1" ht="22.8" customHeight="1">
      <c r="A129" s="12"/>
      <c r="B129" s="199"/>
      <c r="C129" s="200"/>
      <c r="D129" s="201" t="s">
        <v>74</v>
      </c>
      <c r="E129" s="213" t="s">
        <v>83</v>
      </c>
      <c r="F129" s="213" t="s">
        <v>121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SUM(P130:P154)</f>
        <v>0</v>
      </c>
      <c r="Q129" s="207"/>
      <c r="R129" s="208">
        <f>SUM(R130:R154)</f>
        <v>6.5999999999999996</v>
      </c>
      <c r="S129" s="207"/>
      <c r="T129" s="209">
        <f>SUM(T130:T154)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83</v>
      </c>
      <c r="AT129" s="211" t="s">
        <v>74</v>
      </c>
      <c r="AU129" s="211" t="s">
        <v>83</v>
      </c>
      <c r="AY129" s="210" t="s">
        <v>120</v>
      </c>
      <c r="BK129" s="212">
        <f>SUM(BK130:BK154)</f>
        <v>0</v>
      </c>
    </row>
    <row r="130" s="2" customFormat="1" ht="33" customHeight="1">
      <c r="A130" s="38"/>
      <c r="B130" s="39"/>
      <c r="C130" s="215" t="s">
        <v>83</v>
      </c>
      <c r="D130" s="215" t="s">
        <v>122</v>
      </c>
      <c r="E130" s="216" t="s">
        <v>123</v>
      </c>
      <c r="F130" s="217" t="s">
        <v>124</v>
      </c>
      <c r="G130" s="218" t="s">
        <v>125</v>
      </c>
      <c r="H130" s="219">
        <v>16.5</v>
      </c>
      <c r="I130" s="220"/>
      <c r="J130" s="221">
        <f>ROUND(I130*H130,2)</f>
        <v>0</v>
      </c>
      <c r="K130" s="222"/>
      <c r="L130" s="44"/>
      <c r="M130" s="223" t="s">
        <v>1</v>
      </c>
      <c r="N130" s="224" t="s">
        <v>40</v>
      </c>
      <c r="O130" s="91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7" t="s">
        <v>126</v>
      </c>
      <c r="AT130" s="227" t="s">
        <v>122</v>
      </c>
      <c r="AU130" s="227" t="s">
        <v>85</v>
      </c>
      <c r="AY130" s="17" t="s">
        <v>120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7" t="s">
        <v>83</v>
      </c>
      <c r="BK130" s="228">
        <f>ROUND(I130*H130,2)</f>
        <v>0</v>
      </c>
      <c r="BL130" s="17" t="s">
        <v>126</v>
      </c>
      <c r="BM130" s="227" t="s">
        <v>127</v>
      </c>
    </row>
    <row r="131" s="13" customFormat="1">
      <c r="A131" s="13"/>
      <c r="B131" s="229"/>
      <c r="C131" s="230"/>
      <c r="D131" s="231" t="s">
        <v>128</v>
      </c>
      <c r="E131" s="232" t="s">
        <v>1</v>
      </c>
      <c r="F131" s="233" t="s">
        <v>129</v>
      </c>
      <c r="G131" s="230"/>
      <c r="H131" s="234">
        <v>16.5</v>
      </c>
      <c r="I131" s="235"/>
      <c r="J131" s="230"/>
      <c r="K131" s="230"/>
      <c r="L131" s="236"/>
      <c r="M131" s="237"/>
      <c r="N131" s="238"/>
      <c r="O131" s="238"/>
      <c r="P131" s="238"/>
      <c r="Q131" s="238"/>
      <c r="R131" s="238"/>
      <c r="S131" s="238"/>
      <c r="T131" s="23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0" t="s">
        <v>128</v>
      </c>
      <c r="AU131" s="240" t="s">
        <v>85</v>
      </c>
      <c r="AV131" s="13" t="s">
        <v>85</v>
      </c>
      <c r="AW131" s="13" t="s">
        <v>32</v>
      </c>
      <c r="AX131" s="13" t="s">
        <v>83</v>
      </c>
      <c r="AY131" s="240" t="s">
        <v>120</v>
      </c>
    </row>
    <row r="132" s="2" customFormat="1" ht="37.8" customHeight="1">
      <c r="A132" s="38"/>
      <c r="B132" s="39"/>
      <c r="C132" s="215" t="s">
        <v>85</v>
      </c>
      <c r="D132" s="215" t="s">
        <v>122</v>
      </c>
      <c r="E132" s="216" t="s">
        <v>130</v>
      </c>
      <c r="F132" s="217" t="s">
        <v>131</v>
      </c>
      <c r="G132" s="218" t="s">
        <v>125</v>
      </c>
      <c r="H132" s="219">
        <v>64.106999999999999</v>
      </c>
      <c r="I132" s="220"/>
      <c r="J132" s="221">
        <f>ROUND(I132*H132,2)</f>
        <v>0</v>
      </c>
      <c r="K132" s="222"/>
      <c r="L132" s="44"/>
      <c r="M132" s="223" t="s">
        <v>1</v>
      </c>
      <c r="N132" s="224" t="s">
        <v>40</v>
      </c>
      <c r="O132" s="91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7" t="s">
        <v>126</v>
      </c>
      <c r="AT132" s="227" t="s">
        <v>122</v>
      </c>
      <c r="AU132" s="227" t="s">
        <v>85</v>
      </c>
      <c r="AY132" s="17" t="s">
        <v>120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7" t="s">
        <v>83</v>
      </c>
      <c r="BK132" s="228">
        <f>ROUND(I132*H132,2)</f>
        <v>0</v>
      </c>
      <c r="BL132" s="17" t="s">
        <v>126</v>
      </c>
      <c r="BM132" s="227" t="s">
        <v>132</v>
      </c>
    </row>
    <row r="133" s="13" customFormat="1">
      <c r="A133" s="13"/>
      <c r="B133" s="229"/>
      <c r="C133" s="230"/>
      <c r="D133" s="231" t="s">
        <v>128</v>
      </c>
      <c r="E133" s="232" t="s">
        <v>1</v>
      </c>
      <c r="F133" s="233" t="s">
        <v>133</v>
      </c>
      <c r="G133" s="230"/>
      <c r="H133" s="234">
        <v>64.106999999999999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128</v>
      </c>
      <c r="AU133" s="240" t="s">
        <v>85</v>
      </c>
      <c r="AV133" s="13" t="s">
        <v>85</v>
      </c>
      <c r="AW133" s="13" t="s">
        <v>32</v>
      </c>
      <c r="AX133" s="13" t="s">
        <v>83</v>
      </c>
      <c r="AY133" s="240" t="s">
        <v>120</v>
      </c>
    </row>
    <row r="134" s="2" customFormat="1" ht="37.8" customHeight="1">
      <c r="A134" s="38"/>
      <c r="B134" s="39"/>
      <c r="C134" s="215" t="s">
        <v>134</v>
      </c>
      <c r="D134" s="215" t="s">
        <v>122</v>
      </c>
      <c r="E134" s="216" t="s">
        <v>135</v>
      </c>
      <c r="F134" s="217" t="s">
        <v>136</v>
      </c>
      <c r="G134" s="218" t="s">
        <v>125</v>
      </c>
      <c r="H134" s="219">
        <v>23.120000000000001</v>
      </c>
      <c r="I134" s="220"/>
      <c r="J134" s="221">
        <f>ROUND(I134*H134,2)</f>
        <v>0</v>
      </c>
      <c r="K134" s="222"/>
      <c r="L134" s="44"/>
      <c r="M134" s="223" t="s">
        <v>1</v>
      </c>
      <c r="N134" s="224" t="s">
        <v>40</v>
      </c>
      <c r="O134" s="91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7" t="s">
        <v>126</v>
      </c>
      <c r="AT134" s="227" t="s">
        <v>122</v>
      </c>
      <c r="AU134" s="227" t="s">
        <v>85</v>
      </c>
      <c r="AY134" s="17" t="s">
        <v>120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7" t="s">
        <v>83</v>
      </c>
      <c r="BK134" s="228">
        <f>ROUND(I134*H134,2)</f>
        <v>0</v>
      </c>
      <c r="BL134" s="17" t="s">
        <v>126</v>
      </c>
      <c r="BM134" s="227" t="s">
        <v>137</v>
      </c>
    </row>
    <row r="135" s="13" customFormat="1">
      <c r="A135" s="13"/>
      <c r="B135" s="229"/>
      <c r="C135" s="230"/>
      <c r="D135" s="231" t="s">
        <v>128</v>
      </c>
      <c r="E135" s="232" t="s">
        <v>1</v>
      </c>
      <c r="F135" s="233" t="s">
        <v>138</v>
      </c>
      <c r="G135" s="230"/>
      <c r="H135" s="234">
        <v>16.5</v>
      </c>
      <c r="I135" s="235"/>
      <c r="J135" s="230"/>
      <c r="K135" s="230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128</v>
      </c>
      <c r="AU135" s="240" t="s">
        <v>85</v>
      </c>
      <c r="AV135" s="13" t="s">
        <v>85</v>
      </c>
      <c r="AW135" s="13" t="s">
        <v>32</v>
      </c>
      <c r="AX135" s="13" t="s">
        <v>75</v>
      </c>
      <c r="AY135" s="240" t="s">
        <v>120</v>
      </c>
    </row>
    <row r="136" s="13" customFormat="1">
      <c r="A136" s="13"/>
      <c r="B136" s="229"/>
      <c r="C136" s="230"/>
      <c r="D136" s="231" t="s">
        <v>128</v>
      </c>
      <c r="E136" s="232" t="s">
        <v>1</v>
      </c>
      <c r="F136" s="233" t="s">
        <v>139</v>
      </c>
      <c r="G136" s="230"/>
      <c r="H136" s="234">
        <v>64.106999999999999</v>
      </c>
      <c r="I136" s="235"/>
      <c r="J136" s="230"/>
      <c r="K136" s="230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128</v>
      </c>
      <c r="AU136" s="240" t="s">
        <v>85</v>
      </c>
      <c r="AV136" s="13" t="s">
        <v>85</v>
      </c>
      <c r="AW136" s="13" t="s">
        <v>32</v>
      </c>
      <c r="AX136" s="13" t="s">
        <v>75</v>
      </c>
      <c r="AY136" s="240" t="s">
        <v>120</v>
      </c>
    </row>
    <row r="137" s="14" customFormat="1">
      <c r="A137" s="14"/>
      <c r="B137" s="241"/>
      <c r="C137" s="242"/>
      <c r="D137" s="231" t="s">
        <v>128</v>
      </c>
      <c r="E137" s="243" t="s">
        <v>1</v>
      </c>
      <c r="F137" s="244" t="s">
        <v>140</v>
      </c>
      <c r="G137" s="242"/>
      <c r="H137" s="243" t="s">
        <v>1</v>
      </c>
      <c r="I137" s="245"/>
      <c r="J137" s="242"/>
      <c r="K137" s="242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128</v>
      </c>
      <c r="AU137" s="250" t="s">
        <v>85</v>
      </c>
      <c r="AV137" s="14" t="s">
        <v>83</v>
      </c>
      <c r="AW137" s="14" t="s">
        <v>32</v>
      </c>
      <c r="AX137" s="14" t="s">
        <v>75</v>
      </c>
      <c r="AY137" s="250" t="s">
        <v>120</v>
      </c>
    </row>
    <row r="138" s="13" customFormat="1">
      <c r="A138" s="13"/>
      <c r="B138" s="229"/>
      <c r="C138" s="230"/>
      <c r="D138" s="231" t="s">
        <v>128</v>
      </c>
      <c r="E138" s="232" t="s">
        <v>1</v>
      </c>
      <c r="F138" s="233" t="s">
        <v>141</v>
      </c>
      <c r="G138" s="230"/>
      <c r="H138" s="234">
        <v>-57.487000000000002</v>
      </c>
      <c r="I138" s="235"/>
      <c r="J138" s="230"/>
      <c r="K138" s="230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128</v>
      </c>
      <c r="AU138" s="240" t="s">
        <v>85</v>
      </c>
      <c r="AV138" s="13" t="s">
        <v>85</v>
      </c>
      <c r="AW138" s="13" t="s">
        <v>32</v>
      </c>
      <c r="AX138" s="13" t="s">
        <v>75</v>
      </c>
      <c r="AY138" s="240" t="s">
        <v>120</v>
      </c>
    </row>
    <row r="139" s="15" customFormat="1">
      <c r="A139" s="15"/>
      <c r="B139" s="251"/>
      <c r="C139" s="252"/>
      <c r="D139" s="231" t="s">
        <v>128</v>
      </c>
      <c r="E139" s="253" t="s">
        <v>1</v>
      </c>
      <c r="F139" s="254" t="s">
        <v>142</v>
      </c>
      <c r="G139" s="252"/>
      <c r="H139" s="255">
        <v>23.120000000000001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1" t="s">
        <v>128</v>
      </c>
      <c r="AU139" s="261" t="s">
        <v>85</v>
      </c>
      <c r="AV139" s="15" t="s">
        <v>126</v>
      </c>
      <c r="AW139" s="15" t="s">
        <v>32</v>
      </c>
      <c r="AX139" s="15" t="s">
        <v>83</v>
      </c>
      <c r="AY139" s="261" t="s">
        <v>120</v>
      </c>
    </row>
    <row r="140" s="2" customFormat="1" ht="37.8" customHeight="1">
      <c r="A140" s="38"/>
      <c r="B140" s="39"/>
      <c r="C140" s="215" t="s">
        <v>126</v>
      </c>
      <c r="D140" s="215" t="s">
        <v>122</v>
      </c>
      <c r="E140" s="216" t="s">
        <v>143</v>
      </c>
      <c r="F140" s="217" t="s">
        <v>144</v>
      </c>
      <c r="G140" s="218" t="s">
        <v>125</v>
      </c>
      <c r="H140" s="219">
        <v>115.59999999999999</v>
      </c>
      <c r="I140" s="220"/>
      <c r="J140" s="221">
        <f>ROUND(I140*H140,2)</f>
        <v>0</v>
      </c>
      <c r="K140" s="222"/>
      <c r="L140" s="44"/>
      <c r="M140" s="223" t="s">
        <v>1</v>
      </c>
      <c r="N140" s="224" t="s">
        <v>40</v>
      </c>
      <c r="O140" s="91"/>
      <c r="P140" s="225">
        <f>O140*H140</f>
        <v>0</v>
      </c>
      <c r="Q140" s="225">
        <v>0</v>
      </c>
      <c r="R140" s="225">
        <f>Q140*H140</f>
        <v>0</v>
      </c>
      <c r="S140" s="225">
        <v>0</v>
      </c>
      <c r="T140" s="22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7" t="s">
        <v>126</v>
      </c>
      <c r="AT140" s="227" t="s">
        <v>122</v>
      </c>
      <c r="AU140" s="227" t="s">
        <v>85</v>
      </c>
      <c r="AY140" s="17" t="s">
        <v>120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17" t="s">
        <v>83</v>
      </c>
      <c r="BK140" s="228">
        <f>ROUND(I140*H140,2)</f>
        <v>0</v>
      </c>
      <c r="BL140" s="17" t="s">
        <v>126</v>
      </c>
      <c r="BM140" s="227" t="s">
        <v>145</v>
      </c>
    </row>
    <row r="141" s="13" customFormat="1">
      <c r="A141" s="13"/>
      <c r="B141" s="229"/>
      <c r="C141" s="230"/>
      <c r="D141" s="231" t="s">
        <v>128</v>
      </c>
      <c r="E141" s="230"/>
      <c r="F141" s="233" t="s">
        <v>146</v>
      </c>
      <c r="G141" s="230"/>
      <c r="H141" s="234">
        <v>115.59999999999999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128</v>
      </c>
      <c r="AU141" s="240" t="s">
        <v>85</v>
      </c>
      <c r="AV141" s="13" t="s">
        <v>85</v>
      </c>
      <c r="AW141" s="13" t="s">
        <v>4</v>
      </c>
      <c r="AX141" s="13" t="s">
        <v>83</v>
      </c>
      <c r="AY141" s="240" t="s">
        <v>120</v>
      </c>
    </row>
    <row r="142" s="2" customFormat="1" ht="24.15" customHeight="1">
      <c r="A142" s="38"/>
      <c r="B142" s="39"/>
      <c r="C142" s="215" t="s">
        <v>147</v>
      </c>
      <c r="D142" s="215" t="s">
        <v>122</v>
      </c>
      <c r="E142" s="216" t="s">
        <v>148</v>
      </c>
      <c r="F142" s="217" t="s">
        <v>149</v>
      </c>
      <c r="G142" s="218" t="s">
        <v>125</v>
      </c>
      <c r="H142" s="219">
        <v>23.120000000000001</v>
      </c>
      <c r="I142" s="220"/>
      <c r="J142" s="221">
        <f>ROUND(I142*H142,2)</f>
        <v>0</v>
      </c>
      <c r="K142" s="222"/>
      <c r="L142" s="44"/>
      <c r="M142" s="223" t="s">
        <v>1</v>
      </c>
      <c r="N142" s="224" t="s">
        <v>40</v>
      </c>
      <c r="O142" s="91"/>
      <c r="P142" s="225">
        <f>O142*H142</f>
        <v>0</v>
      </c>
      <c r="Q142" s="225">
        <v>0</v>
      </c>
      <c r="R142" s="225">
        <f>Q142*H142</f>
        <v>0</v>
      </c>
      <c r="S142" s="225">
        <v>0</v>
      </c>
      <c r="T142" s="22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7" t="s">
        <v>126</v>
      </c>
      <c r="AT142" s="227" t="s">
        <v>122</v>
      </c>
      <c r="AU142" s="227" t="s">
        <v>85</v>
      </c>
      <c r="AY142" s="17" t="s">
        <v>120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17" t="s">
        <v>83</v>
      </c>
      <c r="BK142" s="228">
        <f>ROUND(I142*H142,2)</f>
        <v>0</v>
      </c>
      <c r="BL142" s="17" t="s">
        <v>126</v>
      </c>
      <c r="BM142" s="227" t="s">
        <v>150</v>
      </c>
    </row>
    <row r="143" s="2" customFormat="1" ht="33" customHeight="1">
      <c r="A143" s="38"/>
      <c r="B143" s="39"/>
      <c r="C143" s="215" t="s">
        <v>151</v>
      </c>
      <c r="D143" s="215" t="s">
        <v>122</v>
      </c>
      <c r="E143" s="216" t="s">
        <v>152</v>
      </c>
      <c r="F143" s="217" t="s">
        <v>153</v>
      </c>
      <c r="G143" s="218" t="s">
        <v>154</v>
      </c>
      <c r="H143" s="219">
        <v>41.616</v>
      </c>
      <c r="I143" s="220"/>
      <c r="J143" s="221">
        <f>ROUND(I143*H143,2)</f>
        <v>0</v>
      </c>
      <c r="K143" s="222"/>
      <c r="L143" s="44"/>
      <c r="M143" s="223" t="s">
        <v>1</v>
      </c>
      <c r="N143" s="224" t="s">
        <v>40</v>
      </c>
      <c r="O143" s="91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7" t="s">
        <v>126</v>
      </c>
      <c r="AT143" s="227" t="s">
        <v>122</v>
      </c>
      <c r="AU143" s="227" t="s">
        <v>85</v>
      </c>
      <c r="AY143" s="17" t="s">
        <v>120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17" t="s">
        <v>83</v>
      </c>
      <c r="BK143" s="228">
        <f>ROUND(I143*H143,2)</f>
        <v>0</v>
      </c>
      <c r="BL143" s="17" t="s">
        <v>126</v>
      </c>
      <c r="BM143" s="227" t="s">
        <v>155</v>
      </c>
    </row>
    <row r="144" s="13" customFormat="1">
      <c r="A144" s="13"/>
      <c r="B144" s="229"/>
      <c r="C144" s="230"/>
      <c r="D144" s="231" t="s">
        <v>128</v>
      </c>
      <c r="E144" s="230"/>
      <c r="F144" s="233" t="s">
        <v>156</v>
      </c>
      <c r="G144" s="230"/>
      <c r="H144" s="234">
        <v>41.616</v>
      </c>
      <c r="I144" s="235"/>
      <c r="J144" s="230"/>
      <c r="K144" s="230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128</v>
      </c>
      <c r="AU144" s="240" t="s">
        <v>85</v>
      </c>
      <c r="AV144" s="13" t="s">
        <v>85</v>
      </c>
      <c r="AW144" s="13" t="s">
        <v>4</v>
      </c>
      <c r="AX144" s="13" t="s">
        <v>83</v>
      </c>
      <c r="AY144" s="240" t="s">
        <v>120</v>
      </c>
    </row>
    <row r="145" s="2" customFormat="1" ht="24.15" customHeight="1">
      <c r="A145" s="38"/>
      <c r="B145" s="39"/>
      <c r="C145" s="215" t="s">
        <v>157</v>
      </c>
      <c r="D145" s="215" t="s">
        <v>122</v>
      </c>
      <c r="E145" s="216" t="s">
        <v>158</v>
      </c>
      <c r="F145" s="217" t="s">
        <v>159</v>
      </c>
      <c r="G145" s="218" t="s">
        <v>125</v>
      </c>
      <c r="H145" s="219">
        <v>57.487000000000002</v>
      </c>
      <c r="I145" s="220"/>
      <c r="J145" s="221">
        <f>ROUND(I145*H145,2)</f>
        <v>0</v>
      </c>
      <c r="K145" s="222"/>
      <c r="L145" s="44"/>
      <c r="M145" s="223" t="s">
        <v>1</v>
      </c>
      <c r="N145" s="224" t="s">
        <v>40</v>
      </c>
      <c r="O145" s="91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7" t="s">
        <v>126</v>
      </c>
      <c r="AT145" s="227" t="s">
        <v>122</v>
      </c>
      <c r="AU145" s="227" t="s">
        <v>85</v>
      </c>
      <c r="AY145" s="17" t="s">
        <v>120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7" t="s">
        <v>83</v>
      </c>
      <c r="BK145" s="228">
        <f>ROUND(I145*H145,2)</f>
        <v>0</v>
      </c>
      <c r="BL145" s="17" t="s">
        <v>126</v>
      </c>
      <c r="BM145" s="227" t="s">
        <v>160</v>
      </c>
    </row>
    <row r="146" s="14" customFormat="1">
      <c r="A146" s="14"/>
      <c r="B146" s="241"/>
      <c r="C146" s="242"/>
      <c r="D146" s="231" t="s">
        <v>128</v>
      </c>
      <c r="E146" s="243" t="s">
        <v>1</v>
      </c>
      <c r="F146" s="244" t="s">
        <v>161</v>
      </c>
      <c r="G146" s="242"/>
      <c r="H146" s="243" t="s">
        <v>1</v>
      </c>
      <c r="I146" s="245"/>
      <c r="J146" s="242"/>
      <c r="K146" s="242"/>
      <c r="L146" s="246"/>
      <c r="M146" s="247"/>
      <c r="N146" s="248"/>
      <c r="O146" s="248"/>
      <c r="P146" s="248"/>
      <c r="Q146" s="248"/>
      <c r="R146" s="248"/>
      <c r="S146" s="248"/>
      <c r="T146" s="24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0" t="s">
        <v>128</v>
      </c>
      <c r="AU146" s="250" t="s">
        <v>85</v>
      </c>
      <c r="AV146" s="14" t="s">
        <v>83</v>
      </c>
      <c r="AW146" s="14" t="s">
        <v>32</v>
      </c>
      <c r="AX146" s="14" t="s">
        <v>75</v>
      </c>
      <c r="AY146" s="250" t="s">
        <v>120</v>
      </c>
    </row>
    <row r="147" s="13" customFormat="1">
      <c r="A147" s="13"/>
      <c r="B147" s="229"/>
      <c r="C147" s="230"/>
      <c r="D147" s="231" t="s">
        <v>128</v>
      </c>
      <c r="E147" s="232" t="s">
        <v>1</v>
      </c>
      <c r="F147" s="233" t="s">
        <v>162</v>
      </c>
      <c r="G147" s="230"/>
      <c r="H147" s="234">
        <v>9.9000000000000004</v>
      </c>
      <c r="I147" s="235"/>
      <c r="J147" s="230"/>
      <c r="K147" s="230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128</v>
      </c>
      <c r="AU147" s="240" t="s">
        <v>85</v>
      </c>
      <c r="AV147" s="13" t="s">
        <v>85</v>
      </c>
      <c r="AW147" s="13" t="s">
        <v>32</v>
      </c>
      <c r="AX147" s="13" t="s">
        <v>75</v>
      </c>
      <c r="AY147" s="240" t="s">
        <v>120</v>
      </c>
    </row>
    <row r="148" s="14" customFormat="1">
      <c r="A148" s="14"/>
      <c r="B148" s="241"/>
      <c r="C148" s="242"/>
      <c r="D148" s="231" t="s">
        <v>128</v>
      </c>
      <c r="E148" s="243" t="s">
        <v>1</v>
      </c>
      <c r="F148" s="244" t="s">
        <v>163</v>
      </c>
      <c r="G148" s="242"/>
      <c r="H148" s="243" t="s">
        <v>1</v>
      </c>
      <c r="I148" s="245"/>
      <c r="J148" s="242"/>
      <c r="K148" s="242"/>
      <c r="L148" s="246"/>
      <c r="M148" s="247"/>
      <c r="N148" s="248"/>
      <c r="O148" s="248"/>
      <c r="P148" s="248"/>
      <c r="Q148" s="248"/>
      <c r="R148" s="248"/>
      <c r="S148" s="248"/>
      <c r="T148" s="24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0" t="s">
        <v>128</v>
      </c>
      <c r="AU148" s="250" t="s">
        <v>85</v>
      </c>
      <c r="AV148" s="14" t="s">
        <v>83</v>
      </c>
      <c r="AW148" s="14" t="s">
        <v>32</v>
      </c>
      <c r="AX148" s="14" t="s">
        <v>75</v>
      </c>
      <c r="AY148" s="250" t="s">
        <v>120</v>
      </c>
    </row>
    <row r="149" s="13" customFormat="1">
      <c r="A149" s="13"/>
      <c r="B149" s="229"/>
      <c r="C149" s="230"/>
      <c r="D149" s="231" t="s">
        <v>128</v>
      </c>
      <c r="E149" s="232" t="s">
        <v>1</v>
      </c>
      <c r="F149" s="233" t="s">
        <v>164</v>
      </c>
      <c r="G149" s="230"/>
      <c r="H149" s="234">
        <v>47.587000000000003</v>
      </c>
      <c r="I149" s="235"/>
      <c r="J149" s="230"/>
      <c r="K149" s="230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128</v>
      </c>
      <c r="AU149" s="240" t="s">
        <v>85</v>
      </c>
      <c r="AV149" s="13" t="s">
        <v>85</v>
      </c>
      <c r="AW149" s="13" t="s">
        <v>32</v>
      </c>
      <c r="AX149" s="13" t="s">
        <v>75</v>
      </c>
      <c r="AY149" s="240" t="s">
        <v>120</v>
      </c>
    </row>
    <row r="150" s="15" customFormat="1">
      <c r="A150" s="15"/>
      <c r="B150" s="251"/>
      <c r="C150" s="252"/>
      <c r="D150" s="231" t="s">
        <v>128</v>
      </c>
      <c r="E150" s="253" t="s">
        <v>1</v>
      </c>
      <c r="F150" s="254" t="s">
        <v>142</v>
      </c>
      <c r="G150" s="252"/>
      <c r="H150" s="255">
        <v>57.487000000000002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1" t="s">
        <v>128</v>
      </c>
      <c r="AU150" s="261" t="s">
        <v>85</v>
      </c>
      <c r="AV150" s="15" t="s">
        <v>126</v>
      </c>
      <c r="AW150" s="15" t="s">
        <v>32</v>
      </c>
      <c r="AX150" s="15" t="s">
        <v>83</v>
      </c>
      <c r="AY150" s="261" t="s">
        <v>120</v>
      </c>
    </row>
    <row r="151" s="2" customFormat="1" ht="24.15" customHeight="1">
      <c r="A151" s="38"/>
      <c r="B151" s="39"/>
      <c r="C151" s="215" t="s">
        <v>165</v>
      </c>
      <c r="D151" s="215" t="s">
        <v>122</v>
      </c>
      <c r="E151" s="216" t="s">
        <v>166</v>
      </c>
      <c r="F151" s="217" t="s">
        <v>167</v>
      </c>
      <c r="G151" s="218" t="s">
        <v>125</v>
      </c>
      <c r="H151" s="219">
        <v>3.2999999999999998</v>
      </c>
      <c r="I151" s="220"/>
      <c r="J151" s="221">
        <f>ROUND(I151*H151,2)</f>
        <v>0</v>
      </c>
      <c r="K151" s="222"/>
      <c r="L151" s="44"/>
      <c r="M151" s="223" t="s">
        <v>1</v>
      </c>
      <c r="N151" s="224" t="s">
        <v>40</v>
      </c>
      <c r="O151" s="91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7" t="s">
        <v>126</v>
      </c>
      <c r="AT151" s="227" t="s">
        <v>122</v>
      </c>
      <c r="AU151" s="227" t="s">
        <v>85</v>
      </c>
      <c r="AY151" s="17" t="s">
        <v>120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17" t="s">
        <v>83</v>
      </c>
      <c r="BK151" s="228">
        <f>ROUND(I151*H151,2)</f>
        <v>0</v>
      </c>
      <c r="BL151" s="17" t="s">
        <v>126</v>
      </c>
      <c r="BM151" s="227" t="s">
        <v>168</v>
      </c>
    </row>
    <row r="152" s="13" customFormat="1">
      <c r="A152" s="13"/>
      <c r="B152" s="229"/>
      <c r="C152" s="230"/>
      <c r="D152" s="231" t="s">
        <v>128</v>
      </c>
      <c r="E152" s="232" t="s">
        <v>1</v>
      </c>
      <c r="F152" s="233" t="s">
        <v>169</v>
      </c>
      <c r="G152" s="230"/>
      <c r="H152" s="234">
        <v>3.2999999999999998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128</v>
      </c>
      <c r="AU152" s="240" t="s">
        <v>85</v>
      </c>
      <c r="AV152" s="13" t="s">
        <v>85</v>
      </c>
      <c r="AW152" s="13" t="s">
        <v>32</v>
      </c>
      <c r="AX152" s="13" t="s">
        <v>83</v>
      </c>
      <c r="AY152" s="240" t="s">
        <v>120</v>
      </c>
    </row>
    <row r="153" s="2" customFormat="1" ht="16.5" customHeight="1">
      <c r="A153" s="38"/>
      <c r="B153" s="39"/>
      <c r="C153" s="262" t="s">
        <v>170</v>
      </c>
      <c r="D153" s="262" t="s">
        <v>171</v>
      </c>
      <c r="E153" s="263" t="s">
        <v>172</v>
      </c>
      <c r="F153" s="264" t="s">
        <v>173</v>
      </c>
      <c r="G153" s="265" t="s">
        <v>154</v>
      </c>
      <c r="H153" s="266">
        <v>6.5999999999999996</v>
      </c>
      <c r="I153" s="267"/>
      <c r="J153" s="268">
        <f>ROUND(I153*H153,2)</f>
        <v>0</v>
      </c>
      <c r="K153" s="269"/>
      <c r="L153" s="270"/>
      <c r="M153" s="271" t="s">
        <v>1</v>
      </c>
      <c r="N153" s="272" t="s">
        <v>40</v>
      </c>
      <c r="O153" s="91"/>
      <c r="P153" s="225">
        <f>O153*H153</f>
        <v>0</v>
      </c>
      <c r="Q153" s="225">
        <v>1</v>
      </c>
      <c r="R153" s="225">
        <f>Q153*H153</f>
        <v>6.5999999999999996</v>
      </c>
      <c r="S153" s="225">
        <v>0</v>
      </c>
      <c r="T153" s="22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7" t="s">
        <v>165</v>
      </c>
      <c r="AT153" s="227" t="s">
        <v>171</v>
      </c>
      <c r="AU153" s="227" t="s">
        <v>85</v>
      </c>
      <c r="AY153" s="17" t="s">
        <v>120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17" t="s">
        <v>83</v>
      </c>
      <c r="BK153" s="228">
        <f>ROUND(I153*H153,2)</f>
        <v>0</v>
      </c>
      <c r="BL153" s="17" t="s">
        <v>126</v>
      </c>
      <c r="BM153" s="227" t="s">
        <v>174</v>
      </c>
    </row>
    <row r="154" s="13" customFormat="1">
      <c r="A154" s="13"/>
      <c r="B154" s="229"/>
      <c r="C154" s="230"/>
      <c r="D154" s="231" t="s">
        <v>128</v>
      </c>
      <c r="E154" s="230"/>
      <c r="F154" s="233" t="s">
        <v>175</v>
      </c>
      <c r="G154" s="230"/>
      <c r="H154" s="234">
        <v>6.5999999999999996</v>
      </c>
      <c r="I154" s="235"/>
      <c r="J154" s="230"/>
      <c r="K154" s="230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128</v>
      </c>
      <c r="AU154" s="240" t="s">
        <v>85</v>
      </c>
      <c r="AV154" s="13" t="s">
        <v>85</v>
      </c>
      <c r="AW154" s="13" t="s">
        <v>4</v>
      </c>
      <c r="AX154" s="13" t="s">
        <v>83</v>
      </c>
      <c r="AY154" s="240" t="s">
        <v>120</v>
      </c>
    </row>
    <row r="155" s="12" customFormat="1" ht="22.8" customHeight="1">
      <c r="A155" s="12"/>
      <c r="B155" s="199"/>
      <c r="C155" s="200"/>
      <c r="D155" s="201" t="s">
        <v>74</v>
      </c>
      <c r="E155" s="213" t="s">
        <v>134</v>
      </c>
      <c r="F155" s="213" t="s">
        <v>176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SUM(P156:P159)</f>
        <v>0</v>
      </c>
      <c r="Q155" s="207"/>
      <c r="R155" s="208">
        <f>SUM(R156:R159)</f>
        <v>0.52577999999999991</v>
      </c>
      <c r="S155" s="207"/>
      <c r="T155" s="209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83</v>
      </c>
      <c r="AT155" s="211" t="s">
        <v>74</v>
      </c>
      <c r="AU155" s="211" t="s">
        <v>83</v>
      </c>
      <c r="AY155" s="210" t="s">
        <v>120</v>
      </c>
      <c r="BK155" s="212">
        <f>SUM(BK156:BK159)</f>
        <v>0</v>
      </c>
    </row>
    <row r="156" s="2" customFormat="1" ht="24.15" customHeight="1">
      <c r="A156" s="38"/>
      <c r="B156" s="39"/>
      <c r="C156" s="215" t="s">
        <v>177</v>
      </c>
      <c r="D156" s="215" t="s">
        <v>122</v>
      </c>
      <c r="E156" s="216" t="s">
        <v>178</v>
      </c>
      <c r="F156" s="217" t="s">
        <v>179</v>
      </c>
      <c r="G156" s="218" t="s">
        <v>180</v>
      </c>
      <c r="H156" s="219">
        <v>2</v>
      </c>
      <c r="I156" s="220"/>
      <c r="J156" s="221">
        <f>ROUND(I156*H156,2)</f>
        <v>0</v>
      </c>
      <c r="K156" s="222"/>
      <c r="L156" s="44"/>
      <c r="M156" s="223" t="s">
        <v>1</v>
      </c>
      <c r="N156" s="224" t="s">
        <v>40</v>
      </c>
      <c r="O156" s="91"/>
      <c r="P156" s="225">
        <f>O156*H156</f>
        <v>0</v>
      </c>
      <c r="Q156" s="225">
        <v>0.17488999999999999</v>
      </c>
      <c r="R156" s="225">
        <f>Q156*H156</f>
        <v>0.34977999999999998</v>
      </c>
      <c r="S156" s="225">
        <v>0</v>
      </c>
      <c r="T156" s="22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7" t="s">
        <v>126</v>
      </c>
      <c r="AT156" s="227" t="s">
        <v>122</v>
      </c>
      <c r="AU156" s="227" t="s">
        <v>85</v>
      </c>
      <c r="AY156" s="17" t="s">
        <v>120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17" t="s">
        <v>83</v>
      </c>
      <c r="BK156" s="228">
        <f>ROUND(I156*H156,2)</f>
        <v>0</v>
      </c>
      <c r="BL156" s="17" t="s">
        <v>126</v>
      </c>
      <c r="BM156" s="227" t="s">
        <v>181</v>
      </c>
    </row>
    <row r="157" s="14" customFormat="1">
      <c r="A157" s="14"/>
      <c r="B157" s="241"/>
      <c r="C157" s="242"/>
      <c r="D157" s="231" t="s">
        <v>128</v>
      </c>
      <c r="E157" s="243" t="s">
        <v>1</v>
      </c>
      <c r="F157" s="244" t="s">
        <v>182</v>
      </c>
      <c r="G157" s="242"/>
      <c r="H157" s="243" t="s">
        <v>1</v>
      </c>
      <c r="I157" s="245"/>
      <c r="J157" s="242"/>
      <c r="K157" s="242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128</v>
      </c>
      <c r="AU157" s="250" t="s">
        <v>85</v>
      </c>
      <c r="AV157" s="14" t="s">
        <v>83</v>
      </c>
      <c r="AW157" s="14" t="s">
        <v>32</v>
      </c>
      <c r="AX157" s="14" t="s">
        <v>75</v>
      </c>
      <c r="AY157" s="250" t="s">
        <v>120</v>
      </c>
    </row>
    <row r="158" s="13" customFormat="1">
      <c r="A158" s="13"/>
      <c r="B158" s="229"/>
      <c r="C158" s="230"/>
      <c r="D158" s="231" t="s">
        <v>128</v>
      </c>
      <c r="E158" s="232" t="s">
        <v>1</v>
      </c>
      <c r="F158" s="233" t="s">
        <v>85</v>
      </c>
      <c r="G158" s="230"/>
      <c r="H158" s="234">
        <v>2</v>
      </c>
      <c r="I158" s="235"/>
      <c r="J158" s="230"/>
      <c r="K158" s="230"/>
      <c r="L158" s="236"/>
      <c r="M158" s="237"/>
      <c r="N158" s="238"/>
      <c r="O158" s="238"/>
      <c r="P158" s="238"/>
      <c r="Q158" s="238"/>
      <c r="R158" s="238"/>
      <c r="S158" s="238"/>
      <c r="T158" s="23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0" t="s">
        <v>128</v>
      </c>
      <c r="AU158" s="240" t="s">
        <v>85</v>
      </c>
      <c r="AV158" s="13" t="s">
        <v>85</v>
      </c>
      <c r="AW158" s="13" t="s">
        <v>32</v>
      </c>
      <c r="AX158" s="13" t="s">
        <v>83</v>
      </c>
      <c r="AY158" s="240" t="s">
        <v>120</v>
      </c>
    </row>
    <row r="159" s="2" customFormat="1" ht="16.5" customHeight="1">
      <c r="A159" s="38"/>
      <c r="B159" s="39"/>
      <c r="C159" s="262" t="s">
        <v>183</v>
      </c>
      <c r="D159" s="262" t="s">
        <v>171</v>
      </c>
      <c r="E159" s="263" t="s">
        <v>184</v>
      </c>
      <c r="F159" s="264" t="s">
        <v>185</v>
      </c>
      <c r="G159" s="265" t="s">
        <v>180</v>
      </c>
      <c r="H159" s="266">
        <v>2</v>
      </c>
      <c r="I159" s="267"/>
      <c r="J159" s="268">
        <f>ROUND(I159*H159,2)</f>
        <v>0</v>
      </c>
      <c r="K159" s="269"/>
      <c r="L159" s="270"/>
      <c r="M159" s="271" t="s">
        <v>1</v>
      </c>
      <c r="N159" s="272" t="s">
        <v>40</v>
      </c>
      <c r="O159" s="91"/>
      <c r="P159" s="225">
        <f>O159*H159</f>
        <v>0</v>
      </c>
      <c r="Q159" s="225">
        <v>0.087999999999999995</v>
      </c>
      <c r="R159" s="225">
        <f>Q159*H159</f>
        <v>0.17599999999999999</v>
      </c>
      <c r="S159" s="225">
        <v>0</v>
      </c>
      <c r="T159" s="22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7" t="s">
        <v>165</v>
      </c>
      <c r="AT159" s="227" t="s">
        <v>171</v>
      </c>
      <c r="AU159" s="227" t="s">
        <v>85</v>
      </c>
      <c r="AY159" s="17" t="s">
        <v>120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17" t="s">
        <v>83</v>
      </c>
      <c r="BK159" s="228">
        <f>ROUND(I159*H159,2)</f>
        <v>0</v>
      </c>
      <c r="BL159" s="17" t="s">
        <v>126</v>
      </c>
      <c r="BM159" s="227" t="s">
        <v>186</v>
      </c>
    </row>
    <row r="160" s="12" customFormat="1" ht="22.8" customHeight="1">
      <c r="A160" s="12"/>
      <c r="B160" s="199"/>
      <c r="C160" s="200"/>
      <c r="D160" s="201" t="s">
        <v>74</v>
      </c>
      <c r="E160" s="213" t="s">
        <v>126</v>
      </c>
      <c r="F160" s="213" t="s">
        <v>187</v>
      </c>
      <c r="G160" s="200"/>
      <c r="H160" s="200"/>
      <c r="I160" s="203"/>
      <c r="J160" s="214">
        <f>BK160</f>
        <v>0</v>
      </c>
      <c r="K160" s="200"/>
      <c r="L160" s="205"/>
      <c r="M160" s="206"/>
      <c r="N160" s="207"/>
      <c r="O160" s="207"/>
      <c r="P160" s="208">
        <f>SUM(P161:P179)</f>
        <v>0</v>
      </c>
      <c r="Q160" s="207"/>
      <c r="R160" s="208">
        <f>SUM(R161:R179)</f>
        <v>4.88299284</v>
      </c>
      <c r="S160" s="207"/>
      <c r="T160" s="209">
        <f>SUM(T161:T179)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0" t="s">
        <v>83</v>
      </c>
      <c r="AT160" s="211" t="s">
        <v>74</v>
      </c>
      <c r="AU160" s="211" t="s">
        <v>83</v>
      </c>
      <c r="AY160" s="210" t="s">
        <v>120</v>
      </c>
      <c r="BK160" s="212">
        <f>SUM(BK161:BK179)</f>
        <v>0</v>
      </c>
    </row>
    <row r="161" s="2" customFormat="1" ht="16.5" customHeight="1">
      <c r="A161" s="38"/>
      <c r="B161" s="39"/>
      <c r="C161" s="215" t="s">
        <v>8</v>
      </c>
      <c r="D161" s="215" t="s">
        <v>122</v>
      </c>
      <c r="E161" s="216" t="s">
        <v>188</v>
      </c>
      <c r="F161" s="217" t="s">
        <v>189</v>
      </c>
      <c r="G161" s="218" t="s">
        <v>125</v>
      </c>
      <c r="H161" s="219">
        <v>1.1000000000000001</v>
      </c>
      <c r="I161" s="220"/>
      <c r="J161" s="221">
        <f>ROUND(I161*H161,2)</f>
        <v>0</v>
      </c>
      <c r="K161" s="222"/>
      <c r="L161" s="44"/>
      <c r="M161" s="223" t="s">
        <v>1</v>
      </c>
      <c r="N161" s="224" t="s">
        <v>40</v>
      </c>
      <c r="O161" s="91"/>
      <c r="P161" s="225">
        <f>O161*H161</f>
        <v>0</v>
      </c>
      <c r="Q161" s="225">
        <v>1.8907700000000001</v>
      </c>
      <c r="R161" s="225">
        <f>Q161*H161</f>
        <v>2.0798470000000004</v>
      </c>
      <c r="S161" s="225">
        <v>0</v>
      </c>
      <c r="T161" s="22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7" t="s">
        <v>126</v>
      </c>
      <c r="AT161" s="227" t="s">
        <v>122</v>
      </c>
      <c r="AU161" s="227" t="s">
        <v>85</v>
      </c>
      <c r="AY161" s="17" t="s">
        <v>120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17" t="s">
        <v>83</v>
      </c>
      <c r="BK161" s="228">
        <f>ROUND(I161*H161,2)</f>
        <v>0</v>
      </c>
      <c r="BL161" s="17" t="s">
        <v>126</v>
      </c>
      <c r="BM161" s="227" t="s">
        <v>190</v>
      </c>
    </row>
    <row r="162" s="13" customFormat="1">
      <c r="A162" s="13"/>
      <c r="B162" s="229"/>
      <c r="C162" s="230"/>
      <c r="D162" s="231" t="s">
        <v>128</v>
      </c>
      <c r="E162" s="232" t="s">
        <v>1</v>
      </c>
      <c r="F162" s="233" t="s">
        <v>191</v>
      </c>
      <c r="G162" s="230"/>
      <c r="H162" s="234">
        <v>1.1000000000000001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128</v>
      </c>
      <c r="AU162" s="240" t="s">
        <v>85</v>
      </c>
      <c r="AV162" s="13" t="s">
        <v>85</v>
      </c>
      <c r="AW162" s="13" t="s">
        <v>32</v>
      </c>
      <c r="AX162" s="13" t="s">
        <v>83</v>
      </c>
      <c r="AY162" s="240" t="s">
        <v>120</v>
      </c>
    </row>
    <row r="163" s="2" customFormat="1" ht="33" customHeight="1">
      <c r="A163" s="38"/>
      <c r="B163" s="39"/>
      <c r="C163" s="215" t="s">
        <v>192</v>
      </c>
      <c r="D163" s="215" t="s">
        <v>122</v>
      </c>
      <c r="E163" s="216" t="s">
        <v>193</v>
      </c>
      <c r="F163" s="217" t="s">
        <v>194</v>
      </c>
      <c r="G163" s="218" t="s">
        <v>125</v>
      </c>
      <c r="H163" s="219">
        <v>1.204</v>
      </c>
      <c r="I163" s="220"/>
      <c r="J163" s="221">
        <f>ROUND(I163*H163,2)</f>
        <v>0</v>
      </c>
      <c r="K163" s="222"/>
      <c r="L163" s="44"/>
      <c r="M163" s="223" t="s">
        <v>1</v>
      </c>
      <c r="N163" s="224" t="s">
        <v>40</v>
      </c>
      <c r="O163" s="91"/>
      <c r="P163" s="225">
        <f>O163*H163</f>
        <v>0</v>
      </c>
      <c r="Q163" s="225">
        <v>2.3010199999999998</v>
      </c>
      <c r="R163" s="225">
        <f>Q163*H163</f>
        <v>2.7704280799999998</v>
      </c>
      <c r="S163" s="225">
        <v>0</v>
      </c>
      <c r="T163" s="22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7" t="s">
        <v>126</v>
      </c>
      <c r="AT163" s="227" t="s">
        <v>122</v>
      </c>
      <c r="AU163" s="227" t="s">
        <v>85</v>
      </c>
      <c r="AY163" s="17" t="s">
        <v>120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7" t="s">
        <v>83</v>
      </c>
      <c r="BK163" s="228">
        <f>ROUND(I163*H163,2)</f>
        <v>0</v>
      </c>
      <c r="BL163" s="17" t="s">
        <v>126</v>
      </c>
      <c r="BM163" s="227" t="s">
        <v>195</v>
      </c>
    </row>
    <row r="164" s="14" customFormat="1">
      <c r="A164" s="14"/>
      <c r="B164" s="241"/>
      <c r="C164" s="242"/>
      <c r="D164" s="231" t="s">
        <v>128</v>
      </c>
      <c r="E164" s="243" t="s">
        <v>1</v>
      </c>
      <c r="F164" s="244" t="s">
        <v>196</v>
      </c>
      <c r="G164" s="242"/>
      <c r="H164" s="243" t="s">
        <v>1</v>
      </c>
      <c r="I164" s="245"/>
      <c r="J164" s="242"/>
      <c r="K164" s="242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128</v>
      </c>
      <c r="AU164" s="250" t="s">
        <v>85</v>
      </c>
      <c r="AV164" s="14" t="s">
        <v>83</v>
      </c>
      <c r="AW164" s="14" t="s">
        <v>32</v>
      </c>
      <c r="AX164" s="14" t="s">
        <v>75</v>
      </c>
      <c r="AY164" s="250" t="s">
        <v>120</v>
      </c>
    </row>
    <row r="165" s="13" customFormat="1">
      <c r="A165" s="13"/>
      <c r="B165" s="229"/>
      <c r="C165" s="230"/>
      <c r="D165" s="231" t="s">
        <v>128</v>
      </c>
      <c r="E165" s="232" t="s">
        <v>1</v>
      </c>
      <c r="F165" s="233" t="s">
        <v>197</v>
      </c>
      <c r="G165" s="230"/>
      <c r="H165" s="234">
        <v>0.82899999999999996</v>
      </c>
      <c r="I165" s="235"/>
      <c r="J165" s="230"/>
      <c r="K165" s="230"/>
      <c r="L165" s="236"/>
      <c r="M165" s="237"/>
      <c r="N165" s="238"/>
      <c r="O165" s="238"/>
      <c r="P165" s="238"/>
      <c r="Q165" s="238"/>
      <c r="R165" s="238"/>
      <c r="S165" s="238"/>
      <c r="T165" s="23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0" t="s">
        <v>128</v>
      </c>
      <c r="AU165" s="240" t="s">
        <v>85</v>
      </c>
      <c r="AV165" s="13" t="s">
        <v>85</v>
      </c>
      <c r="AW165" s="13" t="s">
        <v>32</v>
      </c>
      <c r="AX165" s="13" t="s">
        <v>75</v>
      </c>
      <c r="AY165" s="240" t="s">
        <v>120</v>
      </c>
    </row>
    <row r="166" s="14" customFormat="1">
      <c r="A166" s="14"/>
      <c r="B166" s="241"/>
      <c r="C166" s="242"/>
      <c r="D166" s="231" t="s">
        <v>128</v>
      </c>
      <c r="E166" s="243" t="s">
        <v>1</v>
      </c>
      <c r="F166" s="244" t="s">
        <v>198</v>
      </c>
      <c r="G166" s="242"/>
      <c r="H166" s="243" t="s">
        <v>1</v>
      </c>
      <c r="I166" s="245"/>
      <c r="J166" s="242"/>
      <c r="K166" s="242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128</v>
      </c>
      <c r="AU166" s="250" t="s">
        <v>85</v>
      </c>
      <c r="AV166" s="14" t="s">
        <v>83</v>
      </c>
      <c r="AW166" s="14" t="s">
        <v>32</v>
      </c>
      <c r="AX166" s="14" t="s">
        <v>75</v>
      </c>
      <c r="AY166" s="250" t="s">
        <v>120</v>
      </c>
    </row>
    <row r="167" s="13" customFormat="1">
      <c r="A167" s="13"/>
      <c r="B167" s="229"/>
      <c r="C167" s="230"/>
      <c r="D167" s="231" t="s">
        <v>128</v>
      </c>
      <c r="E167" s="232" t="s">
        <v>1</v>
      </c>
      <c r="F167" s="233" t="s">
        <v>199</v>
      </c>
      <c r="G167" s="230"/>
      <c r="H167" s="234">
        <v>0.125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128</v>
      </c>
      <c r="AU167" s="240" t="s">
        <v>85</v>
      </c>
      <c r="AV167" s="13" t="s">
        <v>85</v>
      </c>
      <c r="AW167" s="13" t="s">
        <v>32</v>
      </c>
      <c r="AX167" s="13" t="s">
        <v>75</v>
      </c>
      <c r="AY167" s="240" t="s">
        <v>120</v>
      </c>
    </row>
    <row r="168" s="14" customFormat="1">
      <c r="A168" s="14"/>
      <c r="B168" s="241"/>
      <c r="C168" s="242"/>
      <c r="D168" s="231" t="s">
        <v>128</v>
      </c>
      <c r="E168" s="243" t="s">
        <v>1</v>
      </c>
      <c r="F168" s="244" t="s">
        <v>200</v>
      </c>
      <c r="G168" s="242"/>
      <c r="H168" s="243" t="s">
        <v>1</v>
      </c>
      <c r="I168" s="245"/>
      <c r="J168" s="242"/>
      <c r="K168" s="242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128</v>
      </c>
      <c r="AU168" s="250" t="s">
        <v>85</v>
      </c>
      <c r="AV168" s="14" t="s">
        <v>83</v>
      </c>
      <c r="AW168" s="14" t="s">
        <v>32</v>
      </c>
      <c r="AX168" s="14" t="s">
        <v>75</v>
      </c>
      <c r="AY168" s="250" t="s">
        <v>120</v>
      </c>
    </row>
    <row r="169" s="13" customFormat="1">
      <c r="A169" s="13"/>
      <c r="B169" s="229"/>
      <c r="C169" s="230"/>
      <c r="D169" s="231" t="s">
        <v>128</v>
      </c>
      <c r="E169" s="232" t="s">
        <v>1</v>
      </c>
      <c r="F169" s="233" t="s">
        <v>201</v>
      </c>
      <c r="G169" s="230"/>
      <c r="H169" s="234">
        <v>0.25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128</v>
      </c>
      <c r="AU169" s="240" t="s">
        <v>85</v>
      </c>
      <c r="AV169" s="13" t="s">
        <v>85</v>
      </c>
      <c r="AW169" s="13" t="s">
        <v>32</v>
      </c>
      <c r="AX169" s="13" t="s">
        <v>75</v>
      </c>
      <c r="AY169" s="240" t="s">
        <v>120</v>
      </c>
    </row>
    <row r="170" s="15" customFormat="1">
      <c r="A170" s="15"/>
      <c r="B170" s="251"/>
      <c r="C170" s="252"/>
      <c r="D170" s="231" t="s">
        <v>128</v>
      </c>
      <c r="E170" s="253" t="s">
        <v>1</v>
      </c>
      <c r="F170" s="254" t="s">
        <v>142</v>
      </c>
      <c r="G170" s="252"/>
      <c r="H170" s="255">
        <v>1.204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1" t="s">
        <v>128</v>
      </c>
      <c r="AU170" s="261" t="s">
        <v>85</v>
      </c>
      <c r="AV170" s="15" t="s">
        <v>126</v>
      </c>
      <c r="AW170" s="15" t="s">
        <v>32</v>
      </c>
      <c r="AX170" s="15" t="s">
        <v>83</v>
      </c>
      <c r="AY170" s="261" t="s">
        <v>120</v>
      </c>
    </row>
    <row r="171" s="2" customFormat="1" ht="33" customHeight="1">
      <c r="A171" s="38"/>
      <c r="B171" s="39"/>
      <c r="C171" s="215" t="s">
        <v>202</v>
      </c>
      <c r="D171" s="215" t="s">
        <v>122</v>
      </c>
      <c r="E171" s="216" t="s">
        <v>203</v>
      </c>
      <c r="F171" s="217" t="s">
        <v>204</v>
      </c>
      <c r="G171" s="218" t="s">
        <v>205</v>
      </c>
      <c r="H171" s="219">
        <v>4.1520000000000001</v>
      </c>
      <c r="I171" s="220"/>
      <c r="J171" s="221">
        <f>ROUND(I171*H171,2)</f>
        <v>0</v>
      </c>
      <c r="K171" s="222"/>
      <c r="L171" s="44"/>
      <c r="M171" s="223" t="s">
        <v>1</v>
      </c>
      <c r="N171" s="224" t="s">
        <v>40</v>
      </c>
      <c r="O171" s="91"/>
      <c r="P171" s="225">
        <f>O171*H171</f>
        <v>0</v>
      </c>
      <c r="Q171" s="225">
        <v>0.0078799999999999999</v>
      </c>
      <c r="R171" s="225">
        <f>Q171*H171</f>
        <v>0.032717759999999999</v>
      </c>
      <c r="S171" s="225">
        <v>0</v>
      </c>
      <c r="T171" s="22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7" t="s">
        <v>126</v>
      </c>
      <c r="AT171" s="227" t="s">
        <v>122</v>
      </c>
      <c r="AU171" s="227" t="s">
        <v>85</v>
      </c>
      <c r="AY171" s="17" t="s">
        <v>120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7" t="s">
        <v>83</v>
      </c>
      <c r="BK171" s="228">
        <f>ROUND(I171*H171,2)</f>
        <v>0</v>
      </c>
      <c r="BL171" s="17" t="s">
        <v>126</v>
      </c>
      <c r="BM171" s="227" t="s">
        <v>206</v>
      </c>
    </row>
    <row r="172" s="14" customFormat="1">
      <c r="A172" s="14"/>
      <c r="B172" s="241"/>
      <c r="C172" s="242"/>
      <c r="D172" s="231" t="s">
        <v>128</v>
      </c>
      <c r="E172" s="243" t="s">
        <v>1</v>
      </c>
      <c r="F172" s="244" t="s">
        <v>196</v>
      </c>
      <c r="G172" s="242"/>
      <c r="H172" s="243" t="s">
        <v>1</v>
      </c>
      <c r="I172" s="245"/>
      <c r="J172" s="242"/>
      <c r="K172" s="242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128</v>
      </c>
      <c r="AU172" s="250" t="s">
        <v>85</v>
      </c>
      <c r="AV172" s="14" t="s">
        <v>83</v>
      </c>
      <c r="AW172" s="14" t="s">
        <v>32</v>
      </c>
      <c r="AX172" s="14" t="s">
        <v>75</v>
      </c>
      <c r="AY172" s="250" t="s">
        <v>120</v>
      </c>
    </row>
    <row r="173" s="13" customFormat="1">
      <c r="A173" s="13"/>
      <c r="B173" s="229"/>
      <c r="C173" s="230"/>
      <c r="D173" s="231" t="s">
        <v>128</v>
      </c>
      <c r="E173" s="232" t="s">
        <v>1</v>
      </c>
      <c r="F173" s="233" t="s">
        <v>207</v>
      </c>
      <c r="G173" s="230"/>
      <c r="H173" s="234">
        <v>1.1519999999999999</v>
      </c>
      <c r="I173" s="235"/>
      <c r="J173" s="230"/>
      <c r="K173" s="230"/>
      <c r="L173" s="236"/>
      <c r="M173" s="237"/>
      <c r="N173" s="238"/>
      <c r="O173" s="238"/>
      <c r="P173" s="238"/>
      <c r="Q173" s="238"/>
      <c r="R173" s="238"/>
      <c r="S173" s="238"/>
      <c r="T173" s="23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0" t="s">
        <v>128</v>
      </c>
      <c r="AU173" s="240" t="s">
        <v>85</v>
      </c>
      <c r="AV173" s="13" t="s">
        <v>85</v>
      </c>
      <c r="AW173" s="13" t="s">
        <v>32</v>
      </c>
      <c r="AX173" s="13" t="s">
        <v>75</v>
      </c>
      <c r="AY173" s="240" t="s">
        <v>120</v>
      </c>
    </row>
    <row r="174" s="14" customFormat="1">
      <c r="A174" s="14"/>
      <c r="B174" s="241"/>
      <c r="C174" s="242"/>
      <c r="D174" s="231" t="s">
        <v>128</v>
      </c>
      <c r="E174" s="243" t="s">
        <v>1</v>
      </c>
      <c r="F174" s="244" t="s">
        <v>198</v>
      </c>
      <c r="G174" s="242"/>
      <c r="H174" s="243" t="s">
        <v>1</v>
      </c>
      <c r="I174" s="245"/>
      <c r="J174" s="242"/>
      <c r="K174" s="242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128</v>
      </c>
      <c r="AU174" s="250" t="s">
        <v>85</v>
      </c>
      <c r="AV174" s="14" t="s">
        <v>83</v>
      </c>
      <c r="AW174" s="14" t="s">
        <v>32</v>
      </c>
      <c r="AX174" s="14" t="s">
        <v>75</v>
      </c>
      <c r="AY174" s="250" t="s">
        <v>120</v>
      </c>
    </row>
    <row r="175" s="13" customFormat="1">
      <c r="A175" s="13"/>
      <c r="B175" s="229"/>
      <c r="C175" s="230"/>
      <c r="D175" s="231" t="s">
        <v>128</v>
      </c>
      <c r="E175" s="232" t="s">
        <v>1</v>
      </c>
      <c r="F175" s="233" t="s">
        <v>208</v>
      </c>
      <c r="G175" s="230"/>
      <c r="H175" s="234">
        <v>1</v>
      </c>
      <c r="I175" s="235"/>
      <c r="J175" s="230"/>
      <c r="K175" s="230"/>
      <c r="L175" s="236"/>
      <c r="M175" s="237"/>
      <c r="N175" s="238"/>
      <c r="O175" s="238"/>
      <c r="P175" s="238"/>
      <c r="Q175" s="238"/>
      <c r="R175" s="238"/>
      <c r="S175" s="238"/>
      <c r="T175" s="23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0" t="s">
        <v>128</v>
      </c>
      <c r="AU175" s="240" t="s">
        <v>85</v>
      </c>
      <c r="AV175" s="13" t="s">
        <v>85</v>
      </c>
      <c r="AW175" s="13" t="s">
        <v>32</v>
      </c>
      <c r="AX175" s="13" t="s">
        <v>75</v>
      </c>
      <c r="AY175" s="240" t="s">
        <v>120</v>
      </c>
    </row>
    <row r="176" s="14" customFormat="1">
      <c r="A176" s="14"/>
      <c r="B176" s="241"/>
      <c r="C176" s="242"/>
      <c r="D176" s="231" t="s">
        <v>128</v>
      </c>
      <c r="E176" s="243" t="s">
        <v>1</v>
      </c>
      <c r="F176" s="244" t="s">
        <v>209</v>
      </c>
      <c r="G176" s="242"/>
      <c r="H176" s="243" t="s">
        <v>1</v>
      </c>
      <c r="I176" s="245"/>
      <c r="J176" s="242"/>
      <c r="K176" s="242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128</v>
      </c>
      <c r="AU176" s="250" t="s">
        <v>85</v>
      </c>
      <c r="AV176" s="14" t="s">
        <v>83</v>
      </c>
      <c r="AW176" s="14" t="s">
        <v>32</v>
      </c>
      <c r="AX176" s="14" t="s">
        <v>75</v>
      </c>
      <c r="AY176" s="250" t="s">
        <v>120</v>
      </c>
    </row>
    <row r="177" s="13" customFormat="1">
      <c r="A177" s="13"/>
      <c r="B177" s="229"/>
      <c r="C177" s="230"/>
      <c r="D177" s="231" t="s">
        <v>128</v>
      </c>
      <c r="E177" s="232" t="s">
        <v>1</v>
      </c>
      <c r="F177" s="233" t="s">
        <v>210</v>
      </c>
      <c r="G177" s="230"/>
      <c r="H177" s="234">
        <v>2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0" t="s">
        <v>128</v>
      </c>
      <c r="AU177" s="240" t="s">
        <v>85</v>
      </c>
      <c r="AV177" s="13" t="s">
        <v>85</v>
      </c>
      <c r="AW177" s="13" t="s">
        <v>32</v>
      </c>
      <c r="AX177" s="13" t="s">
        <v>75</v>
      </c>
      <c r="AY177" s="240" t="s">
        <v>120</v>
      </c>
    </row>
    <row r="178" s="15" customFormat="1">
      <c r="A178" s="15"/>
      <c r="B178" s="251"/>
      <c r="C178" s="252"/>
      <c r="D178" s="231" t="s">
        <v>128</v>
      </c>
      <c r="E178" s="253" t="s">
        <v>1</v>
      </c>
      <c r="F178" s="254" t="s">
        <v>142</v>
      </c>
      <c r="G178" s="252"/>
      <c r="H178" s="255">
        <v>4.1520000000000001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1" t="s">
        <v>128</v>
      </c>
      <c r="AU178" s="261" t="s">
        <v>85</v>
      </c>
      <c r="AV178" s="15" t="s">
        <v>126</v>
      </c>
      <c r="AW178" s="15" t="s">
        <v>32</v>
      </c>
      <c r="AX178" s="15" t="s">
        <v>83</v>
      </c>
      <c r="AY178" s="261" t="s">
        <v>120</v>
      </c>
    </row>
    <row r="179" s="2" customFormat="1" ht="37.8" customHeight="1">
      <c r="A179" s="38"/>
      <c r="B179" s="39"/>
      <c r="C179" s="215" t="s">
        <v>211</v>
      </c>
      <c r="D179" s="215" t="s">
        <v>122</v>
      </c>
      <c r="E179" s="216" t="s">
        <v>212</v>
      </c>
      <c r="F179" s="217" t="s">
        <v>213</v>
      </c>
      <c r="G179" s="218" t="s">
        <v>205</v>
      </c>
      <c r="H179" s="219">
        <v>4.1520000000000001</v>
      </c>
      <c r="I179" s="220"/>
      <c r="J179" s="221">
        <f>ROUND(I179*H179,2)</f>
        <v>0</v>
      </c>
      <c r="K179" s="222"/>
      <c r="L179" s="44"/>
      <c r="M179" s="223" t="s">
        <v>1</v>
      </c>
      <c r="N179" s="224" t="s">
        <v>40</v>
      </c>
      <c r="O179" s="91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7" t="s">
        <v>126</v>
      </c>
      <c r="AT179" s="227" t="s">
        <v>122</v>
      </c>
      <c r="AU179" s="227" t="s">
        <v>85</v>
      </c>
      <c r="AY179" s="17" t="s">
        <v>120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17" t="s">
        <v>83</v>
      </c>
      <c r="BK179" s="228">
        <f>ROUND(I179*H179,2)</f>
        <v>0</v>
      </c>
      <c r="BL179" s="17" t="s">
        <v>126</v>
      </c>
      <c r="BM179" s="227" t="s">
        <v>214</v>
      </c>
    </row>
    <row r="180" s="12" customFormat="1" ht="22.8" customHeight="1">
      <c r="A180" s="12"/>
      <c r="B180" s="199"/>
      <c r="C180" s="200"/>
      <c r="D180" s="201" t="s">
        <v>74</v>
      </c>
      <c r="E180" s="213" t="s">
        <v>147</v>
      </c>
      <c r="F180" s="213" t="s">
        <v>215</v>
      </c>
      <c r="G180" s="200"/>
      <c r="H180" s="200"/>
      <c r="I180" s="203"/>
      <c r="J180" s="214">
        <f>BK180</f>
        <v>0</v>
      </c>
      <c r="K180" s="200"/>
      <c r="L180" s="205"/>
      <c r="M180" s="206"/>
      <c r="N180" s="207"/>
      <c r="O180" s="207"/>
      <c r="P180" s="208">
        <f>SUM(P181:P186)</f>
        <v>0</v>
      </c>
      <c r="Q180" s="207"/>
      <c r="R180" s="208">
        <f>SUM(R181:R186)</f>
        <v>21.389999999999997</v>
      </c>
      <c r="S180" s="207"/>
      <c r="T180" s="209">
        <f>SUM(T181:T186)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0" t="s">
        <v>83</v>
      </c>
      <c r="AT180" s="211" t="s">
        <v>74</v>
      </c>
      <c r="AU180" s="211" t="s">
        <v>83</v>
      </c>
      <c r="AY180" s="210" t="s">
        <v>120</v>
      </c>
      <c r="BK180" s="212">
        <f>SUM(BK181:BK186)</f>
        <v>0</v>
      </c>
    </row>
    <row r="181" s="2" customFormat="1" ht="21.75" customHeight="1">
      <c r="A181" s="38"/>
      <c r="B181" s="39"/>
      <c r="C181" s="215" t="s">
        <v>216</v>
      </c>
      <c r="D181" s="215" t="s">
        <v>122</v>
      </c>
      <c r="E181" s="216" t="s">
        <v>217</v>
      </c>
      <c r="F181" s="217" t="s">
        <v>218</v>
      </c>
      <c r="G181" s="218" t="s">
        <v>205</v>
      </c>
      <c r="H181" s="219">
        <v>31</v>
      </c>
      <c r="I181" s="220"/>
      <c r="J181" s="221">
        <f>ROUND(I181*H181,2)</f>
        <v>0</v>
      </c>
      <c r="K181" s="222"/>
      <c r="L181" s="44"/>
      <c r="M181" s="223" t="s">
        <v>1</v>
      </c>
      <c r="N181" s="224" t="s">
        <v>40</v>
      </c>
      <c r="O181" s="91"/>
      <c r="P181" s="225">
        <f>O181*H181</f>
        <v>0</v>
      </c>
      <c r="Q181" s="225">
        <v>0.68999999999999995</v>
      </c>
      <c r="R181" s="225">
        <f>Q181*H181</f>
        <v>21.389999999999997</v>
      </c>
      <c r="S181" s="225">
        <v>0</v>
      </c>
      <c r="T181" s="22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7" t="s">
        <v>126</v>
      </c>
      <c r="AT181" s="227" t="s">
        <v>122</v>
      </c>
      <c r="AU181" s="227" t="s">
        <v>85</v>
      </c>
      <c r="AY181" s="17" t="s">
        <v>120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17" t="s">
        <v>83</v>
      </c>
      <c r="BK181" s="228">
        <f>ROUND(I181*H181,2)</f>
        <v>0</v>
      </c>
      <c r="BL181" s="17" t="s">
        <v>126</v>
      </c>
      <c r="BM181" s="227" t="s">
        <v>219</v>
      </c>
    </row>
    <row r="182" s="14" customFormat="1">
      <c r="A182" s="14"/>
      <c r="B182" s="241"/>
      <c r="C182" s="242"/>
      <c r="D182" s="231" t="s">
        <v>128</v>
      </c>
      <c r="E182" s="243" t="s">
        <v>1</v>
      </c>
      <c r="F182" s="244" t="s">
        <v>220</v>
      </c>
      <c r="G182" s="242"/>
      <c r="H182" s="243" t="s">
        <v>1</v>
      </c>
      <c r="I182" s="245"/>
      <c r="J182" s="242"/>
      <c r="K182" s="242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128</v>
      </c>
      <c r="AU182" s="250" t="s">
        <v>85</v>
      </c>
      <c r="AV182" s="14" t="s">
        <v>83</v>
      </c>
      <c r="AW182" s="14" t="s">
        <v>32</v>
      </c>
      <c r="AX182" s="14" t="s">
        <v>75</v>
      </c>
      <c r="AY182" s="250" t="s">
        <v>120</v>
      </c>
    </row>
    <row r="183" s="13" customFormat="1">
      <c r="A183" s="13"/>
      <c r="B183" s="229"/>
      <c r="C183" s="230"/>
      <c r="D183" s="231" t="s">
        <v>128</v>
      </c>
      <c r="E183" s="232" t="s">
        <v>1</v>
      </c>
      <c r="F183" s="233" t="s">
        <v>221</v>
      </c>
      <c r="G183" s="230"/>
      <c r="H183" s="234">
        <v>11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0" t="s">
        <v>128</v>
      </c>
      <c r="AU183" s="240" t="s">
        <v>85</v>
      </c>
      <c r="AV183" s="13" t="s">
        <v>85</v>
      </c>
      <c r="AW183" s="13" t="s">
        <v>32</v>
      </c>
      <c r="AX183" s="13" t="s">
        <v>75</v>
      </c>
      <c r="AY183" s="240" t="s">
        <v>120</v>
      </c>
    </row>
    <row r="184" s="14" customFormat="1">
      <c r="A184" s="14"/>
      <c r="B184" s="241"/>
      <c r="C184" s="242"/>
      <c r="D184" s="231" t="s">
        <v>128</v>
      </c>
      <c r="E184" s="243" t="s">
        <v>1</v>
      </c>
      <c r="F184" s="244" t="s">
        <v>222</v>
      </c>
      <c r="G184" s="242"/>
      <c r="H184" s="243" t="s">
        <v>1</v>
      </c>
      <c r="I184" s="245"/>
      <c r="J184" s="242"/>
      <c r="K184" s="242"/>
      <c r="L184" s="246"/>
      <c r="M184" s="247"/>
      <c r="N184" s="248"/>
      <c r="O184" s="248"/>
      <c r="P184" s="248"/>
      <c r="Q184" s="248"/>
      <c r="R184" s="248"/>
      <c r="S184" s="248"/>
      <c r="T184" s="24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0" t="s">
        <v>128</v>
      </c>
      <c r="AU184" s="250" t="s">
        <v>85</v>
      </c>
      <c r="AV184" s="14" t="s">
        <v>83</v>
      </c>
      <c r="AW184" s="14" t="s">
        <v>32</v>
      </c>
      <c r="AX184" s="14" t="s">
        <v>75</v>
      </c>
      <c r="AY184" s="250" t="s">
        <v>120</v>
      </c>
    </row>
    <row r="185" s="13" customFormat="1">
      <c r="A185" s="13"/>
      <c r="B185" s="229"/>
      <c r="C185" s="230"/>
      <c r="D185" s="231" t="s">
        <v>128</v>
      </c>
      <c r="E185" s="232" t="s">
        <v>1</v>
      </c>
      <c r="F185" s="233" t="s">
        <v>223</v>
      </c>
      <c r="G185" s="230"/>
      <c r="H185" s="234">
        <v>20</v>
      </c>
      <c r="I185" s="235"/>
      <c r="J185" s="230"/>
      <c r="K185" s="230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128</v>
      </c>
      <c r="AU185" s="240" t="s">
        <v>85</v>
      </c>
      <c r="AV185" s="13" t="s">
        <v>85</v>
      </c>
      <c r="AW185" s="13" t="s">
        <v>32</v>
      </c>
      <c r="AX185" s="13" t="s">
        <v>75</v>
      </c>
      <c r="AY185" s="240" t="s">
        <v>120</v>
      </c>
    </row>
    <row r="186" s="15" customFormat="1">
      <c r="A186" s="15"/>
      <c r="B186" s="251"/>
      <c r="C186" s="252"/>
      <c r="D186" s="231" t="s">
        <v>128</v>
      </c>
      <c r="E186" s="253" t="s">
        <v>1</v>
      </c>
      <c r="F186" s="254" t="s">
        <v>142</v>
      </c>
      <c r="G186" s="252"/>
      <c r="H186" s="255">
        <v>31</v>
      </c>
      <c r="I186" s="256"/>
      <c r="J186" s="252"/>
      <c r="K186" s="252"/>
      <c r="L186" s="257"/>
      <c r="M186" s="258"/>
      <c r="N186" s="259"/>
      <c r="O186" s="259"/>
      <c r="P186" s="259"/>
      <c r="Q186" s="259"/>
      <c r="R186" s="259"/>
      <c r="S186" s="259"/>
      <c r="T186" s="260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1" t="s">
        <v>128</v>
      </c>
      <c r="AU186" s="261" t="s">
        <v>85</v>
      </c>
      <c r="AV186" s="15" t="s">
        <v>126</v>
      </c>
      <c r="AW186" s="15" t="s">
        <v>32</v>
      </c>
      <c r="AX186" s="15" t="s">
        <v>83</v>
      </c>
      <c r="AY186" s="261" t="s">
        <v>120</v>
      </c>
    </row>
    <row r="187" s="12" customFormat="1" ht="22.8" customHeight="1">
      <c r="A187" s="12"/>
      <c r="B187" s="199"/>
      <c r="C187" s="200"/>
      <c r="D187" s="201" t="s">
        <v>74</v>
      </c>
      <c r="E187" s="213" t="s">
        <v>151</v>
      </c>
      <c r="F187" s="213" t="s">
        <v>224</v>
      </c>
      <c r="G187" s="200"/>
      <c r="H187" s="200"/>
      <c r="I187" s="203"/>
      <c r="J187" s="214">
        <f>BK187</f>
        <v>0</v>
      </c>
      <c r="K187" s="200"/>
      <c r="L187" s="205"/>
      <c r="M187" s="206"/>
      <c r="N187" s="207"/>
      <c r="O187" s="207"/>
      <c r="P187" s="208">
        <f>SUM(P188:P191)</f>
        <v>0</v>
      </c>
      <c r="Q187" s="207"/>
      <c r="R187" s="208">
        <f>SUM(R188:R191)</f>
        <v>0.57599999999999996</v>
      </c>
      <c r="S187" s="207"/>
      <c r="T187" s="209">
        <f>SUM(T188:T191)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0" t="s">
        <v>83</v>
      </c>
      <c r="AT187" s="211" t="s">
        <v>74</v>
      </c>
      <c r="AU187" s="211" t="s">
        <v>83</v>
      </c>
      <c r="AY187" s="210" t="s">
        <v>120</v>
      </c>
      <c r="BK187" s="212">
        <f>SUM(BK188:BK191)</f>
        <v>0</v>
      </c>
    </row>
    <row r="188" s="2" customFormat="1" ht="24.15" customHeight="1">
      <c r="A188" s="38"/>
      <c r="B188" s="39"/>
      <c r="C188" s="215" t="s">
        <v>225</v>
      </c>
      <c r="D188" s="215" t="s">
        <v>122</v>
      </c>
      <c r="E188" s="216" t="s">
        <v>226</v>
      </c>
      <c r="F188" s="217" t="s">
        <v>227</v>
      </c>
      <c r="G188" s="218" t="s">
        <v>205</v>
      </c>
      <c r="H188" s="219">
        <v>5.7599999999999998</v>
      </c>
      <c r="I188" s="220"/>
      <c r="J188" s="221">
        <f>ROUND(I188*H188,2)</f>
        <v>0</v>
      </c>
      <c r="K188" s="222"/>
      <c r="L188" s="44"/>
      <c r="M188" s="223" t="s">
        <v>1</v>
      </c>
      <c r="N188" s="224" t="s">
        <v>40</v>
      </c>
      <c r="O188" s="91"/>
      <c r="P188" s="225">
        <f>O188*H188</f>
        <v>0</v>
      </c>
      <c r="Q188" s="225">
        <v>0.10000000000000001</v>
      </c>
      <c r="R188" s="225">
        <f>Q188*H188</f>
        <v>0.57599999999999996</v>
      </c>
      <c r="S188" s="225">
        <v>0</v>
      </c>
      <c r="T188" s="22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7" t="s">
        <v>126</v>
      </c>
      <c r="AT188" s="227" t="s">
        <v>122</v>
      </c>
      <c r="AU188" s="227" t="s">
        <v>85</v>
      </c>
      <c r="AY188" s="17" t="s">
        <v>120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17" t="s">
        <v>83</v>
      </c>
      <c r="BK188" s="228">
        <f>ROUND(I188*H188,2)</f>
        <v>0</v>
      </c>
      <c r="BL188" s="17" t="s">
        <v>126</v>
      </c>
      <c r="BM188" s="227" t="s">
        <v>228</v>
      </c>
    </row>
    <row r="189" s="14" customFormat="1">
      <c r="A189" s="14"/>
      <c r="B189" s="241"/>
      <c r="C189" s="242"/>
      <c r="D189" s="231" t="s">
        <v>128</v>
      </c>
      <c r="E189" s="243" t="s">
        <v>1</v>
      </c>
      <c r="F189" s="244" t="s">
        <v>229</v>
      </c>
      <c r="G189" s="242"/>
      <c r="H189" s="243" t="s">
        <v>1</v>
      </c>
      <c r="I189" s="245"/>
      <c r="J189" s="242"/>
      <c r="K189" s="242"/>
      <c r="L189" s="246"/>
      <c r="M189" s="247"/>
      <c r="N189" s="248"/>
      <c r="O189" s="248"/>
      <c r="P189" s="248"/>
      <c r="Q189" s="248"/>
      <c r="R189" s="248"/>
      <c r="S189" s="248"/>
      <c r="T189" s="24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0" t="s">
        <v>128</v>
      </c>
      <c r="AU189" s="250" t="s">
        <v>85</v>
      </c>
      <c r="AV189" s="14" t="s">
        <v>83</v>
      </c>
      <c r="AW189" s="14" t="s">
        <v>32</v>
      </c>
      <c r="AX189" s="14" t="s">
        <v>75</v>
      </c>
      <c r="AY189" s="250" t="s">
        <v>120</v>
      </c>
    </row>
    <row r="190" s="13" customFormat="1">
      <c r="A190" s="13"/>
      <c r="B190" s="229"/>
      <c r="C190" s="230"/>
      <c r="D190" s="231" t="s">
        <v>128</v>
      </c>
      <c r="E190" s="232" t="s">
        <v>1</v>
      </c>
      <c r="F190" s="233" t="s">
        <v>230</v>
      </c>
      <c r="G190" s="230"/>
      <c r="H190" s="234">
        <v>5.7599999999999998</v>
      </c>
      <c r="I190" s="235"/>
      <c r="J190" s="230"/>
      <c r="K190" s="230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128</v>
      </c>
      <c r="AU190" s="240" t="s">
        <v>85</v>
      </c>
      <c r="AV190" s="13" t="s">
        <v>85</v>
      </c>
      <c r="AW190" s="13" t="s">
        <v>32</v>
      </c>
      <c r="AX190" s="13" t="s">
        <v>83</v>
      </c>
      <c r="AY190" s="240" t="s">
        <v>120</v>
      </c>
    </row>
    <row r="191" s="2" customFormat="1" ht="24.15" customHeight="1">
      <c r="A191" s="38"/>
      <c r="B191" s="39"/>
      <c r="C191" s="215" t="s">
        <v>231</v>
      </c>
      <c r="D191" s="215" t="s">
        <v>122</v>
      </c>
      <c r="E191" s="216" t="s">
        <v>232</v>
      </c>
      <c r="F191" s="217" t="s">
        <v>233</v>
      </c>
      <c r="G191" s="218" t="s">
        <v>180</v>
      </c>
      <c r="H191" s="219">
        <v>1</v>
      </c>
      <c r="I191" s="220"/>
      <c r="J191" s="221">
        <f>ROUND(I191*H191,2)</f>
        <v>0</v>
      </c>
      <c r="K191" s="222"/>
      <c r="L191" s="44"/>
      <c r="M191" s="223" t="s">
        <v>1</v>
      </c>
      <c r="N191" s="224" t="s">
        <v>40</v>
      </c>
      <c r="O191" s="91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7" t="s">
        <v>126</v>
      </c>
      <c r="AT191" s="227" t="s">
        <v>122</v>
      </c>
      <c r="AU191" s="227" t="s">
        <v>85</v>
      </c>
      <c r="AY191" s="17" t="s">
        <v>120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7" t="s">
        <v>83</v>
      </c>
      <c r="BK191" s="228">
        <f>ROUND(I191*H191,2)</f>
        <v>0</v>
      </c>
      <c r="BL191" s="17" t="s">
        <v>126</v>
      </c>
      <c r="BM191" s="227" t="s">
        <v>234</v>
      </c>
    </row>
    <row r="192" s="12" customFormat="1" ht="22.8" customHeight="1">
      <c r="A192" s="12"/>
      <c r="B192" s="199"/>
      <c r="C192" s="200"/>
      <c r="D192" s="201" t="s">
        <v>74</v>
      </c>
      <c r="E192" s="213" t="s">
        <v>165</v>
      </c>
      <c r="F192" s="213" t="s">
        <v>235</v>
      </c>
      <c r="G192" s="200"/>
      <c r="H192" s="200"/>
      <c r="I192" s="203"/>
      <c r="J192" s="214">
        <f>BK192</f>
        <v>0</v>
      </c>
      <c r="K192" s="200"/>
      <c r="L192" s="205"/>
      <c r="M192" s="206"/>
      <c r="N192" s="207"/>
      <c r="O192" s="207"/>
      <c r="P192" s="208">
        <f>SUM(P193:P244)</f>
        <v>0</v>
      </c>
      <c r="Q192" s="207"/>
      <c r="R192" s="208">
        <f>SUM(R193:R244)</f>
        <v>4.6412327999999992</v>
      </c>
      <c r="S192" s="207"/>
      <c r="T192" s="209">
        <f>SUM(T193:T244)</f>
        <v>0.050000000000000003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0" t="s">
        <v>83</v>
      </c>
      <c r="AT192" s="211" t="s">
        <v>74</v>
      </c>
      <c r="AU192" s="211" t="s">
        <v>83</v>
      </c>
      <c r="AY192" s="210" t="s">
        <v>120</v>
      </c>
      <c r="BK192" s="212">
        <f>SUM(BK193:BK244)</f>
        <v>0</v>
      </c>
    </row>
    <row r="193" s="2" customFormat="1" ht="24.15" customHeight="1">
      <c r="A193" s="38"/>
      <c r="B193" s="39"/>
      <c r="C193" s="215" t="s">
        <v>7</v>
      </c>
      <c r="D193" s="215" t="s">
        <v>122</v>
      </c>
      <c r="E193" s="216" t="s">
        <v>236</v>
      </c>
      <c r="F193" s="217" t="s">
        <v>237</v>
      </c>
      <c r="G193" s="218" t="s">
        <v>180</v>
      </c>
      <c r="H193" s="219">
        <v>2</v>
      </c>
      <c r="I193" s="220"/>
      <c r="J193" s="221">
        <f>ROUND(I193*H193,2)</f>
        <v>0</v>
      </c>
      <c r="K193" s="222"/>
      <c r="L193" s="44"/>
      <c r="M193" s="223" t="s">
        <v>1</v>
      </c>
      <c r="N193" s="224" t="s">
        <v>40</v>
      </c>
      <c r="O193" s="91"/>
      <c r="P193" s="225">
        <f>O193*H193</f>
        <v>0</v>
      </c>
      <c r="Q193" s="225">
        <v>0.00167</v>
      </c>
      <c r="R193" s="225">
        <f>Q193*H193</f>
        <v>0.0033400000000000001</v>
      </c>
      <c r="S193" s="225">
        <v>0</v>
      </c>
      <c r="T193" s="22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7" t="s">
        <v>126</v>
      </c>
      <c r="AT193" s="227" t="s">
        <v>122</v>
      </c>
      <c r="AU193" s="227" t="s">
        <v>85</v>
      </c>
      <c r="AY193" s="17" t="s">
        <v>120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17" t="s">
        <v>83</v>
      </c>
      <c r="BK193" s="228">
        <f>ROUND(I193*H193,2)</f>
        <v>0</v>
      </c>
      <c r="BL193" s="17" t="s">
        <v>126</v>
      </c>
      <c r="BM193" s="227" t="s">
        <v>238</v>
      </c>
    </row>
    <row r="194" s="2" customFormat="1" ht="24.15" customHeight="1">
      <c r="A194" s="38"/>
      <c r="B194" s="39"/>
      <c r="C194" s="262" t="s">
        <v>239</v>
      </c>
      <c r="D194" s="262" t="s">
        <v>171</v>
      </c>
      <c r="E194" s="263" t="s">
        <v>240</v>
      </c>
      <c r="F194" s="264" t="s">
        <v>241</v>
      </c>
      <c r="G194" s="265" t="s">
        <v>180</v>
      </c>
      <c r="H194" s="266">
        <v>1</v>
      </c>
      <c r="I194" s="267"/>
      <c r="J194" s="268">
        <f>ROUND(I194*H194,2)</f>
        <v>0</v>
      </c>
      <c r="K194" s="269"/>
      <c r="L194" s="270"/>
      <c r="M194" s="271" t="s">
        <v>1</v>
      </c>
      <c r="N194" s="272" t="s">
        <v>40</v>
      </c>
      <c r="O194" s="91"/>
      <c r="P194" s="225">
        <f>O194*H194</f>
        <v>0</v>
      </c>
      <c r="Q194" s="225">
        <v>0.0077999999999999996</v>
      </c>
      <c r="R194" s="225">
        <f>Q194*H194</f>
        <v>0.0077999999999999996</v>
      </c>
      <c r="S194" s="225">
        <v>0</v>
      </c>
      <c r="T194" s="22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7" t="s">
        <v>165</v>
      </c>
      <c r="AT194" s="227" t="s">
        <v>171</v>
      </c>
      <c r="AU194" s="227" t="s">
        <v>85</v>
      </c>
      <c r="AY194" s="17" t="s">
        <v>120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17" t="s">
        <v>83</v>
      </c>
      <c r="BK194" s="228">
        <f>ROUND(I194*H194,2)</f>
        <v>0</v>
      </c>
      <c r="BL194" s="17" t="s">
        <v>126</v>
      </c>
      <c r="BM194" s="227" t="s">
        <v>242</v>
      </c>
    </row>
    <row r="195" s="2" customFormat="1" ht="16.5" customHeight="1">
      <c r="A195" s="38"/>
      <c r="B195" s="39"/>
      <c r="C195" s="262" t="s">
        <v>243</v>
      </c>
      <c r="D195" s="262" t="s">
        <v>171</v>
      </c>
      <c r="E195" s="263" t="s">
        <v>244</v>
      </c>
      <c r="F195" s="264" t="s">
        <v>245</v>
      </c>
      <c r="G195" s="265" t="s">
        <v>180</v>
      </c>
      <c r="H195" s="266">
        <v>1</v>
      </c>
      <c r="I195" s="267"/>
      <c r="J195" s="268">
        <f>ROUND(I195*H195,2)</f>
        <v>0</v>
      </c>
      <c r="K195" s="269"/>
      <c r="L195" s="270"/>
      <c r="M195" s="271" t="s">
        <v>1</v>
      </c>
      <c r="N195" s="272" t="s">
        <v>40</v>
      </c>
      <c r="O195" s="91"/>
      <c r="P195" s="225">
        <f>O195*H195</f>
        <v>0</v>
      </c>
      <c r="Q195" s="225">
        <v>0.0064900000000000001</v>
      </c>
      <c r="R195" s="225">
        <f>Q195*H195</f>
        <v>0.0064900000000000001</v>
      </c>
      <c r="S195" s="225">
        <v>0</v>
      </c>
      <c r="T195" s="22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7" t="s">
        <v>165</v>
      </c>
      <c r="AT195" s="227" t="s">
        <v>171</v>
      </c>
      <c r="AU195" s="227" t="s">
        <v>85</v>
      </c>
      <c r="AY195" s="17" t="s">
        <v>120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17" t="s">
        <v>83</v>
      </c>
      <c r="BK195" s="228">
        <f>ROUND(I195*H195,2)</f>
        <v>0</v>
      </c>
      <c r="BL195" s="17" t="s">
        <v>126</v>
      </c>
      <c r="BM195" s="227" t="s">
        <v>246</v>
      </c>
    </row>
    <row r="196" s="2" customFormat="1" ht="24.15" customHeight="1">
      <c r="A196" s="38"/>
      <c r="B196" s="39"/>
      <c r="C196" s="215" t="s">
        <v>247</v>
      </c>
      <c r="D196" s="215" t="s">
        <v>122</v>
      </c>
      <c r="E196" s="216" t="s">
        <v>248</v>
      </c>
      <c r="F196" s="217" t="s">
        <v>249</v>
      </c>
      <c r="G196" s="218" t="s">
        <v>180</v>
      </c>
      <c r="H196" s="219">
        <v>2</v>
      </c>
      <c r="I196" s="220"/>
      <c r="J196" s="221">
        <f>ROUND(I196*H196,2)</f>
        <v>0</v>
      </c>
      <c r="K196" s="222"/>
      <c r="L196" s="44"/>
      <c r="M196" s="223" t="s">
        <v>1</v>
      </c>
      <c r="N196" s="224" t="s">
        <v>40</v>
      </c>
      <c r="O196" s="91"/>
      <c r="P196" s="225">
        <f>O196*H196</f>
        <v>0</v>
      </c>
      <c r="Q196" s="225">
        <v>0.00282</v>
      </c>
      <c r="R196" s="225">
        <f>Q196*H196</f>
        <v>0.00564</v>
      </c>
      <c r="S196" s="225">
        <v>0</v>
      </c>
      <c r="T196" s="22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7" t="s">
        <v>126</v>
      </c>
      <c r="AT196" s="227" t="s">
        <v>122</v>
      </c>
      <c r="AU196" s="227" t="s">
        <v>85</v>
      </c>
      <c r="AY196" s="17" t="s">
        <v>120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7" t="s">
        <v>83</v>
      </c>
      <c r="BK196" s="228">
        <f>ROUND(I196*H196,2)</f>
        <v>0</v>
      </c>
      <c r="BL196" s="17" t="s">
        <v>126</v>
      </c>
      <c r="BM196" s="227" t="s">
        <v>250</v>
      </c>
    </row>
    <row r="197" s="14" customFormat="1">
      <c r="A197" s="14"/>
      <c r="B197" s="241"/>
      <c r="C197" s="242"/>
      <c r="D197" s="231" t="s">
        <v>128</v>
      </c>
      <c r="E197" s="243" t="s">
        <v>1</v>
      </c>
      <c r="F197" s="244" t="s">
        <v>251</v>
      </c>
      <c r="G197" s="242"/>
      <c r="H197" s="243" t="s">
        <v>1</v>
      </c>
      <c r="I197" s="245"/>
      <c r="J197" s="242"/>
      <c r="K197" s="242"/>
      <c r="L197" s="246"/>
      <c r="M197" s="247"/>
      <c r="N197" s="248"/>
      <c r="O197" s="248"/>
      <c r="P197" s="248"/>
      <c r="Q197" s="248"/>
      <c r="R197" s="248"/>
      <c r="S197" s="248"/>
      <c r="T197" s="24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0" t="s">
        <v>128</v>
      </c>
      <c r="AU197" s="250" t="s">
        <v>85</v>
      </c>
      <c r="AV197" s="14" t="s">
        <v>83</v>
      </c>
      <c r="AW197" s="14" t="s">
        <v>32</v>
      </c>
      <c r="AX197" s="14" t="s">
        <v>75</v>
      </c>
      <c r="AY197" s="250" t="s">
        <v>120</v>
      </c>
    </row>
    <row r="198" s="13" customFormat="1">
      <c r="A198" s="13"/>
      <c r="B198" s="229"/>
      <c r="C198" s="230"/>
      <c r="D198" s="231" t="s">
        <v>128</v>
      </c>
      <c r="E198" s="232" t="s">
        <v>1</v>
      </c>
      <c r="F198" s="233" t="s">
        <v>83</v>
      </c>
      <c r="G198" s="230"/>
      <c r="H198" s="234">
        <v>1</v>
      </c>
      <c r="I198" s="235"/>
      <c r="J198" s="230"/>
      <c r="K198" s="230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128</v>
      </c>
      <c r="AU198" s="240" t="s">
        <v>85</v>
      </c>
      <c r="AV198" s="13" t="s">
        <v>85</v>
      </c>
      <c r="AW198" s="13" t="s">
        <v>32</v>
      </c>
      <c r="AX198" s="13" t="s">
        <v>75</v>
      </c>
      <c r="AY198" s="240" t="s">
        <v>120</v>
      </c>
    </row>
    <row r="199" s="14" customFormat="1">
      <c r="A199" s="14"/>
      <c r="B199" s="241"/>
      <c r="C199" s="242"/>
      <c r="D199" s="231" t="s">
        <v>128</v>
      </c>
      <c r="E199" s="243" t="s">
        <v>1</v>
      </c>
      <c r="F199" s="244" t="s">
        <v>252</v>
      </c>
      <c r="G199" s="242"/>
      <c r="H199" s="243" t="s">
        <v>1</v>
      </c>
      <c r="I199" s="245"/>
      <c r="J199" s="242"/>
      <c r="K199" s="242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128</v>
      </c>
      <c r="AU199" s="250" t="s">
        <v>85</v>
      </c>
      <c r="AV199" s="14" t="s">
        <v>83</v>
      </c>
      <c r="AW199" s="14" t="s">
        <v>32</v>
      </c>
      <c r="AX199" s="14" t="s">
        <v>75</v>
      </c>
      <c r="AY199" s="250" t="s">
        <v>120</v>
      </c>
    </row>
    <row r="200" s="13" customFormat="1">
      <c r="A200" s="13"/>
      <c r="B200" s="229"/>
      <c r="C200" s="230"/>
      <c r="D200" s="231" t="s">
        <v>128</v>
      </c>
      <c r="E200" s="232" t="s">
        <v>1</v>
      </c>
      <c r="F200" s="233" t="s">
        <v>83</v>
      </c>
      <c r="G200" s="230"/>
      <c r="H200" s="234">
        <v>1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0" t="s">
        <v>128</v>
      </c>
      <c r="AU200" s="240" t="s">
        <v>85</v>
      </c>
      <c r="AV200" s="13" t="s">
        <v>85</v>
      </c>
      <c r="AW200" s="13" t="s">
        <v>32</v>
      </c>
      <c r="AX200" s="13" t="s">
        <v>75</v>
      </c>
      <c r="AY200" s="240" t="s">
        <v>120</v>
      </c>
    </row>
    <row r="201" s="15" customFormat="1">
      <c r="A201" s="15"/>
      <c r="B201" s="251"/>
      <c r="C201" s="252"/>
      <c r="D201" s="231" t="s">
        <v>128</v>
      </c>
      <c r="E201" s="253" t="s">
        <v>1</v>
      </c>
      <c r="F201" s="254" t="s">
        <v>142</v>
      </c>
      <c r="G201" s="252"/>
      <c r="H201" s="255">
        <v>2</v>
      </c>
      <c r="I201" s="256"/>
      <c r="J201" s="252"/>
      <c r="K201" s="252"/>
      <c r="L201" s="257"/>
      <c r="M201" s="258"/>
      <c r="N201" s="259"/>
      <c r="O201" s="259"/>
      <c r="P201" s="259"/>
      <c r="Q201" s="259"/>
      <c r="R201" s="259"/>
      <c r="S201" s="259"/>
      <c r="T201" s="26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1" t="s">
        <v>128</v>
      </c>
      <c r="AU201" s="261" t="s">
        <v>85</v>
      </c>
      <c r="AV201" s="15" t="s">
        <v>126</v>
      </c>
      <c r="AW201" s="15" t="s">
        <v>32</v>
      </c>
      <c r="AX201" s="15" t="s">
        <v>83</v>
      </c>
      <c r="AY201" s="261" t="s">
        <v>120</v>
      </c>
    </row>
    <row r="202" s="2" customFormat="1" ht="21.75" customHeight="1">
      <c r="A202" s="38"/>
      <c r="B202" s="39"/>
      <c r="C202" s="262" t="s">
        <v>253</v>
      </c>
      <c r="D202" s="262" t="s">
        <v>171</v>
      </c>
      <c r="E202" s="263" t="s">
        <v>254</v>
      </c>
      <c r="F202" s="264" t="s">
        <v>255</v>
      </c>
      <c r="G202" s="265" t="s">
        <v>180</v>
      </c>
      <c r="H202" s="266">
        <v>1</v>
      </c>
      <c r="I202" s="267"/>
      <c r="J202" s="268">
        <f>ROUND(I202*H202,2)</f>
        <v>0</v>
      </c>
      <c r="K202" s="269"/>
      <c r="L202" s="270"/>
      <c r="M202" s="271" t="s">
        <v>1</v>
      </c>
      <c r="N202" s="272" t="s">
        <v>40</v>
      </c>
      <c r="O202" s="91"/>
      <c r="P202" s="225">
        <f>O202*H202</f>
        <v>0</v>
      </c>
      <c r="Q202" s="225">
        <v>0.0064900000000000001</v>
      </c>
      <c r="R202" s="225">
        <f>Q202*H202</f>
        <v>0.0064900000000000001</v>
      </c>
      <c r="S202" s="225">
        <v>0</v>
      </c>
      <c r="T202" s="22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7" t="s">
        <v>165</v>
      </c>
      <c r="AT202" s="227" t="s">
        <v>171</v>
      </c>
      <c r="AU202" s="227" t="s">
        <v>85</v>
      </c>
      <c r="AY202" s="17" t="s">
        <v>120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17" t="s">
        <v>83</v>
      </c>
      <c r="BK202" s="228">
        <f>ROUND(I202*H202,2)</f>
        <v>0</v>
      </c>
      <c r="BL202" s="17" t="s">
        <v>126</v>
      </c>
      <c r="BM202" s="227" t="s">
        <v>256</v>
      </c>
    </row>
    <row r="203" s="2" customFormat="1" ht="16.5" customHeight="1">
      <c r="A203" s="38"/>
      <c r="B203" s="39"/>
      <c r="C203" s="262" t="s">
        <v>257</v>
      </c>
      <c r="D203" s="262" t="s">
        <v>171</v>
      </c>
      <c r="E203" s="263" t="s">
        <v>258</v>
      </c>
      <c r="F203" s="264" t="s">
        <v>259</v>
      </c>
      <c r="G203" s="265" t="s">
        <v>180</v>
      </c>
      <c r="H203" s="266">
        <v>1</v>
      </c>
      <c r="I203" s="267"/>
      <c r="J203" s="268">
        <f>ROUND(I203*H203,2)</f>
        <v>0</v>
      </c>
      <c r="K203" s="269"/>
      <c r="L203" s="270"/>
      <c r="M203" s="271" t="s">
        <v>1</v>
      </c>
      <c r="N203" s="272" t="s">
        <v>40</v>
      </c>
      <c r="O203" s="91"/>
      <c r="P203" s="225">
        <f>O203*H203</f>
        <v>0</v>
      </c>
      <c r="Q203" s="225">
        <v>0.037100000000000001</v>
      </c>
      <c r="R203" s="225">
        <f>Q203*H203</f>
        <v>0.037100000000000001</v>
      </c>
      <c r="S203" s="225">
        <v>0</v>
      </c>
      <c r="T203" s="22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7" t="s">
        <v>165</v>
      </c>
      <c r="AT203" s="227" t="s">
        <v>171</v>
      </c>
      <c r="AU203" s="227" t="s">
        <v>85</v>
      </c>
      <c r="AY203" s="17" t="s">
        <v>120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17" t="s">
        <v>83</v>
      </c>
      <c r="BK203" s="228">
        <f>ROUND(I203*H203,2)</f>
        <v>0</v>
      </c>
      <c r="BL203" s="17" t="s">
        <v>126</v>
      </c>
      <c r="BM203" s="227" t="s">
        <v>260</v>
      </c>
    </row>
    <row r="204" s="2" customFormat="1" ht="24.15" customHeight="1">
      <c r="A204" s="38"/>
      <c r="B204" s="39"/>
      <c r="C204" s="215" t="s">
        <v>261</v>
      </c>
      <c r="D204" s="215" t="s">
        <v>122</v>
      </c>
      <c r="E204" s="216" t="s">
        <v>262</v>
      </c>
      <c r="F204" s="217" t="s">
        <v>263</v>
      </c>
      <c r="G204" s="218" t="s">
        <v>180</v>
      </c>
      <c r="H204" s="219">
        <v>1</v>
      </c>
      <c r="I204" s="220"/>
      <c r="J204" s="221">
        <f>ROUND(I204*H204,2)</f>
        <v>0</v>
      </c>
      <c r="K204" s="222"/>
      <c r="L204" s="44"/>
      <c r="M204" s="223" t="s">
        <v>1</v>
      </c>
      <c r="N204" s="224" t="s">
        <v>40</v>
      </c>
      <c r="O204" s="91"/>
      <c r="P204" s="225">
        <f>O204*H204</f>
        <v>0</v>
      </c>
      <c r="Q204" s="225">
        <v>0.0028700000000000002</v>
      </c>
      <c r="R204" s="225">
        <f>Q204*H204</f>
        <v>0.0028700000000000002</v>
      </c>
      <c r="S204" s="225">
        <v>0</v>
      </c>
      <c r="T204" s="22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7" t="s">
        <v>126</v>
      </c>
      <c r="AT204" s="227" t="s">
        <v>122</v>
      </c>
      <c r="AU204" s="227" t="s">
        <v>85</v>
      </c>
      <c r="AY204" s="17" t="s">
        <v>120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17" t="s">
        <v>83</v>
      </c>
      <c r="BK204" s="228">
        <f>ROUND(I204*H204,2)</f>
        <v>0</v>
      </c>
      <c r="BL204" s="17" t="s">
        <v>126</v>
      </c>
      <c r="BM204" s="227" t="s">
        <v>264</v>
      </c>
    </row>
    <row r="205" s="2" customFormat="1" ht="24.15" customHeight="1">
      <c r="A205" s="38"/>
      <c r="B205" s="39"/>
      <c r="C205" s="262" t="s">
        <v>265</v>
      </c>
      <c r="D205" s="262" t="s">
        <v>171</v>
      </c>
      <c r="E205" s="263" t="s">
        <v>266</v>
      </c>
      <c r="F205" s="264" t="s">
        <v>267</v>
      </c>
      <c r="G205" s="265" t="s">
        <v>180</v>
      </c>
      <c r="H205" s="266">
        <v>1</v>
      </c>
      <c r="I205" s="267"/>
      <c r="J205" s="268">
        <f>ROUND(I205*H205,2)</f>
        <v>0</v>
      </c>
      <c r="K205" s="269"/>
      <c r="L205" s="270"/>
      <c r="M205" s="271" t="s">
        <v>1</v>
      </c>
      <c r="N205" s="272" t="s">
        <v>40</v>
      </c>
      <c r="O205" s="91"/>
      <c r="P205" s="225">
        <f>O205*H205</f>
        <v>0</v>
      </c>
      <c r="Q205" s="225">
        <v>0.018499999999999999</v>
      </c>
      <c r="R205" s="225">
        <f>Q205*H205</f>
        <v>0.018499999999999999</v>
      </c>
      <c r="S205" s="225">
        <v>0</v>
      </c>
      <c r="T205" s="22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7" t="s">
        <v>165</v>
      </c>
      <c r="AT205" s="227" t="s">
        <v>171</v>
      </c>
      <c r="AU205" s="227" t="s">
        <v>85</v>
      </c>
      <c r="AY205" s="17" t="s">
        <v>120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17" t="s">
        <v>83</v>
      </c>
      <c r="BK205" s="228">
        <f>ROUND(I205*H205,2)</f>
        <v>0</v>
      </c>
      <c r="BL205" s="17" t="s">
        <v>126</v>
      </c>
      <c r="BM205" s="227" t="s">
        <v>268</v>
      </c>
    </row>
    <row r="206" s="2" customFormat="1" ht="24.15" customHeight="1">
      <c r="A206" s="38"/>
      <c r="B206" s="39"/>
      <c r="C206" s="215" t="s">
        <v>269</v>
      </c>
      <c r="D206" s="215" t="s">
        <v>122</v>
      </c>
      <c r="E206" s="216" t="s">
        <v>270</v>
      </c>
      <c r="F206" s="217" t="s">
        <v>271</v>
      </c>
      <c r="G206" s="218" t="s">
        <v>272</v>
      </c>
      <c r="H206" s="219">
        <v>4</v>
      </c>
      <c r="I206" s="220"/>
      <c r="J206" s="221">
        <f>ROUND(I206*H206,2)</f>
        <v>0</v>
      </c>
      <c r="K206" s="222"/>
      <c r="L206" s="44"/>
      <c r="M206" s="223" t="s">
        <v>1</v>
      </c>
      <c r="N206" s="224" t="s">
        <v>40</v>
      </c>
      <c r="O206" s="91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7" t="s">
        <v>126</v>
      </c>
      <c r="AT206" s="227" t="s">
        <v>122</v>
      </c>
      <c r="AU206" s="227" t="s">
        <v>85</v>
      </c>
      <c r="AY206" s="17" t="s">
        <v>120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7" t="s">
        <v>83</v>
      </c>
      <c r="BK206" s="228">
        <f>ROUND(I206*H206,2)</f>
        <v>0</v>
      </c>
      <c r="BL206" s="17" t="s">
        <v>126</v>
      </c>
      <c r="BM206" s="227" t="s">
        <v>273</v>
      </c>
    </row>
    <row r="207" s="2" customFormat="1" ht="24.15" customHeight="1">
      <c r="A207" s="38"/>
      <c r="B207" s="39"/>
      <c r="C207" s="262" t="s">
        <v>274</v>
      </c>
      <c r="D207" s="262" t="s">
        <v>171</v>
      </c>
      <c r="E207" s="263" t="s">
        <v>275</v>
      </c>
      <c r="F207" s="264" t="s">
        <v>276</v>
      </c>
      <c r="G207" s="265" t="s">
        <v>272</v>
      </c>
      <c r="H207" s="266">
        <v>4.0599999999999996</v>
      </c>
      <c r="I207" s="267"/>
      <c r="J207" s="268">
        <f>ROUND(I207*H207,2)</f>
        <v>0</v>
      </c>
      <c r="K207" s="269"/>
      <c r="L207" s="270"/>
      <c r="M207" s="271" t="s">
        <v>1</v>
      </c>
      <c r="N207" s="272" t="s">
        <v>40</v>
      </c>
      <c r="O207" s="91"/>
      <c r="P207" s="225">
        <f>O207*H207</f>
        <v>0</v>
      </c>
      <c r="Q207" s="225">
        <v>0.0021099999999999999</v>
      </c>
      <c r="R207" s="225">
        <f>Q207*H207</f>
        <v>0.0085665999999999989</v>
      </c>
      <c r="S207" s="225">
        <v>0</v>
      </c>
      <c r="T207" s="22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7" t="s">
        <v>165</v>
      </c>
      <c r="AT207" s="227" t="s">
        <v>171</v>
      </c>
      <c r="AU207" s="227" t="s">
        <v>85</v>
      </c>
      <c r="AY207" s="17" t="s">
        <v>120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17" t="s">
        <v>83</v>
      </c>
      <c r="BK207" s="228">
        <f>ROUND(I207*H207,2)</f>
        <v>0</v>
      </c>
      <c r="BL207" s="17" t="s">
        <v>126</v>
      </c>
      <c r="BM207" s="227" t="s">
        <v>277</v>
      </c>
    </row>
    <row r="208" s="13" customFormat="1">
      <c r="A208" s="13"/>
      <c r="B208" s="229"/>
      <c r="C208" s="230"/>
      <c r="D208" s="231" t="s">
        <v>128</v>
      </c>
      <c r="E208" s="230"/>
      <c r="F208" s="233" t="s">
        <v>278</v>
      </c>
      <c r="G208" s="230"/>
      <c r="H208" s="234">
        <v>4.0599999999999996</v>
      </c>
      <c r="I208" s="235"/>
      <c r="J208" s="230"/>
      <c r="K208" s="230"/>
      <c r="L208" s="236"/>
      <c r="M208" s="237"/>
      <c r="N208" s="238"/>
      <c r="O208" s="238"/>
      <c r="P208" s="238"/>
      <c r="Q208" s="238"/>
      <c r="R208" s="238"/>
      <c r="S208" s="238"/>
      <c r="T208" s="23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0" t="s">
        <v>128</v>
      </c>
      <c r="AU208" s="240" t="s">
        <v>85</v>
      </c>
      <c r="AV208" s="13" t="s">
        <v>85</v>
      </c>
      <c r="AW208" s="13" t="s">
        <v>4</v>
      </c>
      <c r="AX208" s="13" t="s">
        <v>83</v>
      </c>
      <c r="AY208" s="240" t="s">
        <v>120</v>
      </c>
    </row>
    <row r="209" s="2" customFormat="1" ht="24.15" customHeight="1">
      <c r="A209" s="38"/>
      <c r="B209" s="39"/>
      <c r="C209" s="215" t="s">
        <v>279</v>
      </c>
      <c r="D209" s="215" t="s">
        <v>122</v>
      </c>
      <c r="E209" s="216" t="s">
        <v>280</v>
      </c>
      <c r="F209" s="217" t="s">
        <v>281</v>
      </c>
      <c r="G209" s="218" t="s">
        <v>272</v>
      </c>
      <c r="H209" s="219">
        <v>6</v>
      </c>
      <c r="I209" s="220"/>
      <c r="J209" s="221">
        <f>ROUND(I209*H209,2)</f>
        <v>0</v>
      </c>
      <c r="K209" s="222"/>
      <c r="L209" s="44"/>
      <c r="M209" s="223" t="s">
        <v>1</v>
      </c>
      <c r="N209" s="224" t="s">
        <v>40</v>
      </c>
      <c r="O209" s="91"/>
      <c r="P209" s="225">
        <f>O209*H209</f>
        <v>0</v>
      </c>
      <c r="Q209" s="225">
        <v>0</v>
      </c>
      <c r="R209" s="225">
        <f>Q209*H209</f>
        <v>0</v>
      </c>
      <c r="S209" s="225">
        <v>0</v>
      </c>
      <c r="T209" s="22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7" t="s">
        <v>126</v>
      </c>
      <c r="AT209" s="227" t="s">
        <v>122</v>
      </c>
      <c r="AU209" s="227" t="s">
        <v>85</v>
      </c>
      <c r="AY209" s="17" t="s">
        <v>120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7" t="s">
        <v>83</v>
      </c>
      <c r="BK209" s="228">
        <f>ROUND(I209*H209,2)</f>
        <v>0</v>
      </c>
      <c r="BL209" s="17" t="s">
        <v>126</v>
      </c>
      <c r="BM209" s="227" t="s">
        <v>282</v>
      </c>
    </row>
    <row r="210" s="2" customFormat="1" ht="24.15" customHeight="1">
      <c r="A210" s="38"/>
      <c r="B210" s="39"/>
      <c r="C210" s="262" t="s">
        <v>283</v>
      </c>
      <c r="D210" s="262" t="s">
        <v>171</v>
      </c>
      <c r="E210" s="263" t="s">
        <v>284</v>
      </c>
      <c r="F210" s="264" t="s">
        <v>285</v>
      </c>
      <c r="G210" s="265" t="s">
        <v>272</v>
      </c>
      <c r="H210" s="266">
        <v>6.0899999999999999</v>
      </c>
      <c r="I210" s="267"/>
      <c r="J210" s="268">
        <f>ROUND(I210*H210,2)</f>
        <v>0</v>
      </c>
      <c r="K210" s="269"/>
      <c r="L210" s="270"/>
      <c r="M210" s="271" t="s">
        <v>1</v>
      </c>
      <c r="N210" s="272" t="s">
        <v>40</v>
      </c>
      <c r="O210" s="91"/>
      <c r="P210" s="225">
        <f>O210*H210</f>
        <v>0</v>
      </c>
      <c r="Q210" s="225">
        <v>0.0031800000000000001</v>
      </c>
      <c r="R210" s="225">
        <f>Q210*H210</f>
        <v>0.0193662</v>
      </c>
      <c r="S210" s="225">
        <v>0</v>
      </c>
      <c r="T210" s="22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7" t="s">
        <v>165</v>
      </c>
      <c r="AT210" s="227" t="s">
        <v>171</v>
      </c>
      <c r="AU210" s="227" t="s">
        <v>85</v>
      </c>
      <c r="AY210" s="17" t="s">
        <v>120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17" t="s">
        <v>83</v>
      </c>
      <c r="BK210" s="228">
        <f>ROUND(I210*H210,2)</f>
        <v>0</v>
      </c>
      <c r="BL210" s="17" t="s">
        <v>126</v>
      </c>
      <c r="BM210" s="227" t="s">
        <v>286</v>
      </c>
    </row>
    <row r="211" s="13" customFormat="1">
      <c r="A211" s="13"/>
      <c r="B211" s="229"/>
      <c r="C211" s="230"/>
      <c r="D211" s="231" t="s">
        <v>128</v>
      </c>
      <c r="E211" s="230"/>
      <c r="F211" s="233" t="s">
        <v>287</v>
      </c>
      <c r="G211" s="230"/>
      <c r="H211" s="234">
        <v>6.0899999999999999</v>
      </c>
      <c r="I211" s="235"/>
      <c r="J211" s="230"/>
      <c r="K211" s="230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128</v>
      </c>
      <c r="AU211" s="240" t="s">
        <v>85</v>
      </c>
      <c r="AV211" s="13" t="s">
        <v>85</v>
      </c>
      <c r="AW211" s="13" t="s">
        <v>4</v>
      </c>
      <c r="AX211" s="13" t="s">
        <v>83</v>
      </c>
      <c r="AY211" s="240" t="s">
        <v>120</v>
      </c>
    </row>
    <row r="212" s="2" customFormat="1" ht="21.75" customHeight="1">
      <c r="A212" s="38"/>
      <c r="B212" s="39"/>
      <c r="C212" s="215" t="s">
        <v>288</v>
      </c>
      <c r="D212" s="215" t="s">
        <v>122</v>
      </c>
      <c r="E212" s="216" t="s">
        <v>289</v>
      </c>
      <c r="F212" s="217" t="s">
        <v>290</v>
      </c>
      <c r="G212" s="218" t="s">
        <v>272</v>
      </c>
      <c r="H212" s="219">
        <v>10</v>
      </c>
      <c r="I212" s="220"/>
      <c r="J212" s="221">
        <f>ROUND(I212*H212,2)</f>
        <v>0</v>
      </c>
      <c r="K212" s="222"/>
      <c r="L212" s="44"/>
      <c r="M212" s="223" t="s">
        <v>1</v>
      </c>
      <c r="N212" s="224" t="s">
        <v>40</v>
      </c>
      <c r="O212" s="91"/>
      <c r="P212" s="225">
        <f>O212*H212</f>
        <v>0</v>
      </c>
      <c r="Q212" s="225">
        <v>0</v>
      </c>
      <c r="R212" s="225">
        <f>Q212*H212</f>
        <v>0</v>
      </c>
      <c r="S212" s="225">
        <v>0.0050000000000000001</v>
      </c>
      <c r="T212" s="226">
        <f>S212*H212</f>
        <v>0.050000000000000003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7" t="s">
        <v>126</v>
      </c>
      <c r="AT212" s="227" t="s">
        <v>122</v>
      </c>
      <c r="AU212" s="227" t="s">
        <v>85</v>
      </c>
      <c r="AY212" s="17" t="s">
        <v>120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17" t="s">
        <v>83</v>
      </c>
      <c r="BK212" s="228">
        <f>ROUND(I212*H212,2)</f>
        <v>0</v>
      </c>
      <c r="BL212" s="17" t="s">
        <v>126</v>
      </c>
      <c r="BM212" s="227" t="s">
        <v>291</v>
      </c>
    </row>
    <row r="213" s="2" customFormat="1" ht="24.15" customHeight="1">
      <c r="A213" s="38"/>
      <c r="B213" s="39"/>
      <c r="C213" s="215" t="s">
        <v>292</v>
      </c>
      <c r="D213" s="215" t="s">
        <v>122</v>
      </c>
      <c r="E213" s="216" t="s">
        <v>293</v>
      </c>
      <c r="F213" s="217" t="s">
        <v>294</v>
      </c>
      <c r="G213" s="218" t="s">
        <v>180</v>
      </c>
      <c r="H213" s="219">
        <v>4</v>
      </c>
      <c r="I213" s="220"/>
      <c r="J213" s="221">
        <f>ROUND(I213*H213,2)</f>
        <v>0</v>
      </c>
      <c r="K213" s="222"/>
      <c r="L213" s="44"/>
      <c r="M213" s="223" t="s">
        <v>1</v>
      </c>
      <c r="N213" s="224" t="s">
        <v>40</v>
      </c>
      <c r="O213" s="91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7" t="s">
        <v>126</v>
      </c>
      <c r="AT213" s="227" t="s">
        <v>122</v>
      </c>
      <c r="AU213" s="227" t="s">
        <v>85</v>
      </c>
      <c r="AY213" s="17" t="s">
        <v>120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17" t="s">
        <v>83</v>
      </c>
      <c r="BK213" s="228">
        <f>ROUND(I213*H213,2)</f>
        <v>0</v>
      </c>
      <c r="BL213" s="17" t="s">
        <v>126</v>
      </c>
      <c r="BM213" s="227" t="s">
        <v>295</v>
      </c>
    </row>
    <row r="214" s="2" customFormat="1" ht="16.5" customHeight="1">
      <c r="A214" s="38"/>
      <c r="B214" s="39"/>
      <c r="C214" s="262" t="s">
        <v>296</v>
      </c>
      <c r="D214" s="262" t="s">
        <v>171</v>
      </c>
      <c r="E214" s="263" t="s">
        <v>297</v>
      </c>
      <c r="F214" s="264" t="s">
        <v>298</v>
      </c>
      <c r="G214" s="265" t="s">
        <v>180</v>
      </c>
      <c r="H214" s="266">
        <v>4</v>
      </c>
      <c r="I214" s="267"/>
      <c r="J214" s="268">
        <f>ROUND(I214*H214,2)</f>
        <v>0</v>
      </c>
      <c r="K214" s="269"/>
      <c r="L214" s="270"/>
      <c r="M214" s="271" t="s">
        <v>1</v>
      </c>
      <c r="N214" s="272" t="s">
        <v>40</v>
      </c>
      <c r="O214" s="91"/>
      <c r="P214" s="225">
        <f>O214*H214</f>
        <v>0</v>
      </c>
      <c r="Q214" s="225">
        <v>0.00038999999999999999</v>
      </c>
      <c r="R214" s="225">
        <f>Q214*H214</f>
        <v>0.00156</v>
      </c>
      <c r="S214" s="225">
        <v>0</v>
      </c>
      <c r="T214" s="22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7" t="s">
        <v>165</v>
      </c>
      <c r="AT214" s="227" t="s">
        <v>171</v>
      </c>
      <c r="AU214" s="227" t="s">
        <v>85</v>
      </c>
      <c r="AY214" s="17" t="s">
        <v>120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17" t="s">
        <v>83</v>
      </c>
      <c r="BK214" s="228">
        <f>ROUND(I214*H214,2)</f>
        <v>0</v>
      </c>
      <c r="BL214" s="17" t="s">
        <v>126</v>
      </c>
      <c r="BM214" s="227" t="s">
        <v>299</v>
      </c>
    </row>
    <row r="215" s="2" customFormat="1" ht="24.15" customHeight="1">
      <c r="A215" s="38"/>
      <c r="B215" s="39"/>
      <c r="C215" s="215" t="s">
        <v>300</v>
      </c>
      <c r="D215" s="215" t="s">
        <v>122</v>
      </c>
      <c r="E215" s="216" t="s">
        <v>301</v>
      </c>
      <c r="F215" s="217" t="s">
        <v>302</v>
      </c>
      <c r="G215" s="218" t="s">
        <v>180</v>
      </c>
      <c r="H215" s="219">
        <v>2</v>
      </c>
      <c r="I215" s="220"/>
      <c r="J215" s="221">
        <f>ROUND(I215*H215,2)</f>
        <v>0</v>
      </c>
      <c r="K215" s="222"/>
      <c r="L215" s="44"/>
      <c r="M215" s="223" t="s">
        <v>1</v>
      </c>
      <c r="N215" s="224" t="s">
        <v>40</v>
      </c>
      <c r="O215" s="91"/>
      <c r="P215" s="225">
        <f>O215*H215</f>
        <v>0</v>
      </c>
      <c r="Q215" s="225">
        <v>0</v>
      </c>
      <c r="R215" s="225">
        <f>Q215*H215</f>
        <v>0</v>
      </c>
      <c r="S215" s="225">
        <v>0</v>
      </c>
      <c r="T215" s="22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7" t="s">
        <v>126</v>
      </c>
      <c r="AT215" s="227" t="s">
        <v>122</v>
      </c>
      <c r="AU215" s="227" t="s">
        <v>85</v>
      </c>
      <c r="AY215" s="17" t="s">
        <v>120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17" t="s">
        <v>83</v>
      </c>
      <c r="BK215" s="228">
        <f>ROUND(I215*H215,2)</f>
        <v>0</v>
      </c>
      <c r="BL215" s="17" t="s">
        <v>126</v>
      </c>
      <c r="BM215" s="227" t="s">
        <v>303</v>
      </c>
    </row>
    <row r="216" s="2" customFormat="1" ht="16.5" customHeight="1">
      <c r="A216" s="38"/>
      <c r="B216" s="39"/>
      <c r="C216" s="262" t="s">
        <v>304</v>
      </c>
      <c r="D216" s="262" t="s">
        <v>171</v>
      </c>
      <c r="E216" s="263" t="s">
        <v>305</v>
      </c>
      <c r="F216" s="264" t="s">
        <v>306</v>
      </c>
      <c r="G216" s="265" t="s">
        <v>180</v>
      </c>
      <c r="H216" s="266">
        <v>2</v>
      </c>
      <c r="I216" s="267"/>
      <c r="J216" s="268">
        <f>ROUND(I216*H216,2)</f>
        <v>0</v>
      </c>
      <c r="K216" s="269"/>
      <c r="L216" s="270"/>
      <c r="M216" s="271" t="s">
        <v>1</v>
      </c>
      <c r="N216" s="272" t="s">
        <v>40</v>
      </c>
      <c r="O216" s="91"/>
      <c r="P216" s="225">
        <f>O216*H216</f>
        <v>0</v>
      </c>
      <c r="Q216" s="225">
        <v>0.00072000000000000005</v>
      </c>
      <c r="R216" s="225">
        <f>Q216*H216</f>
        <v>0.0014400000000000001</v>
      </c>
      <c r="S216" s="225">
        <v>0</v>
      </c>
      <c r="T216" s="22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7" t="s">
        <v>165</v>
      </c>
      <c r="AT216" s="227" t="s">
        <v>171</v>
      </c>
      <c r="AU216" s="227" t="s">
        <v>85</v>
      </c>
      <c r="AY216" s="17" t="s">
        <v>120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17" t="s">
        <v>83</v>
      </c>
      <c r="BK216" s="228">
        <f>ROUND(I216*H216,2)</f>
        <v>0</v>
      </c>
      <c r="BL216" s="17" t="s">
        <v>126</v>
      </c>
      <c r="BM216" s="227" t="s">
        <v>307</v>
      </c>
    </row>
    <row r="217" s="2" customFormat="1" ht="24.15" customHeight="1">
      <c r="A217" s="38"/>
      <c r="B217" s="39"/>
      <c r="C217" s="215" t="s">
        <v>308</v>
      </c>
      <c r="D217" s="215" t="s">
        <v>122</v>
      </c>
      <c r="E217" s="216" t="s">
        <v>309</v>
      </c>
      <c r="F217" s="217" t="s">
        <v>310</v>
      </c>
      <c r="G217" s="218" t="s">
        <v>180</v>
      </c>
      <c r="H217" s="219">
        <v>4</v>
      </c>
      <c r="I217" s="220"/>
      <c r="J217" s="221">
        <f>ROUND(I217*H217,2)</f>
        <v>0</v>
      </c>
      <c r="K217" s="222"/>
      <c r="L217" s="44"/>
      <c r="M217" s="223" t="s">
        <v>1</v>
      </c>
      <c r="N217" s="224" t="s">
        <v>40</v>
      </c>
      <c r="O217" s="91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7" t="s">
        <v>126</v>
      </c>
      <c r="AT217" s="227" t="s">
        <v>122</v>
      </c>
      <c r="AU217" s="227" t="s">
        <v>85</v>
      </c>
      <c r="AY217" s="17" t="s">
        <v>120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17" t="s">
        <v>83</v>
      </c>
      <c r="BK217" s="228">
        <f>ROUND(I217*H217,2)</f>
        <v>0</v>
      </c>
      <c r="BL217" s="17" t="s">
        <v>126</v>
      </c>
      <c r="BM217" s="227" t="s">
        <v>311</v>
      </c>
    </row>
    <row r="218" s="2" customFormat="1" ht="16.5" customHeight="1">
      <c r="A218" s="38"/>
      <c r="B218" s="39"/>
      <c r="C218" s="262" t="s">
        <v>312</v>
      </c>
      <c r="D218" s="262" t="s">
        <v>171</v>
      </c>
      <c r="E218" s="263" t="s">
        <v>313</v>
      </c>
      <c r="F218" s="264" t="s">
        <v>314</v>
      </c>
      <c r="G218" s="265" t="s">
        <v>180</v>
      </c>
      <c r="H218" s="266">
        <v>4</v>
      </c>
      <c r="I218" s="267"/>
      <c r="J218" s="268">
        <f>ROUND(I218*H218,2)</f>
        <v>0</v>
      </c>
      <c r="K218" s="269"/>
      <c r="L218" s="270"/>
      <c r="M218" s="271" t="s">
        <v>1</v>
      </c>
      <c r="N218" s="272" t="s">
        <v>40</v>
      </c>
      <c r="O218" s="91"/>
      <c r="P218" s="225">
        <f>O218*H218</f>
        <v>0</v>
      </c>
      <c r="Q218" s="225">
        <v>0.00072000000000000005</v>
      </c>
      <c r="R218" s="225">
        <f>Q218*H218</f>
        <v>0.0028800000000000002</v>
      </c>
      <c r="S218" s="225">
        <v>0</v>
      </c>
      <c r="T218" s="22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7" t="s">
        <v>165</v>
      </c>
      <c r="AT218" s="227" t="s">
        <v>171</v>
      </c>
      <c r="AU218" s="227" t="s">
        <v>85</v>
      </c>
      <c r="AY218" s="17" t="s">
        <v>120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7" t="s">
        <v>83</v>
      </c>
      <c r="BK218" s="228">
        <f>ROUND(I218*H218,2)</f>
        <v>0</v>
      </c>
      <c r="BL218" s="17" t="s">
        <v>126</v>
      </c>
      <c r="BM218" s="227" t="s">
        <v>315</v>
      </c>
    </row>
    <row r="219" s="2" customFormat="1" ht="24.15" customHeight="1">
      <c r="A219" s="38"/>
      <c r="B219" s="39"/>
      <c r="C219" s="215" t="s">
        <v>316</v>
      </c>
      <c r="D219" s="215" t="s">
        <v>122</v>
      </c>
      <c r="E219" s="216" t="s">
        <v>317</v>
      </c>
      <c r="F219" s="217" t="s">
        <v>318</v>
      </c>
      <c r="G219" s="218" t="s">
        <v>180</v>
      </c>
      <c r="H219" s="219">
        <v>6</v>
      </c>
      <c r="I219" s="220"/>
      <c r="J219" s="221">
        <f>ROUND(I219*H219,2)</f>
        <v>0</v>
      </c>
      <c r="K219" s="222"/>
      <c r="L219" s="44"/>
      <c r="M219" s="223" t="s">
        <v>1</v>
      </c>
      <c r="N219" s="224" t="s">
        <v>40</v>
      </c>
      <c r="O219" s="91"/>
      <c r="P219" s="225">
        <f>O219*H219</f>
        <v>0</v>
      </c>
      <c r="Q219" s="225">
        <v>0.0016199999999999999</v>
      </c>
      <c r="R219" s="225">
        <f>Q219*H219</f>
        <v>0.0097199999999999995</v>
      </c>
      <c r="S219" s="225">
        <v>0</v>
      </c>
      <c r="T219" s="22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7" t="s">
        <v>126</v>
      </c>
      <c r="AT219" s="227" t="s">
        <v>122</v>
      </c>
      <c r="AU219" s="227" t="s">
        <v>85</v>
      </c>
      <c r="AY219" s="17" t="s">
        <v>120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17" t="s">
        <v>83</v>
      </c>
      <c r="BK219" s="228">
        <f>ROUND(I219*H219,2)</f>
        <v>0</v>
      </c>
      <c r="BL219" s="17" t="s">
        <v>126</v>
      </c>
      <c r="BM219" s="227" t="s">
        <v>319</v>
      </c>
    </row>
    <row r="220" s="14" customFormat="1">
      <c r="A220" s="14"/>
      <c r="B220" s="241"/>
      <c r="C220" s="242"/>
      <c r="D220" s="231" t="s">
        <v>128</v>
      </c>
      <c r="E220" s="243" t="s">
        <v>1</v>
      </c>
      <c r="F220" s="244" t="s">
        <v>320</v>
      </c>
      <c r="G220" s="242"/>
      <c r="H220" s="243" t="s">
        <v>1</v>
      </c>
      <c r="I220" s="245"/>
      <c r="J220" s="242"/>
      <c r="K220" s="242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128</v>
      </c>
      <c r="AU220" s="250" t="s">
        <v>85</v>
      </c>
      <c r="AV220" s="14" t="s">
        <v>83</v>
      </c>
      <c r="AW220" s="14" t="s">
        <v>32</v>
      </c>
      <c r="AX220" s="14" t="s">
        <v>75</v>
      </c>
      <c r="AY220" s="250" t="s">
        <v>120</v>
      </c>
    </row>
    <row r="221" s="13" customFormat="1">
      <c r="A221" s="13"/>
      <c r="B221" s="229"/>
      <c r="C221" s="230"/>
      <c r="D221" s="231" t="s">
        <v>128</v>
      </c>
      <c r="E221" s="232" t="s">
        <v>1</v>
      </c>
      <c r="F221" s="233" t="s">
        <v>321</v>
      </c>
      <c r="G221" s="230"/>
      <c r="H221" s="234">
        <v>6</v>
      </c>
      <c r="I221" s="235"/>
      <c r="J221" s="230"/>
      <c r="K221" s="230"/>
      <c r="L221" s="236"/>
      <c r="M221" s="237"/>
      <c r="N221" s="238"/>
      <c r="O221" s="238"/>
      <c r="P221" s="238"/>
      <c r="Q221" s="238"/>
      <c r="R221" s="238"/>
      <c r="S221" s="238"/>
      <c r="T221" s="23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0" t="s">
        <v>128</v>
      </c>
      <c r="AU221" s="240" t="s">
        <v>85</v>
      </c>
      <c r="AV221" s="13" t="s">
        <v>85</v>
      </c>
      <c r="AW221" s="13" t="s">
        <v>32</v>
      </c>
      <c r="AX221" s="13" t="s">
        <v>83</v>
      </c>
      <c r="AY221" s="240" t="s">
        <v>120</v>
      </c>
    </row>
    <row r="222" s="2" customFormat="1" ht="24.15" customHeight="1">
      <c r="A222" s="38"/>
      <c r="B222" s="39"/>
      <c r="C222" s="262" t="s">
        <v>322</v>
      </c>
      <c r="D222" s="262" t="s">
        <v>171</v>
      </c>
      <c r="E222" s="263" t="s">
        <v>323</v>
      </c>
      <c r="F222" s="264" t="s">
        <v>324</v>
      </c>
      <c r="G222" s="265" t="s">
        <v>180</v>
      </c>
      <c r="H222" s="266">
        <v>6</v>
      </c>
      <c r="I222" s="267"/>
      <c r="J222" s="268">
        <f>ROUND(I222*H222,2)</f>
        <v>0</v>
      </c>
      <c r="K222" s="269"/>
      <c r="L222" s="270"/>
      <c r="M222" s="271" t="s">
        <v>1</v>
      </c>
      <c r="N222" s="272" t="s">
        <v>40</v>
      </c>
      <c r="O222" s="91"/>
      <c r="P222" s="225">
        <f>O222*H222</f>
        <v>0</v>
      </c>
      <c r="Q222" s="225">
        <v>0.017999999999999999</v>
      </c>
      <c r="R222" s="225">
        <f>Q222*H222</f>
        <v>0.10799999999999999</v>
      </c>
      <c r="S222" s="225">
        <v>0</v>
      </c>
      <c r="T222" s="22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7" t="s">
        <v>165</v>
      </c>
      <c r="AT222" s="227" t="s">
        <v>171</v>
      </c>
      <c r="AU222" s="227" t="s">
        <v>85</v>
      </c>
      <c r="AY222" s="17" t="s">
        <v>120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17" t="s">
        <v>83</v>
      </c>
      <c r="BK222" s="228">
        <f>ROUND(I222*H222,2)</f>
        <v>0</v>
      </c>
      <c r="BL222" s="17" t="s">
        <v>126</v>
      </c>
      <c r="BM222" s="227" t="s">
        <v>325</v>
      </c>
    </row>
    <row r="223" s="2" customFormat="1" ht="16.5" customHeight="1">
      <c r="A223" s="38"/>
      <c r="B223" s="39"/>
      <c r="C223" s="262" t="s">
        <v>326</v>
      </c>
      <c r="D223" s="262" t="s">
        <v>171</v>
      </c>
      <c r="E223" s="263" t="s">
        <v>327</v>
      </c>
      <c r="F223" s="264" t="s">
        <v>328</v>
      </c>
      <c r="G223" s="265" t="s">
        <v>180</v>
      </c>
      <c r="H223" s="266">
        <v>6</v>
      </c>
      <c r="I223" s="267"/>
      <c r="J223" s="268">
        <f>ROUND(I223*H223,2)</f>
        <v>0</v>
      </c>
      <c r="K223" s="269"/>
      <c r="L223" s="270"/>
      <c r="M223" s="271" t="s">
        <v>1</v>
      </c>
      <c r="N223" s="272" t="s">
        <v>40</v>
      </c>
      <c r="O223" s="91"/>
      <c r="P223" s="225">
        <f>O223*H223</f>
        <v>0</v>
      </c>
      <c r="Q223" s="225">
        <v>0.0015</v>
      </c>
      <c r="R223" s="225">
        <f>Q223*H223</f>
        <v>0.0090000000000000011</v>
      </c>
      <c r="S223" s="225">
        <v>0</v>
      </c>
      <c r="T223" s="22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7" t="s">
        <v>165</v>
      </c>
      <c r="AT223" s="227" t="s">
        <v>171</v>
      </c>
      <c r="AU223" s="227" t="s">
        <v>85</v>
      </c>
      <c r="AY223" s="17" t="s">
        <v>120</v>
      </c>
      <c r="BE223" s="228">
        <f>IF(N223="základní",J223,0)</f>
        <v>0</v>
      </c>
      <c r="BF223" s="228">
        <f>IF(N223="snížená",J223,0)</f>
        <v>0</v>
      </c>
      <c r="BG223" s="228">
        <f>IF(N223="zákl. přenesená",J223,0)</f>
        <v>0</v>
      </c>
      <c r="BH223" s="228">
        <f>IF(N223="sníž. přenesená",J223,0)</f>
        <v>0</v>
      </c>
      <c r="BI223" s="228">
        <f>IF(N223="nulová",J223,0)</f>
        <v>0</v>
      </c>
      <c r="BJ223" s="17" t="s">
        <v>83</v>
      </c>
      <c r="BK223" s="228">
        <f>ROUND(I223*H223,2)</f>
        <v>0</v>
      </c>
      <c r="BL223" s="17" t="s">
        <v>126</v>
      </c>
      <c r="BM223" s="227" t="s">
        <v>329</v>
      </c>
    </row>
    <row r="224" s="2" customFormat="1" ht="16.5" customHeight="1">
      <c r="A224" s="38"/>
      <c r="B224" s="39"/>
      <c r="C224" s="215" t="s">
        <v>330</v>
      </c>
      <c r="D224" s="215" t="s">
        <v>122</v>
      </c>
      <c r="E224" s="216" t="s">
        <v>331</v>
      </c>
      <c r="F224" s="217" t="s">
        <v>332</v>
      </c>
      <c r="G224" s="218" t="s">
        <v>180</v>
      </c>
      <c r="H224" s="219">
        <v>1</v>
      </c>
      <c r="I224" s="220"/>
      <c r="J224" s="221">
        <f>ROUND(I224*H224,2)</f>
        <v>0</v>
      </c>
      <c r="K224" s="222"/>
      <c r="L224" s="44"/>
      <c r="M224" s="223" t="s">
        <v>1</v>
      </c>
      <c r="N224" s="224" t="s">
        <v>40</v>
      </c>
      <c r="O224" s="91"/>
      <c r="P224" s="225">
        <f>O224*H224</f>
        <v>0</v>
      </c>
      <c r="Q224" s="225">
        <v>0.0035799999999999998</v>
      </c>
      <c r="R224" s="225">
        <f>Q224*H224</f>
        <v>0.0035799999999999998</v>
      </c>
      <c r="S224" s="225">
        <v>0</v>
      </c>
      <c r="T224" s="22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7" t="s">
        <v>126</v>
      </c>
      <c r="AT224" s="227" t="s">
        <v>122</v>
      </c>
      <c r="AU224" s="227" t="s">
        <v>85</v>
      </c>
      <c r="AY224" s="17" t="s">
        <v>120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17" t="s">
        <v>83</v>
      </c>
      <c r="BK224" s="228">
        <f>ROUND(I224*H224,2)</f>
        <v>0</v>
      </c>
      <c r="BL224" s="17" t="s">
        <v>126</v>
      </c>
      <c r="BM224" s="227" t="s">
        <v>333</v>
      </c>
    </row>
    <row r="225" s="2" customFormat="1" ht="24.15" customHeight="1">
      <c r="A225" s="38"/>
      <c r="B225" s="39"/>
      <c r="C225" s="262" t="s">
        <v>334</v>
      </c>
      <c r="D225" s="262" t="s">
        <v>171</v>
      </c>
      <c r="E225" s="263" t="s">
        <v>335</v>
      </c>
      <c r="F225" s="264" t="s">
        <v>336</v>
      </c>
      <c r="G225" s="265" t="s">
        <v>180</v>
      </c>
      <c r="H225" s="266">
        <v>1</v>
      </c>
      <c r="I225" s="267"/>
      <c r="J225" s="268">
        <f>ROUND(I225*H225,2)</f>
        <v>0</v>
      </c>
      <c r="K225" s="269"/>
      <c r="L225" s="270"/>
      <c r="M225" s="271" t="s">
        <v>1</v>
      </c>
      <c r="N225" s="272" t="s">
        <v>40</v>
      </c>
      <c r="O225" s="91"/>
      <c r="P225" s="225">
        <f>O225*H225</f>
        <v>0</v>
      </c>
      <c r="Q225" s="225">
        <v>0.017999999999999999</v>
      </c>
      <c r="R225" s="225">
        <f>Q225*H225</f>
        <v>0.017999999999999999</v>
      </c>
      <c r="S225" s="225">
        <v>0</v>
      </c>
      <c r="T225" s="22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7" t="s">
        <v>165</v>
      </c>
      <c r="AT225" s="227" t="s">
        <v>171</v>
      </c>
      <c r="AU225" s="227" t="s">
        <v>85</v>
      </c>
      <c r="AY225" s="17" t="s">
        <v>120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7" t="s">
        <v>83</v>
      </c>
      <c r="BK225" s="228">
        <f>ROUND(I225*H225,2)</f>
        <v>0</v>
      </c>
      <c r="BL225" s="17" t="s">
        <v>126</v>
      </c>
      <c r="BM225" s="227" t="s">
        <v>337</v>
      </c>
    </row>
    <row r="226" s="2" customFormat="1" ht="16.5" customHeight="1">
      <c r="A226" s="38"/>
      <c r="B226" s="39"/>
      <c r="C226" s="215" t="s">
        <v>338</v>
      </c>
      <c r="D226" s="215" t="s">
        <v>122</v>
      </c>
      <c r="E226" s="216" t="s">
        <v>339</v>
      </c>
      <c r="F226" s="217" t="s">
        <v>340</v>
      </c>
      <c r="G226" s="218" t="s">
        <v>180</v>
      </c>
      <c r="H226" s="219">
        <v>1</v>
      </c>
      <c r="I226" s="220"/>
      <c r="J226" s="221">
        <f>ROUND(I226*H226,2)</f>
        <v>0</v>
      </c>
      <c r="K226" s="222"/>
      <c r="L226" s="44"/>
      <c r="M226" s="223" t="s">
        <v>1</v>
      </c>
      <c r="N226" s="224" t="s">
        <v>40</v>
      </c>
      <c r="O226" s="91"/>
      <c r="P226" s="225">
        <f>O226*H226</f>
        <v>0</v>
      </c>
      <c r="Q226" s="225">
        <v>0.00087000000000000001</v>
      </c>
      <c r="R226" s="225">
        <f>Q226*H226</f>
        <v>0.00087000000000000001</v>
      </c>
      <c r="S226" s="225">
        <v>0</v>
      </c>
      <c r="T226" s="22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7" t="s">
        <v>126</v>
      </c>
      <c r="AT226" s="227" t="s">
        <v>122</v>
      </c>
      <c r="AU226" s="227" t="s">
        <v>85</v>
      </c>
      <c r="AY226" s="17" t="s">
        <v>120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17" t="s">
        <v>83</v>
      </c>
      <c r="BK226" s="228">
        <f>ROUND(I226*H226,2)</f>
        <v>0</v>
      </c>
      <c r="BL226" s="17" t="s">
        <v>126</v>
      </c>
      <c r="BM226" s="227" t="s">
        <v>341</v>
      </c>
    </row>
    <row r="227" s="14" customFormat="1">
      <c r="A227" s="14"/>
      <c r="B227" s="241"/>
      <c r="C227" s="242"/>
      <c r="D227" s="231" t="s">
        <v>128</v>
      </c>
      <c r="E227" s="243" t="s">
        <v>1</v>
      </c>
      <c r="F227" s="244" t="s">
        <v>320</v>
      </c>
      <c r="G227" s="242"/>
      <c r="H227" s="243" t="s">
        <v>1</v>
      </c>
      <c r="I227" s="245"/>
      <c r="J227" s="242"/>
      <c r="K227" s="242"/>
      <c r="L227" s="246"/>
      <c r="M227" s="247"/>
      <c r="N227" s="248"/>
      <c r="O227" s="248"/>
      <c r="P227" s="248"/>
      <c r="Q227" s="248"/>
      <c r="R227" s="248"/>
      <c r="S227" s="248"/>
      <c r="T227" s="24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0" t="s">
        <v>128</v>
      </c>
      <c r="AU227" s="250" t="s">
        <v>85</v>
      </c>
      <c r="AV227" s="14" t="s">
        <v>83</v>
      </c>
      <c r="AW227" s="14" t="s">
        <v>32</v>
      </c>
      <c r="AX227" s="14" t="s">
        <v>75</v>
      </c>
      <c r="AY227" s="250" t="s">
        <v>120</v>
      </c>
    </row>
    <row r="228" s="13" customFormat="1">
      <c r="A228" s="13"/>
      <c r="B228" s="229"/>
      <c r="C228" s="230"/>
      <c r="D228" s="231" t="s">
        <v>128</v>
      </c>
      <c r="E228" s="232" t="s">
        <v>1</v>
      </c>
      <c r="F228" s="233" t="s">
        <v>83</v>
      </c>
      <c r="G228" s="230"/>
      <c r="H228" s="234">
        <v>1</v>
      </c>
      <c r="I228" s="235"/>
      <c r="J228" s="230"/>
      <c r="K228" s="230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128</v>
      </c>
      <c r="AU228" s="240" t="s">
        <v>85</v>
      </c>
      <c r="AV228" s="13" t="s">
        <v>85</v>
      </c>
      <c r="AW228" s="13" t="s">
        <v>32</v>
      </c>
      <c r="AX228" s="13" t="s">
        <v>83</v>
      </c>
      <c r="AY228" s="240" t="s">
        <v>120</v>
      </c>
    </row>
    <row r="229" s="2" customFormat="1" ht="24.15" customHeight="1">
      <c r="A229" s="38"/>
      <c r="B229" s="39"/>
      <c r="C229" s="262" t="s">
        <v>342</v>
      </c>
      <c r="D229" s="262" t="s">
        <v>171</v>
      </c>
      <c r="E229" s="263" t="s">
        <v>343</v>
      </c>
      <c r="F229" s="264" t="s">
        <v>344</v>
      </c>
      <c r="G229" s="265" t="s">
        <v>180</v>
      </c>
      <c r="H229" s="266">
        <v>1</v>
      </c>
      <c r="I229" s="267"/>
      <c r="J229" s="268">
        <f>ROUND(I229*H229,2)</f>
        <v>0</v>
      </c>
      <c r="K229" s="269"/>
      <c r="L229" s="270"/>
      <c r="M229" s="271" t="s">
        <v>1</v>
      </c>
      <c r="N229" s="272" t="s">
        <v>40</v>
      </c>
      <c r="O229" s="91"/>
      <c r="P229" s="225">
        <f>O229*H229</f>
        <v>0</v>
      </c>
      <c r="Q229" s="225">
        <v>0.017999999999999999</v>
      </c>
      <c r="R229" s="225">
        <f>Q229*H229</f>
        <v>0.017999999999999999</v>
      </c>
      <c r="S229" s="225">
        <v>0</v>
      </c>
      <c r="T229" s="22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7" t="s">
        <v>165</v>
      </c>
      <c r="AT229" s="227" t="s">
        <v>171</v>
      </c>
      <c r="AU229" s="227" t="s">
        <v>85</v>
      </c>
      <c r="AY229" s="17" t="s">
        <v>120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7" t="s">
        <v>83</v>
      </c>
      <c r="BK229" s="228">
        <f>ROUND(I229*H229,2)</f>
        <v>0</v>
      </c>
      <c r="BL229" s="17" t="s">
        <v>126</v>
      </c>
      <c r="BM229" s="227" t="s">
        <v>345</v>
      </c>
    </row>
    <row r="230" s="2" customFormat="1" ht="24.15" customHeight="1">
      <c r="A230" s="38"/>
      <c r="B230" s="39"/>
      <c r="C230" s="215" t="s">
        <v>346</v>
      </c>
      <c r="D230" s="215" t="s">
        <v>122</v>
      </c>
      <c r="E230" s="216" t="s">
        <v>347</v>
      </c>
      <c r="F230" s="217" t="s">
        <v>348</v>
      </c>
      <c r="G230" s="218" t="s">
        <v>180</v>
      </c>
      <c r="H230" s="219">
        <v>1</v>
      </c>
      <c r="I230" s="220"/>
      <c r="J230" s="221">
        <f>ROUND(I230*H230,2)</f>
        <v>0</v>
      </c>
      <c r="K230" s="222"/>
      <c r="L230" s="44"/>
      <c r="M230" s="223" t="s">
        <v>1</v>
      </c>
      <c r="N230" s="224" t="s">
        <v>40</v>
      </c>
      <c r="O230" s="91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7" t="s">
        <v>126</v>
      </c>
      <c r="AT230" s="227" t="s">
        <v>122</v>
      </c>
      <c r="AU230" s="227" t="s">
        <v>85</v>
      </c>
      <c r="AY230" s="17" t="s">
        <v>120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17" t="s">
        <v>83</v>
      </c>
      <c r="BK230" s="228">
        <f>ROUND(I230*H230,2)</f>
        <v>0</v>
      </c>
      <c r="BL230" s="17" t="s">
        <v>126</v>
      </c>
      <c r="BM230" s="227" t="s">
        <v>349</v>
      </c>
    </row>
    <row r="231" s="2" customFormat="1" ht="24.15" customHeight="1">
      <c r="A231" s="38"/>
      <c r="B231" s="39"/>
      <c r="C231" s="262" t="s">
        <v>350</v>
      </c>
      <c r="D231" s="262" t="s">
        <v>171</v>
      </c>
      <c r="E231" s="263" t="s">
        <v>351</v>
      </c>
      <c r="F231" s="264" t="s">
        <v>352</v>
      </c>
      <c r="G231" s="265" t="s">
        <v>180</v>
      </c>
      <c r="H231" s="266">
        <v>1</v>
      </c>
      <c r="I231" s="267"/>
      <c r="J231" s="268">
        <f>ROUND(I231*H231,2)</f>
        <v>0</v>
      </c>
      <c r="K231" s="269"/>
      <c r="L231" s="270"/>
      <c r="M231" s="271" t="s">
        <v>1</v>
      </c>
      <c r="N231" s="272" t="s">
        <v>40</v>
      </c>
      <c r="O231" s="91"/>
      <c r="P231" s="225">
        <f>O231*H231</f>
        <v>0</v>
      </c>
      <c r="Q231" s="225">
        <v>0.0023999999999999998</v>
      </c>
      <c r="R231" s="225">
        <f>Q231*H231</f>
        <v>0.0023999999999999998</v>
      </c>
      <c r="S231" s="225">
        <v>0</v>
      </c>
      <c r="T231" s="22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7" t="s">
        <v>165</v>
      </c>
      <c r="AT231" s="227" t="s">
        <v>171</v>
      </c>
      <c r="AU231" s="227" t="s">
        <v>85</v>
      </c>
      <c r="AY231" s="17" t="s">
        <v>120</v>
      </c>
      <c r="BE231" s="228">
        <f>IF(N231="základní",J231,0)</f>
        <v>0</v>
      </c>
      <c r="BF231" s="228">
        <f>IF(N231="snížená",J231,0)</f>
        <v>0</v>
      </c>
      <c r="BG231" s="228">
        <f>IF(N231="zákl. přenesená",J231,0)</f>
        <v>0</v>
      </c>
      <c r="BH231" s="228">
        <f>IF(N231="sníž. přenesená",J231,0)</f>
        <v>0</v>
      </c>
      <c r="BI231" s="228">
        <f>IF(N231="nulová",J231,0)</f>
        <v>0</v>
      </c>
      <c r="BJ231" s="17" t="s">
        <v>83</v>
      </c>
      <c r="BK231" s="228">
        <f>ROUND(I231*H231,2)</f>
        <v>0</v>
      </c>
      <c r="BL231" s="17" t="s">
        <v>126</v>
      </c>
      <c r="BM231" s="227" t="s">
        <v>353</v>
      </c>
    </row>
    <row r="232" s="2" customFormat="1" ht="24.15" customHeight="1">
      <c r="A232" s="38"/>
      <c r="B232" s="39"/>
      <c r="C232" s="262" t="s">
        <v>354</v>
      </c>
      <c r="D232" s="262" t="s">
        <v>171</v>
      </c>
      <c r="E232" s="263" t="s">
        <v>355</v>
      </c>
      <c r="F232" s="264" t="s">
        <v>356</v>
      </c>
      <c r="G232" s="265" t="s">
        <v>180</v>
      </c>
      <c r="H232" s="266">
        <v>1</v>
      </c>
      <c r="I232" s="267"/>
      <c r="J232" s="268">
        <f>ROUND(I232*H232,2)</f>
        <v>0</v>
      </c>
      <c r="K232" s="269"/>
      <c r="L232" s="270"/>
      <c r="M232" s="271" t="s">
        <v>1</v>
      </c>
      <c r="N232" s="272" t="s">
        <v>40</v>
      </c>
      <c r="O232" s="91"/>
      <c r="P232" s="225">
        <f>O232*H232</f>
        <v>0</v>
      </c>
      <c r="Q232" s="225">
        <v>0.0065399999999999998</v>
      </c>
      <c r="R232" s="225">
        <f>Q232*H232</f>
        <v>0.0065399999999999998</v>
      </c>
      <c r="S232" s="225">
        <v>0</v>
      </c>
      <c r="T232" s="22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7" t="s">
        <v>165</v>
      </c>
      <c r="AT232" s="227" t="s">
        <v>171</v>
      </c>
      <c r="AU232" s="227" t="s">
        <v>85</v>
      </c>
      <c r="AY232" s="17" t="s">
        <v>120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17" t="s">
        <v>83</v>
      </c>
      <c r="BK232" s="228">
        <f>ROUND(I232*H232,2)</f>
        <v>0</v>
      </c>
      <c r="BL232" s="17" t="s">
        <v>126</v>
      </c>
      <c r="BM232" s="227" t="s">
        <v>357</v>
      </c>
    </row>
    <row r="233" s="2" customFormat="1" ht="24.15" customHeight="1">
      <c r="A233" s="38"/>
      <c r="B233" s="39"/>
      <c r="C233" s="215" t="s">
        <v>358</v>
      </c>
      <c r="D233" s="215" t="s">
        <v>122</v>
      </c>
      <c r="E233" s="216" t="s">
        <v>359</v>
      </c>
      <c r="F233" s="217" t="s">
        <v>360</v>
      </c>
      <c r="G233" s="218" t="s">
        <v>180</v>
      </c>
      <c r="H233" s="219">
        <v>1</v>
      </c>
      <c r="I233" s="220"/>
      <c r="J233" s="221">
        <f>ROUND(I233*H233,2)</f>
        <v>0</v>
      </c>
      <c r="K233" s="222"/>
      <c r="L233" s="44"/>
      <c r="M233" s="223" t="s">
        <v>1</v>
      </c>
      <c r="N233" s="224" t="s">
        <v>40</v>
      </c>
      <c r="O233" s="91"/>
      <c r="P233" s="225">
        <f>O233*H233</f>
        <v>0</v>
      </c>
      <c r="Q233" s="225">
        <v>0.38627</v>
      </c>
      <c r="R233" s="225">
        <f>Q233*H233</f>
        <v>0.38627</v>
      </c>
      <c r="S233" s="225">
        <v>0</v>
      </c>
      <c r="T233" s="22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7" t="s">
        <v>126</v>
      </c>
      <c r="AT233" s="227" t="s">
        <v>122</v>
      </c>
      <c r="AU233" s="227" t="s">
        <v>85</v>
      </c>
      <c r="AY233" s="17" t="s">
        <v>120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7" t="s">
        <v>83</v>
      </c>
      <c r="BK233" s="228">
        <f>ROUND(I233*H233,2)</f>
        <v>0</v>
      </c>
      <c r="BL233" s="17" t="s">
        <v>126</v>
      </c>
      <c r="BM233" s="227" t="s">
        <v>361</v>
      </c>
    </row>
    <row r="234" s="2" customFormat="1" ht="16.5" customHeight="1">
      <c r="A234" s="38"/>
      <c r="B234" s="39"/>
      <c r="C234" s="262" t="s">
        <v>362</v>
      </c>
      <c r="D234" s="262" t="s">
        <v>171</v>
      </c>
      <c r="E234" s="263" t="s">
        <v>363</v>
      </c>
      <c r="F234" s="264" t="s">
        <v>364</v>
      </c>
      <c r="G234" s="265" t="s">
        <v>180</v>
      </c>
      <c r="H234" s="266">
        <v>1</v>
      </c>
      <c r="I234" s="267"/>
      <c r="J234" s="268">
        <f>ROUND(I234*H234,2)</f>
        <v>0</v>
      </c>
      <c r="K234" s="269"/>
      <c r="L234" s="270"/>
      <c r="M234" s="271" t="s">
        <v>1</v>
      </c>
      <c r="N234" s="272" t="s">
        <v>40</v>
      </c>
      <c r="O234" s="91"/>
      <c r="P234" s="225">
        <f>O234*H234</f>
        <v>0</v>
      </c>
      <c r="Q234" s="225">
        <v>2.9870000000000001</v>
      </c>
      <c r="R234" s="225">
        <f>Q234*H234</f>
        <v>2.9870000000000001</v>
      </c>
      <c r="S234" s="225">
        <v>0</v>
      </c>
      <c r="T234" s="22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7" t="s">
        <v>165</v>
      </c>
      <c r="AT234" s="227" t="s">
        <v>171</v>
      </c>
      <c r="AU234" s="227" t="s">
        <v>85</v>
      </c>
      <c r="AY234" s="17" t="s">
        <v>120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17" t="s">
        <v>83</v>
      </c>
      <c r="BK234" s="228">
        <f>ROUND(I234*H234,2)</f>
        <v>0</v>
      </c>
      <c r="BL234" s="17" t="s">
        <v>126</v>
      </c>
      <c r="BM234" s="227" t="s">
        <v>365</v>
      </c>
    </row>
    <row r="235" s="2" customFormat="1" ht="24.15" customHeight="1">
      <c r="A235" s="38"/>
      <c r="B235" s="39"/>
      <c r="C235" s="215" t="s">
        <v>366</v>
      </c>
      <c r="D235" s="215" t="s">
        <v>122</v>
      </c>
      <c r="E235" s="216" t="s">
        <v>367</v>
      </c>
      <c r="F235" s="217" t="s">
        <v>368</v>
      </c>
      <c r="G235" s="218" t="s">
        <v>180</v>
      </c>
      <c r="H235" s="219">
        <v>1</v>
      </c>
      <c r="I235" s="220"/>
      <c r="J235" s="221">
        <f>ROUND(I235*H235,2)</f>
        <v>0</v>
      </c>
      <c r="K235" s="222"/>
      <c r="L235" s="44"/>
      <c r="M235" s="223" t="s">
        <v>1</v>
      </c>
      <c r="N235" s="224" t="s">
        <v>40</v>
      </c>
      <c r="O235" s="91"/>
      <c r="P235" s="225">
        <f>O235*H235</f>
        <v>0</v>
      </c>
      <c r="Q235" s="225">
        <v>0.050500000000000003</v>
      </c>
      <c r="R235" s="225">
        <f>Q235*H235</f>
        <v>0.050500000000000003</v>
      </c>
      <c r="S235" s="225">
        <v>0</v>
      </c>
      <c r="T235" s="22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7" t="s">
        <v>126</v>
      </c>
      <c r="AT235" s="227" t="s">
        <v>122</v>
      </c>
      <c r="AU235" s="227" t="s">
        <v>85</v>
      </c>
      <c r="AY235" s="17" t="s">
        <v>120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7" t="s">
        <v>83</v>
      </c>
      <c r="BK235" s="228">
        <f>ROUND(I235*H235,2)</f>
        <v>0</v>
      </c>
      <c r="BL235" s="17" t="s">
        <v>126</v>
      </c>
      <c r="BM235" s="227" t="s">
        <v>369</v>
      </c>
    </row>
    <row r="236" s="2" customFormat="1" ht="24.15" customHeight="1">
      <c r="A236" s="38"/>
      <c r="B236" s="39"/>
      <c r="C236" s="262" t="s">
        <v>370</v>
      </c>
      <c r="D236" s="262" t="s">
        <v>171</v>
      </c>
      <c r="E236" s="263" t="s">
        <v>371</v>
      </c>
      <c r="F236" s="264" t="s">
        <v>372</v>
      </c>
      <c r="G236" s="265" t="s">
        <v>180</v>
      </c>
      <c r="H236" s="266">
        <v>1</v>
      </c>
      <c r="I236" s="267"/>
      <c r="J236" s="268">
        <f>ROUND(I236*H236,2)</f>
        <v>0</v>
      </c>
      <c r="K236" s="269"/>
      <c r="L236" s="270"/>
      <c r="M236" s="271" t="s">
        <v>1</v>
      </c>
      <c r="N236" s="272" t="s">
        <v>40</v>
      </c>
      <c r="O236" s="91"/>
      <c r="P236" s="225">
        <f>O236*H236</f>
        <v>0</v>
      </c>
      <c r="Q236" s="225">
        <v>0.58899999999999997</v>
      </c>
      <c r="R236" s="225">
        <f>Q236*H236</f>
        <v>0.58899999999999997</v>
      </c>
      <c r="S236" s="225">
        <v>0</v>
      </c>
      <c r="T236" s="22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7" t="s">
        <v>165</v>
      </c>
      <c r="AT236" s="227" t="s">
        <v>171</v>
      </c>
      <c r="AU236" s="227" t="s">
        <v>85</v>
      </c>
      <c r="AY236" s="17" t="s">
        <v>120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17" t="s">
        <v>83</v>
      </c>
      <c r="BK236" s="228">
        <f>ROUND(I236*H236,2)</f>
        <v>0</v>
      </c>
      <c r="BL236" s="17" t="s">
        <v>126</v>
      </c>
      <c r="BM236" s="227" t="s">
        <v>373</v>
      </c>
    </row>
    <row r="237" s="2" customFormat="1" ht="21.75" customHeight="1">
      <c r="A237" s="38"/>
      <c r="B237" s="39"/>
      <c r="C237" s="215" t="s">
        <v>374</v>
      </c>
      <c r="D237" s="215" t="s">
        <v>122</v>
      </c>
      <c r="E237" s="216" t="s">
        <v>375</v>
      </c>
      <c r="F237" s="217" t="s">
        <v>376</v>
      </c>
      <c r="G237" s="218" t="s">
        <v>180</v>
      </c>
      <c r="H237" s="219">
        <v>2</v>
      </c>
      <c r="I237" s="220"/>
      <c r="J237" s="221">
        <f>ROUND(I237*H237,2)</f>
        <v>0</v>
      </c>
      <c r="K237" s="222"/>
      <c r="L237" s="44"/>
      <c r="M237" s="223" t="s">
        <v>1</v>
      </c>
      <c r="N237" s="224" t="s">
        <v>40</v>
      </c>
      <c r="O237" s="91"/>
      <c r="P237" s="225">
        <f>O237*H237</f>
        <v>0</v>
      </c>
      <c r="Q237" s="225">
        <v>0.00062</v>
      </c>
      <c r="R237" s="225">
        <f>Q237*H237</f>
        <v>0.00124</v>
      </c>
      <c r="S237" s="225">
        <v>0</v>
      </c>
      <c r="T237" s="22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7" t="s">
        <v>126</v>
      </c>
      <c r="AT237" s="227" t="s">
        <v>122</v>
      </c>
      <c r="AU237" s="227" t="s">
        <v>85</v>
      </c>
      <c r="AY237" s="17" t="s">
        <v>120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7" t="s">
        <v>83</v>
      </c>
      <c r="BK237" s="228">
        <f>ROUND(I237*H237,2)</f>
        <v>0</v>
      </c>
      <c r="BL237" s="17" t="s">
        <v>126</v>
      </c>
      <c r="BM237" s="227" t="s">
        <v>377</v>
      </c>
    </row>
    <row r="238" s="2" customFormat="1" ht="37.8" customHeight="1">
      <c r="A238" s="38"/>
      <c r="B238" s="39"/>
      <c r="C238" s="215" t="s">
        <v>378</v>
      </c>
      <c r="D238" s="215" t="s">
        <v>122</v>
      </c>
      <c r="E238" s="216" t="s">
        <v>379</v>
      </c>
      <c r="F238" s="217" t="s">
        <v>380</v>
      </c>
      <c r="G238" s="218" t="s">
        <v>180</v>
      </c>
      <c r="H238" s="219">
        <v>1</v>
      </c>
      <c r="I238" s="220"/>
      <c r="J238" s="221">
        <f>ROUND(I238*H238,2)</f>
        <v>0</v>
      </c>
      <c r="K238" s="222"/>
      <c r="L238" s="44"/>
      <c r="M238" s="223" t="s">
        <v>1</v>
      </c>
      <c r="N238" s="224" t="s">
        <v>40</v>
      </c>
      <c r="O238" s="91"/>
      <c r="P238" s="225">
        <f>O238*H238</f>
        <v>0</v>
      </c>
      <c r="Q238" s="225">
        <v>0.089999999999999997</v>
      </c>
      <c r="R238" s="225">
        <f>Q238*H238</f>
        <v>0.089999999999999997</v>
      </c>
      <c r="S238" s="225">
        <v>0</v>
      </c>
      <c r="T238" s="22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7" t="s">
        <v>126</v>
      </c>
      <c r="AT238" s="227" t="s">
        <v>122</v>
      </c>
      <c r="AU238" s="227" t="s">
        <v>85</v>
      </c>
      <c r="AY238" s="17" t="s">
        <v>120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17" t="s">
        <v>83</v>
      </c>
      <c r="BK238" s="228">
        <f>ROUND(I238*H238,2)</f>
        <v>0</v>
      </c>
      <c r="BL238" s="17" t="s">
        <v>126</v>
      </c>
      <c r="BM238" s="227" t="s">
        <v>381</v>
      </c>
    </row>
    <row r="239" s="2" customFormat="1" ht="16.5" customHeight="1">
      <c r="A239" s="38"/>
      <c r="B239" s="39"/>
      <c r="C239" s="262" t="s">
        <v>382</v>
      </c>
      <c r="D239" s="262" t="s">
        <v>171</v>
      </c>
      <c r="E239" s="263" t="s">
        <v>383</v>
      </c>
      <c r="F239" s="264" t="s">
        <v>384</v>
      </c>
      <c r="G239" s="265" t="s">
        <v>180</v>
      </c>
      <c r="H239" s="266">
        <v>1</v>
      </c>
      <c r="I239" s="267"/>
      <c r="J239" s="268">
        <f>ROUND(I239*H239,2)</f>
        <v>0</v>
      </c>
      <c r="K239" s="269"/>
      <c r="L239" s="270"/>
      <c r="M239" s="271" t="s">
        <v>1</v>
      </c>
      <c r="N239" s="272" t="s">
        <v>40</v>
      </c>
      <c r="O239" s="91"/>
      <c r="P239" s="225">
        <f>O239*H239</f>
        <v>0</v>
      </c>
      <c r="Q239" s="225">
        <v>0.065000000000000002</v>
      </c>
      <c r="R239" s="225">
        <f>Q239*H239</f>
        <v>0.065000000000000002</v>
      </c>
      <c r="S239" s="225">
        <v>0</v>
      </c>
      <c r="T239" s="22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7" t="s">
        <v>165</v>
      </c>
      <c r="AT239" s="227" t="s">
        <v>171</v>
      </c>
      <c r="AU239" s="227" t="s">
        <v>85</v>
      </c>
      <c r="AY239" s="17" t="s">
        <v>120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17" t="s">
        <v>83</v>
      </c>
      <c r="BK239" s="228">
        <f>ROUND(I239*H239,2)</f>
        <v>0</v>
      </c>
      <c r="BL239" s="17" t="s">
        <v>126</v>
      </c>
      <c r="BM239" s="227" t="s">
        <v>385</v>
      </c>
    </row>
    <row r="240" s="2" customFormat="1" ht="16.5" customHeight="1">
      <c r="A240" s="38"/>
      <c r="B240" s="39"/>
      <c r="C240" s="215" t="s">
        <v>386</v>
      </c>
      <c r="D240" s="215" t="s">
        <v>122</v>
      </c>
      <c r="E240" s="216" t="s">
        <v>387</v>
      </c>
      <c r="F240" s="217" t="s">
        <v>388</v>
      </c>
      <c r="G240" s="218" t="s">
        <v>180</v>
      </c>
      <c r="H240" s="219">
        <v>3</v>
      </c>
      <c r="I240" s="220"/>
      <c r="J240" s="221">
        <f>ROUND(I240*H240,2)</f>
        <v>0</v>
      </c>
      <c r="K240" s="222"/>
      <c r="L240" s="44"/>
      <c r="M240" s="223" t="s">
        <v>1</v>
      </c>
      <c r="N240" s="224" t="s">
        <v>40</v>
      </c>
      <c r="O240" s="91"/>
      <c r="P240" s="225">
        <f>O240*H240</f>
        <v>0</v>
      </c>
      <c r="Q240" s="225">
        <v>0.040000000000000001</v>
      </c>
      <c r="R240" s="225">
        <f>Q240*H240</f>
        <v>0.12</v>
      </c>
      <c r="S240" s="225">
        <v>0</v>
      </c>
      <c r="T240" s="22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7" t="s">
        <v>126</v>
      </c>
      <c r="AT240" s="227" t="s">
        <v>122</v>
      </c>
      <c r="AU240" s="227" t="s">
        <v>85</v>
      </c>
      <c r="AY240" s="17" t="s">
        <v>120</v>
      </c>
      <c r="BE240" s="228">
        <f>IF(N240="základní",J240,0)</f>
        <v>0</v>
      </c>
      <c r="BF240" s="228">
        <f>IF(N240="snížená",J240,0)</f>
        <v>0</v>
      </c>
      <c r="BG240" s="228">
        <f>IF(N240="zákl. přenesená",J240,0)</f>
        <v>0</v>
      </c>
      <c r="BH240" s="228">
        <f>IF(N240="sníž. přenesená",J240,0)</f>
        <v>0</v>
      </c>
      <c r="BI240" s="228">
        <f>IF(N240="nulová",J240,0)</f>
        <v>0</v>
      </c>
      <c r="BJ240" s="17" t="s">
        <v>83</v>
      </c>
      <c r="BK240" s="228">
        <f>ROUND(I240*H240,2)</f>
        <v>0</v>
      </c>
      <c r="BL240" s="17" t="s">
        <v>126</v>
      </c>
      <c r="BM240" s="227" t="s">
        <v>389</v>
      </c>
    </row>
    <row r="241" s="2" customFormat="1" ht="16.5" customHeight="1">
      <c r="A241" s="38"/>
      <c r="B241" s="39"/>
      <c r="C241" s="215" t="s">
        <v>390</v>
      </c>
      <c r="D241" s="215" t="s">
        <v>122</v>
      </c>
      <c r="E241" s="216" t="s">
        <v>391</v>
      </c>
      <c r="F241" s="217" t="s">
        <v>392</v>
      </c>
      <c r="G241" s="218" t="s">
        <v>180</v>
      </c>
      <c r="H241" s="219">
        <v>1</v>
      </c>
      <c r="I241" s="220"/>
      <c r="J241" s="221">
        <f>ROUND(I241*H241,2)</f>
        <v>0</v>
      </c>
      <c r="K241" s="222"/>
      <c r="L241" s="44"/>
      <c r="M241" s="223" t="s">
        <v>1</v>
      </c>
      <c r="N241" s="224" t="s">
        <v>40</v>
      </c>
      <c r="O241" s="91"/>
      <c r="P241" s="225">
        <f>O241*H241</f>
        <v>0</v>
      </c>
      <c r="Q241" s="225">
        <v>0.050000000000000003</v>
      </c>
      <c r="R241" s="225">
        <f>Q241*H241</f>
        <v>0.050000000000000003</v>
      </c>
      <c r="S241" s="225">
        <v>0</v>
      </c>
      <c r="T241" s="22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7" t="s">
        <v>126</v>
      </c>
      <c r="AT241" s="227" t="s">
        <v>122</v>
      </c>
      <c r="AU241" s="227" t="s">
        <v>85</v>
      </c>
      <c r="AY241" s="17" t="s">
        <v>120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17" t="s">
        <v>83</v>
      </c>
      <c r="BK241" s="228">
        <f>ROUND(I241*H241,2)</f>
        <v>0</v>
      </c>
      <c r="BL241" s="17" t="s">
        <v>126</v>
      </c>
      <c r="BM241" s="227" t="s">
        <v>393</v>
      </c>
    </row>
    <row r="242" s="2" customFormat="1" ht="24.15" customHeight="1">
      <c r="A242" s="38"/>
      <c r="B242" s="39"/>
      <c r="C242" s="215" t="s">
        <v>394</v>
      </c>
      <c r="D242" s="215" t="s">
        <v>122</v>
      </c>
      <c r="E242" s="216" t="s">
        <v>395</v>
      </c>
      <c r="F242" s="217" t="s">
        <v>396</v>
      </c>
      <c r="G242" s="218" t="s">
        <v>180</v>
      </c>
      <c r="H242" s="219">
        <v>2</v>
      </c>
      <c r="I242" s="220"/>
      <c r="J242" s="221">
        <f>ROUND(I242*H242,2)</f>
        <v>0</v>
      </c>
      <c r="K242" s="222"/>
      <c r="L242" s="44"/>
      <c r="M242" s="223" t="s">
        <v>1</v>
      </c>
      <c r="N242" s="224" t="s">
        <v>40</v>
      </c>
      <c r="O242" s="91"/>
      <c r="P242" s="225">
        <f>O242*H242</f>
        <v>0</v>
      </c>
      <c r="Q242" s="225">
        <v>0.00016000000000000001</v>
      </c>
      <c r="R242" s="225">
        <f>Q242*H242</f>
        <v>0.00032000000000000003</v>
      </c>
      <c r="S242" s="225">
        <v>0</v>
      </c>
      <c r="T242" s="22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7" t="s">
        <v>126</v>
      </c>
      <c r="AT242" s="227" t="s">
        <v>122</v>
      </c>
      <c r="AU242" s="227" t="s">
        <v>85</v>
      </c>
      <c r="AY242" s="17" t="s">
        <v>120</v>
      </c>
      <c r="BE242" s="228">
        <f>IF(N242="základní",J242,0)</f>
        <v>0</v>
      </c>
      <c r="BF242" s="228">
        <f>IF(N242="snížená",J242,0)</f>
        <v>0</v>
      </c>
      <c r="BG242" s="228">
        <f>IF(N242="zákl. přenesená",J242,0)</f>
        <v>0</v>
      </c>
      <c r="BH242" s="228">
        <f>IF(N242="sníž. přenesená",J242,0)</f>
        <v>0</v>
      </c>
      <c r="BI242" s="228">
        <f>IF(N242="nulová",J242,0)</f>
        <v>0</v>
      </c>
      <c r="BJ242" s="17" t="s">
        <v>83</v>
      </c>
      <c r="BK242" s="228">
        <f>ROUND(I242*H242,2)</f>
        <v>0</v>
      </c>
      <c r="BL242" s="17" t="s">
        <v>126</v>
      </c>
      <c r="BM242" s="227" t="s">
        <v>397</v>
      </c>
    </row>
    <row r="243" s="2" customFormat="1" ht="16.5" customHeight="1">
      <c r="A243" s="38"/>
      <c r="B243" s="39"/>
      <c r="C243" s="215" t="s">
        <v>398</v>
      </c>
      <c r="D243" s="215" t="s">
        <v>122</v>
      </c>
      <c r="E243" s="216" t="s">
        <v>399</v>
      </c>
      <c r="F243" s="217" t="s">
        <v>400</v>
      </c>
      <c r="G243" s="218" t="s">
        <v>272</v>
      </c>
      <c r="H243" s="219">
        <v>15</v>
      </c>
      <c r="I243" s="220"/>
      <c r="J243" s="221">
        <f>ROUND(I243*H243,2)</f>
        <v>0</v>
      </c>
      <c r="K243" s="222"/>
      <c r="L243" s="44"/>
      <c r="M243" s="223" t="s">
        <v>1</v>
      </c>
      <c r="N243" s="224" t="s">
        <v>40</v>
      </c>
      <c r="O243" s="91"/>
      <c r="P243" s="225">
        <f>O243*H243</f>
        <v>0</v>
      </c>
      <c r="Q243" s="225">
        <v>0.00019000000000000001</v>
      </c>
      <c r="R243" s="225">
        <f>Q243*H243</f>
        <v>0.0028500000000000001</v>
      </c>
      <c r="S243" s="225">
        <v>0</v>
      </c>
      <c r="T243" s="226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7" t="s">
        <v>126</v>
      </c>
      <c r="AT243" s="227" t="s">
        <v>122</v>
      </c>
      <c r="AU243" s="227" t="s">
        <v>85</v>
      </c>
      <c r="AY243" s="17" t="s">
        <v>120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17" t="s">
        <v>83</v>
      </c>
      <c r="BK243" s="228">
        <f>ROUND(I243*H243,2)</f>
        <v>0</v>
      </c>
      <c r="BL243" s="17" t="s">
        <v>126</v>
      </c>
      <c r="BM243" s="227" t="s">
        <v>401</v>
      </c>
    </row>
    <row r="244" s="2" customFormat="1" ht="24.15" customHeight="1">
      <c r="A244" s="38"/>
      <c r="B244" s="39"/>
      <c r="C244" s="215" t="s">
        <v>402</v>
      </c>
      <c r="D244" s="215" t="s">
        <v>122</v>
      </c>
      <c r="E244" s="216" t="s">
        <v>403</v>
      </c>
      <c r="F244" s="217" t="s">
        <v>404</v>
      </c>
      <c r="G244" s="218" t="s">
        <v>272</v>
      </c>
      <c r="H244" s="219">
        <v>10</v>
      </c>
      <c r="I244" s="220"/>
      <c r="J244" s="221">
        <f>ROUND(I244*H244,2)</f>
        <v>0</v>
      </c>
      <c r="K244" s="222"/>
      <c r="L244" s="44"/>
      <c r="M244" s="223" t="s">
        <v>1</v>
      </c>
      <c r="N244" s="224" t="s">
        <v>40</v>
      </c>
      <c r="O244" s="91"/>
      <c r="P244" s="225">
        <f>O244*H244</f>
        <v>0</v>
      </c>
      <c r="Q244" s="225">
        <v>9.0000000000000006E-05</v>
      </c>
      <c r="R244" s="225">
        <f>Q244*H244</f>
        <v>0.00090000000000000008</v>
      </c>
      <c r="S244" s="225">
        <v>0</v>
      </c>
      <c r="T244" s="22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7" t="s">
        <v>126</v>
      </c>
      <c r="AT244" s="227" t="s">
        <v>122</v>
      </c>
      <c r="AU244" s="227" t="s">
        <v>85</v>
      </c>
      <c r="AY244" s="17" t="s">
        <v>120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17" t="s">
        <v>83</v>
      </c>
      <c r="BK244" s="228">
        <f>ROUND(I244*H244,2)</f>
        <v>0</v>
      </c>
      <c r="BL244" s="17" t="s">
        <v>126</v>
      </c>
      <c r="BM244" s="227" t="s">
        <v>405</v>
      </c>
    </row>
    <row r="245" s="12" customFormat="1" ht="22.8" customHeight="1">
      <c r="A245" s="12"/>
      <c r="B245" s="199"/>
      <c r="C245" s="200"/>
      <c r="D245" s="201" t="s">
        <v>74</v>
      </c>
      <c r="E245" s="213" t="s">
        <v>170</v>
      </c>
      <c r="F245" s="213" t="s">
        <v>406</v>
      </c>
      <c r="G245" s="200"/>
      <c r="H245" s="200"/>
      <c r="I245" s="203"/>
      <c r="J245" s="214">
        <f>BK245</f>
        <v>0</v>
      </c>
      <c r="K245" s="200"/>
      <c r="L245" s="205"/>
      <c r="M245" s="206"/>
      <c r="N245" s="207"/>
      <c r="O245" s="207"/>
      <c r="P245" s="208">
        <f>SUM(P246:P258)</f>
        <v>0</v>
      </c>
      <c r="Q245" s="207"/>
      <c r="R245" s="208">
        <f>SUM(R246:R258)</f>
        <v>0.021132000000000005</v>
      </c>
      <c r="S245" s="207"/>
      <c r="T245" s="209">
        <f>SUM(T246:T258)</f>
        <v>0.063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0" t="s">
        <v>83</v>
      </c>
      <c r="AT245" s="211" t="s">
        <v>74</v>
      </c>
      <c r="AU245" s="211" t="s">
        <v>83</v>
      </c>
      <c r="AY245" s="210" t="s">
        <v>120</v>
      </c>
      <c r="BK245" s="212">
        <f>SUM(BK246:BK258)</f>
        <v>0</v>
      </c>
    </row>
    <row r="246" s="2" customFormat="1" ht="24.15" customHeight="1">
      <c r="A246" s="38"/>
      <c r="B246" s="39"/>
      <c r="C246" s="215" t="s">
        <v>407</v>
      </c>
      <c r="D246" s="215" t="s">
        <v>122</v>
      </c>
      <c r="E246" s="216" t="s">
        <v>408</v>
      </c>
      <c r="F246" s="217" t="s">
        <v>409</v>
      </c>
      <c r="G246" s="218" t="s">
        <v>272</v>
      </c>
      <c r="H246" s="219">
        <v>0.29999999999999999</v>
      </c>
      <c r="I246" s="220"/>
      <c r="J246" s="221">
        <f>ROUND(I246*H246,2)</f>
        <v>0</v>
      </c>
      <c r="K246" s="222"/>
      <c r="L246" s="44"/>
      <c r="M246" s="223" t="s">
        <v>1</v>
      </c>
      <c r="N246" s="224" t="s">
        <v>40</v>
      </c>
      <c r="O246" s="91"/>
      <c r="P246" s="225">
        <f>O246*H246</f>
        <v>0</v>
      </c>
      <c r="Q246" s="225">
        <v>0.0038800000000000002</v>
      </c>
      <c r="R246" s="225">
        <f>Q246*H246</f>
        <v>0.0011640000000000001</v>
      </c>
      <c r="S246" s="225">
        <v>0.20999999999999999</v>
      </c>
      <c r="T246" s="226">
        <f>S246*H246</f>
        <v>0.063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7" t="s">
        <v>126</v>
      </c>
      <c r="AT246" s="227" t="s">
        <v>122</v>
      </c>
      <c r="AU246" s="227" t="s">
        <v>85</v>
      </c>
      <c r="AY246" s="17" t="s">
        <v>120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17" t="s">
        <v>83</v>
      </c>
      <c r="BK246" s="228">
        <f>ROUND(I246*H246,2)</f>
        <v>0</v>
      </c>
      <c r="BL246" s="17" t="s">
        <v>126</v>
      </c>
      <c r="BM246" s="227" t="s">
        <v>410</v>
      </c>
    </row>
    <row r="247" s="14" customFormat="1">
      <c r="A247" s="14"/>
      <c r="B247" s="241"/>
      <c r="C247" s="242"/>
      <c r="D247" s="231" t="s">
        <v>128</v>
      </c>
      <c r="E247" s="243" t="s">
        <v>1</v>
      </c>
      <c r="F247" s="244" t="s">
        <v>411</v>
      </c>
      <c r="G247" s="242"/>
      <c r="H247" s="243" t="s">
        <v>1</v>
      </c>
      <c r="I247" s="245"/>
      <c r="J247" s="242"/>
      <c r="K247" s="242"/>
      <c r="L247" s="246"/>
      <c r="M247" s="247"/>
      <c r="N247" s="248"/>
      <c r="O247" s="248"/>
      <c r="P247" s="248"/>
      <c r="Q247" s="248"/>
      <c r="R247" s="248"/>
      <c r="S247" s="248"/>
      <c r="T247" s="24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0" t="s">
        <v>128</v>
      </c>
      <c r="AU247" s="250" t="s">
        <v>85</v>
      </c>
      <c r="AV247" s="14" t="s">
        <v>83</v>
      </c>
      <c r="AW247" s="14" t="s">
        <v>32</v>
      </c>
      <c r="AX247" s="14" t="s">
        <v>75</v>
      </c>
      <c r="AY247" s="250" t="s">
        <v>120</v>
      </c>
    </row>
    <row r="248" s="13" customFormat="1">
      <c r="A248" s="13"/>
      <c r="B248" s="229"/>
      <c r="C248" s="230"/>
      <c r="D248" s="231" t="s">
        <v>128</v>
      </c>
      <c r="E248" s="232" t="s">
        <v>1</v>
      </c>
      <c r="F248" s="233" t="s">
        <v>412</v>
      </c>
      <c r="G248" s="230"/>
      <c r="H248" s="234">
        <v>0.29999999999999999</v>
      </c>
      <c r="I248" s="235"/>
      <c r="J248" s="230"/>
      <c r="K248" s="230"/>
      <c r="L248" s="236"/>
      <c r="M248" s="237"/>
      <c r="N248" s="238"/>
      <c r="O248" s="238"/>
      <c r="P248" s="238"/>
      <c r="Q248" s="238"/>
      <c r="R248" s="238"/>
      <c r="S248" s="238"/>
      <c r="T248" s="23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0" t="s">
        <v>128</v>
      </c>
      <c r="AU248" s="240" t="s">
        <v>85</v>
      </c>
      <c r="AV248" s="13" t="s">
        <v>85</v>
      </c>
      <c r="AW248" s="13" t="s">
        <v>32</v>
      </c>
      <c r="AX248" s="13" t="s">
        <v>83</v>
      </c>
      <c r="AY248" s="240" t="s">
        <v>120</v>
      </c>
    </row>
    <row r="249" s="2" customFormat="1" ht="16.5" customHeight="1">
      <c r="A249" s="38"/>
      <c r="B249" s="39"/>
      <c r="C249" s="215" t="s">
        <v>413</v>
      </c>
      <c r="D249" s="215" t="s">
        <v>122</v>
      </c>
      <c r="E249" s="216" t="s">
        <v>414</v>
      </c>
      <c r="F249" s="217" t="s">
        <v>415</v>
      </c>
      <c r="G249" s="218" t="s">
        <v>205</v>
      </c>
      <c r="H249" s="219">
        <v>24.960000000000001</v>
      </c>
      <c r="I249" s="220"/>
      <c r="J249" s="221">
        <f>ROUND(I249*H249,2)</f>
        <v>0</v>
      </c>
      <c r="K249" s="222"/>
      <c r="L249" s="44"/>
      <c r="M249" s="223" t="s">
        <v>1</v>
      </c>
      <c r="N249" s="224" t="s">
        <v>40</v>
      </c>
      <c r="O249" s="91"/>
      <c r="P249" s="225">
        <f>O249*H249</f>
        <v>0</v>
      </c>
      <c r="Q249" s="225">
        <v>0.00040000000000000002</v>
      </c>
      <c r="R249" s="225">
        <f>Q249*H249</f>
        <v>0.0099840000000000016</v>
      </c>
      <c r="S249" s="225">
        <v>0</v>
      </c>
      <c r="T249" s="22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7" t="s">
        <v>126</v>
      </c>
      <c r="AT249" s="227" t="s">
        <v>122</v>
      </c>
      <c r="AU249" s="227" t="s">
        <v>85</v>
      </c>
      <c r="AY249" s="17" t="s">
        <v>120</v>
      </c>
      <c r="BE249" s="228">
        <f>IF(N249="základní",J249,0)</f>
        <v>0</v>
      </c>
      <c r="BF249" s="228">
        <f>IF(N249="snížená",J249,0)</f>
        <v>0</v>
      </c>
      <c r="BG249" s="228">
        <f>IF(N249="zákl. přenesená",J249,0)</f>
        <v>0</v>
      </c>
      <c r="BH249" s="228">
        <f>IF(N249="sníž. přenesená",J249,0)</f>
        <v>0</v>
      </c>
      <c r="BI249" s="228">
        <f>IF(N249="nulová",J249,0)</f>
        <v>0</v>
      </c>
      <c r="BJ249" s="17" t="s">
        <v>83</v>
      </c>
      <c r="BK249" s="228">
        <f>ROUND(I249*H249,2)</f>
        <v>0</v>
      </c>
      <c r="BL249" s="17" t="s">
        <v>126</v>
      </c>
      <c r="BM249" s="227" t="s">
        <v>416</v>
      </c>
    </row>
    <row r="250" s="14" customFormat="1">
      <c r="A250" s="14"/>
      <c r="B250" s="241"/>
      <c r="C250" s="242"/>
      <c r="D250" s="231" t="s">
        <v>128</v>
      </c>
      <c r="E250" s="243" t="s">
        <v>1</v>
      </c>
      <c r="F250" s="244" t="s">
        <v>417</v>
      </c>
      <c r="G250" s="242"/>
      <c r="H250" s="243" t="s">
        <v>1</v>
      </c>
      <c r="I250" s="245"/>
      <c r="J250" s="242"/>
      <c r="K250" s="242"/>
      <c r="L250" s="246"/>
      <c r="M250" s="247"/>
      <c r="N250" s="248"/>
      <c r="O250" s="248"/>
      <c r="P250" s="248"/>
      <c r="Q250" s="248"/>
      <c r="R250" s="248"/>
      <c r="S250" s="248"/>
      <c r="T250" s="24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0" t="s">
        <v>128</v>
      </c>
      <c r="AU250" s="250" t="s">
        <v>85</v>
      </c>
      <c r="AV250" s="14" t="s">
        <v>83</v>
      </c>
      <c r="AW250" s="14" t="s">
        <v>32</v>
      </c>
      <c r="AX250" s="14" t="s">
        <v>75</v>
      </c>
      <c r="AY250" s="250" t="s">
        <v>120</v>
      </c>
    </row>
    <row r="251" s="13" customFormat="1">
      <c r="A251" s="13"/>
      <c r="B251" s="229"/>
      <c r="C251" s="230"/>
      <c r="D251" s="231" t="s">
        <v>128</v>
      </c>
      <c r="E251" s="232" t="s">
        <v>1</v>
      </c>
      <c r="F251" s="233" t="s">
        <v>418</v>
      </c>
      <c r="G251" s="230"/>
      <c r="H251" s="234">
        <v>19.199999999999999</v>
      </c>
      <c r="I251" s="235"/>
      <c r="J251" s="230"/>
      <c r="K251" s="230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128</v>
      </c>
      <c r="AU251" s="240" t="s">
        <v>85</v>
      </c>
      <c r="AV251" s="13" t="s">
        <v>85</v>
      </c>
      <c r="AW251" s="13" t="s">
        <v>32</v>
      </c>
      <c r="AX251" s="13" t="s">
        <v>75</v>
      </c>
      <c r="AY251" s="240" t="s">
        <v>120</v>
      </c>
    </row>
    <row r="252" s="13" customFormat="1">
      <c r="A252" s="13"/>
      <c r="B252" s="229"/>
      <c r="C252" s="230"/>
      <c r="D252" s="231" t="s">
        <v>128</v>
      </c>
      <c r="E252" s="232" t="s">
        <v>1</v>
      </c>
      <c r="F252" s="233" t="s">
        <v>230</v>
      </c>
      <c r="G252" s="230"/>
      <c r="H252" s="234">
        <v>5.7599999999999998</v>
      </c>
      <c r="I252" s="235"/>
      <c r="J252" s="230"/>
      <c r="K252" s="230"/>
      <c r="L252" s="236"/>
      <c r="M252" s="237"/>
      <c r="N252" s="238"/>
      <c r="O252" s="238"/>
      <c r="P252" s="238"/>
      <c r="Q252" s="238"/>
      <c r="R252" s="238"/>
      <c r="S252" s="238"/>
      <c r="T252" s="23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0" t="s">
        <v>128</v>
      </c>
      <c r="AU252" s="240" t="s">
        <v>85</v>
      </c>
      <c r="AV252" s="13" t="s">
        <v>85</v>
      </c>
      <c r="AW252" s="13" t="s">
        <v>32</v>
      </c>
      <c r="AX252" s="13" t="s">
        <v>75</v>
      </c>
      <c r="AY252" s="240" t="s">
        <v>120</v>
      </c>
    </row>
    <row r="253" s="15" customFormat="1">
      <c r="A253" s="15"/>
      <c r="B253" s="251"/>
      <c r="C253" s="252"/>
      <c r="D253" s="231" t="s">
        <v>128</v>
      </c>
      <c r="E253" s="253" t="s">
        <v>1</v>
      </c>
      <c r="F253" s="254" t="s">
        <v>142</v>
      </c>
      <c r="G253" s="252"/>
      <c r="H253" s="255">
        <v>24.960000000000001</v>
      </c>
      <c r="I253" s="256"/>
      <c r="J253" s="252"/>
      <c r="K253" s="252"/>
      <c r="L253" s="257"/>
      <c r="M253" s="258"/>
      <c r="N253" s="259"/>
      <c r="O253" s="259"/>
      <c r="P253" s="259"/>
      <c r="Q253" s="259"/>
      <c r="R253" s="259"/>
      <c r="S253" s="259"/>
      <c r="T253" s="260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1" t="s">
        <v>128</v>
      </c>
      <c r="AU253" s="261" t="s">
        <v>85</v>
      </c>
      <c r="AV253" s="15" t="s">
        <v>126</v>
      </c>
      <c r="AW253" s="15" t="s">
        <v>32</v>
      </c>
      <c r="AX253" s="15" t="s">
        <v>83</v>
      </c>
      <c r="AY253" s="261" t="s">
        <v>120</v>
      </c>
    </row>
    <row r="254" s="2" customFormat="1" ht="16.5" customHeight="1">
      <c r="A254" s="38"/>
      <c r="B254" s="39"/>
      <c r="C254" s="215" t="s">
        <v>419</v>
      </c>
      <c r="D254" s="215" t="s">
        <v>122</v>
      </c>
      <c r="E254" s="216" t="s">
        <v>420</v>
      </c>
      <c r="F254" s="217" t="s">
        <v>421</v>
      </c>
      <c r="G254" s="218" t="s">
        <v>205</v>
      </c>
      <c r="H254" s="219">
        <v>24.960000000000001</v>
      </c>
      <c r="I254" s="220"/>
      <c r="J254" s="221">
        <f>ROUND(I254*H254,2)</f>
        <v>0</v>
      </c>
      <c r="K254" s="222"/>
      <c r="L254" s="44"/>
      <c r="M254" s="223" t="s">
        <v>1</v>
      </c>
      <c r="N254" s="224" t="s">
        <v>40</v>
      </c>
      <c r="O254" s="91"/>
      <c r="P254" s="225">
        <f>O254*H254</f>
        <v>0</v>
      </c>
      <c r="Q254" s="225">
        <v>0.00040000000000000002</v>
      </c>
      <c r="R254" s="225">
        <f>Q254*H254</f>
        <v>0.0099840000000000016</v>
      </c>
      <c r="S254" s="225">
        <v>0</v>
      </c>
      <c r="T254" s="22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7" t="s">
        <v>126</v>
      </c>
      <c r="AT254" s="227" t="s">
        <v>122</v>
      </c>
      <c r="AU254" s="227" t="s">
        <v>85</v>
      </c>
      <c r="AY254" s="17" t="s">
        <v>120</v>
      </c>
      <c r="BE254" s="228">
        <f>IF(N254="základní",J254,0)</f>
        <v>0</v>
      </c>
      <c r="BF254" s="228">
        <f>IF(N254="snížená",J254,0)</f>
        <v>0</v>
      </c>
      <c r="BG254" s="228">
        <f>IF(N254="zákl. přenesená",J254,0)</f>
        <v>0</v>
      </c>
      <c r="BH254" s="228">
        <f>IF(N254="sníž. přenesená",J254,0)</f>
        <v>0</v>
      </c>
      <c r="BI254" s="228">
        <f>IF(N254="nulová",J254,0)</f>
        <v>0</v>
      </c>
      <c r="BJ254" s="17" t="s">
        <v>83</v>
      </c>
      <c r="BK254" s="228">
        <f>ROUND(I254*H254,2)</f>
        <v>0</v>
      </c>
      <c r="BL254" s="17" t="s">
        <v>126</v>
      </c>
      <c r="BM254" s="227" t="s">
        <v>422</v>
      </c>
    </row>
    <row r="255" s="14" customFormat="1">
      <c r="A255" s="14"/>
      <c r="B255" s="241"/>
      <c r="C255" s="242"/>
      <c r="D255" s="231" t="s">
        <v>128</v>
      </c>
      <c r="E255" s="243" t="s">
        <v>1</v>
      </c>
      <c r="F255" s="244" t="s">
        <v>417</v>
      </c>
      <c r="G255" s="242"/>
      <c r="H255" s="243" t="s">
        <v>1</v>
      </c>
      <c r="I255" s="245"/>
      <c r="J255" s="242"/>
      <c r="K255" s="242"/>
      <c r="L255" s="246"/>
      <c r="M255" s="247"/>
      <c r="N255" s="248"/>
      <c r="O255" s="248"/>
      <c r="P255" s="248"/>
      <c r="Q255" s="248"/>
      <c r="R255" s="248"/>
      <c r="S255" s="248"/>
      <c r="T255" s="24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0" t="s">
        <v>128</v>
      </c>
      <c r="AU255" s="250" t="s">
        <v>85</v>
      </c>
      <c r="AV255" s="14" t="s">
        <v>83</v>
      </c>
      <c r="AW255" s="14" t="s">
        <v>32</v>
      </c>
      <c r="AX255" s="14" t="s">
        <v>75</v>
      </c>
      <c r="AY255" s="250" t="s">
        <v>120</v>
      </c>
    </row>
    <row r="256" s="13" customFormat="1">
      <c r="A256" s="13"/>
      <c r="B256" s="229"/>
      <c r="C256" s="230"/>
      <c r="D256" s="231" t="s">
        <v>128</v>
      </c>
      <c r="E256" s="232" t="s">
        <v>1</v>
      </c>
      <c r="F256" s="233" t="s">
        <v>418</v>
      </c>
      <c r="G256" s="230"/>
      <c r="H256" s="234">
        <v>19.199999999999999</v>
      </c>
      <c r="I256" s="235"/>
      <c r="J256" s="230"/>
      <c r="K256" s="230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128</v>
      </c>
      <c r="AU256" s="240" t="s">
        <v>85</v>
      </c>
      <c r="AV256" s="13" t="s">
        <v>85</v>
      </c>
      <c r="AW256" s="13" t="s">
        <v>32</v>
      </c>
      <c r="AX256" s="13" t="s">
        <v>75</v>
      </c>
      <c r="AY256" s="240" t="s">
        <v>120</v>
      </c>
    </row>
    <row r="257" s="13" customFormat="1">
      <c r="A257" s="13"/>
      <c r="B257" s="229"/>
      <c r="C257" s="230"/>
      <c r="D257" s="231" t="s">
        <v>128</v>
      </c>
      <c r="E257" s="232" t="s">
        <v>1</v>
      </c>
      <c r="F257" s="233" t="s">
        <v>230</v>
      </c>
      <c r="G257" s="230"/>
      <c r="H257" s="234">
        <v>5.7599999999999998</v>
      </c>
      <c r="I257" s="235"/>
      <c r="J257" s="230"/>
      <c r="K257" s="230"/>
      <c r="L257" s="236"/>
      <c r="M257" s="237"/>
      <c r="N257" s="238"/>
      <c r="O257" s="238"/>
      <c r="P257" s="238"/>
      <c r="Q257" s="238"/>
      <c r="R257" s="238"/>
      <c r="S257" s="238"/>
      <c r="T257" s="23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0" t="s">
        <v>128</v>
      </c>
      <c r="AU257" s="240" t="s">
        <v>85</v>
      </c>
      <c r="AV257" s="13" t="s">
        <v>85</v>
      </c>
      <c r="AW257" s="13" t="s">
        <v>32</v>
      </c>
      <c r="AX257" s="13" t="s">
        <v>75</v>
      </c>
      <c r="AY257" s="240" t="s">
        <v>120</v>
      </c>
    </row>
    <row r="258" s="15" customFormat="1">
      <c r="A258" s="15"/>
      <c r="B258" s="251"/>
      <c r="C258" s="252"/>
      <c r="D258" s="231" t="s">
        <v>128</v>
      </c>
      <c r="E258" s="253" t="s">
        <v>1</v>
      </c>
      <c r="F258" s="254" t="s">
        <v>142</v>
      </c>
      <c r="G258" s="252"/>
      <c r="H258" s="255">
        <v>24.960000000000001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1" t="s">
        <v>128</v>
      </c>
      <c r="AU258" s="261" t="s">
        <v>85</v>
      </c>
      <c r="AV258" s="15" t="s">
        <v>126</v>
      </c>
      <c r="AW258" s="15" t="s">
        <v>32</v>
      </c>
      <c r="AX258" s="15" t="s">
        <v>83</v>
      </c>
      <c r="AY258" s="261" t="s">
        <v>120</v>
      </c>
    </row>
    <row r="259" s="12" customFormat="1" ht="22.8" customHeight="1">
      <c r="A259" s="12"/>
      <c r="B259" s="199"/>
      <c r="C259" s="200"/>
      <c r="D259" s="201" t="s">
        <v>74</v>
      </c>
      <c r="E259" s="213" t="s">
        <v>423</v>
      </c>
      <c r="F259" s="213" t="s">
        <v>424</v>
      </c>
      <c r="G259" s="200"/>
      <c r="H259" s="200"/>
      <c r="I259" s="203"/>
      <c r="J259" s="214">
        <f>BK259</f>
        <v>0</v>
      </c>
      <c r="K259" s="200"/>
      <c r="L259" s="205"/>
      <c r="M259" s="206"/>
      <c r="N259" s="207"/>
      <c r="O259" s="207"/>
      <c r="P259" s="208">
        <f>P260</f>
        <v>0</v>
      </c>
      <c r="Q259" s="207"/>
      <c r="R259" s="208">
        <f>R260</f>
        <v>0</v>
      </c>
      <c r="S259" s="207"/>
      <c r="T259" s="209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0" t="s">
        <v>83</v>
      </c>
      <c r="AT259" s="211" t="s">
        <v>74</v>
      </c>
      <c r="AU259" s="211" t="s">
        <v>83</v>
      </c>
      <c r="AY259" s="210" t="s">
        <v>120</v>
      </c>
      <c r="BK259" s="212">
        <f>BK260</f>
        <v>0</v>
      </c>
    </row>
    <row r="260" s="2" customFormat="1" ht="24.15" customHeight="1">
      <c r="A260" s="38"/>
      <c r="B260" s="39"/>
      <c r="C260" s="215" t="s">
        <v>425</v>
      </c>
      <c r="D260" s="215" t="s">
        <v>122</v>
      </c>
      <c r="E260" s="216" t="s">
        <v>426</v>
      </c>
      <c r="F260" s="217" t="s">
        <v>427</v>
      </c>
      <c r="G260" s="218" t="s">
        <v>154</v>
      </c>
      <c r="H260" s="219">
        <v>38.637</v>
      </c>
      <c r="I260" s="220"/>
      <c r="J260" s="221">
        <f>ROUND(I260*H260,2)</f>
        <v>0</v>
      </c>
      <c r="K260" s="222"/>
      <c r="L260" s="44"/>
      <c r="M260" s="223" t="s">
        <v>1</v>
      </c>
      <c r="N260" s="224" t="s">
        <v>40</v>
      </c>
      <c r="O260" s="91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7" t="s">
        <v>126</v>
      </c>
      <c r="AT260" s="227" t="s">
        <v>122</v>
      </c>
      <c r="AU260" s="227" t="s">
        <v>85</v>
      </c>
      <c r="AY260" s="17" t="s">
        <v>120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17" t="s">
        <v>83</v>
      </c>
      <c r="BK260" s="228">
        <f>ROUND(I260*H260,2)</f>
        <v>0</v>
      </c>
      <c r="BL260" s="17" t="s">
        <v>126</v>
      </c>
      <c r="BM260" s="227" t="s">
        <v>428</v>
      </c>
    </row>
    <row r="261" s="12" customFormat="1" ht="25.92" customHeight="1">
      <c r="A261" s="12"/>
      <c r="B261" s="199"/>
      <c r="C261" s="200"/>
      <c r="D261" s="201" t="s">
        <v>74</v>
      </c>
      <c r="E261" s="202" t="s">
        <v>429</v>
      </c>
      <c r="F261" s="202" t="s">
        <v>430</v>
      </c>
      <c r="G261" s="200"/>
      <c r="H261" s="200"/>
      <c r="I261" s="203"/>
      <c r="J261" s="204">
        <f>BK261</f>
        <v>0</v>
      </c>
      <c r="K261" s="200"/>
      <c r="L261" s="205"/>
      <c r="M261" s="206"/>
      <c r="N261" s="207"/>
      <c r="O261" s="207"/>
      <c r="P261" s="208">
        <f>P262</f>
        <v>0</v>
      </c>
      <c r="Q261" s="207"/>
      <c r="R261" s="208">
        <f>R262</f>
        <v>0.00677</v>
      </c>
      <c r="S261" s="207"/>
      <c r="T261" s="209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0" t="s">
        <v>85</v>
      </c>
      <c r="AT261" s="211" t="s">
        <v>74</v>
      </c>
      <c r="AU261" s="211" t="s">
        <v>75</v>
      </c>
      <c r="AY261" s="210" t="s">
        <v>120</v>
      </c>
      <c r="BK261" s="212">
        <f>BK262</f>
        <v>0</v>
      </c>
    </row>
    <row r="262" s="12" customFormat="1" ht="22.8" customHeight="1">
      <c r="A262" s="12"/>
      <c r="B262" s="199"/>
      <c r="C262" s="200"/>
      <c r="D262" s="201" t="s">
        <v>74</v>
      </c>
      <c r="E262" s="213" t="s">
        <v>431</v>
      </c>
      <c r="F262" s="213" t="s">
        <v>432</v>
      </c>
      <c r="G262" s="200"/>
      <c r="H262" s="200"/>
      <c r="I262" s="203"/>
      <c r="J262" s="214">
        <f>BK262</f>
        <v>0</v>
      </c>
      <c r="K262" s="200"/>
      <c r="L262" s="205"/>
      <c r="M262" s="206"/>
      <c r="N262" s="207"/>
      <c r="O262" s="207"/>
      <c r="P262" s="208">
        <f>SUM(P263:P266)</f>
        <v>0</v>
      </c>
      <c r="Q262" s="207"/>
      <c r="R262" s="208">
        <f>SUM(R263:R266)</f>
        <v>0.00677</v>
      </c>
      <c r="S262" s="207"/>
      <c r="T262" s="209">
        <f>SUM(T263:T266)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85</v>
      </c>
      <c r="AT262" s="211" t="s">
        <v>74</v>
      </c>
      <c r="AU262" s="211" t="s">
        <v>83</v>
      </c>
      <c r="AY262" s="210" t="s">
        <v>120</v>
      </c>
      <c r="BK262" s="212">
        <f>SUM(BK263:BK266)</f>
        <v>0</v>
      </c>
    </row>
    <row r="263" s="2" customFormat="1" ht="24.15" customHeight="1">
      <c r="A263" s="38"/>
      <c r="B263" s="39"/>
      <c r="C263" s="215" t="s">
        <v>433</v>
      </c>
      <c r="D263" s="215" t="s">
        <v>122</v>
      </c>
      <c r="E263" s="216" t="s">
        <v>434</v>
      </c>
      <c r="F263" s="217" t="s">
        <v>435</v>
      </c>
      <c r="G263" s="218" t="s">
        <v>272</v>
      </c>
      <c r="H263" s="219">
        <v>2.1600000000000001</v>
      </c>
      <c r="I263" s="220"/>
      <c r="J263" s="221">
        <f>ROUND(I263*H263,2)</f>
        <v>0</v>
      </c>
      <c r="K263" s="222"/>
      <c r="L263" s="44"/>
      <c r="M263" s="223" t="s">
        <v>1</v>
      </c>
      <c r="N263" s="224" t="s">
        <v>40</v>
      </c>
      <c r="O263" s="91"/>
      <c r="P263" s="225">
        <f>O263*H263</f>
        <v>0</v>
      </c>
      <c r="Q263" s="225">
        <v>0</v>
      </c>
      <c r="R263" s="225">
        <f>Q263*H263</f>
        <v>0</v>
      </c>
      <c r="S263" s="225">
        <v>0</v>
      </c>
      <c r="T263" s="226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7" t="s">
        <v>216</v>
      </c>
      <c r="AT263" s="227" t="s">
        <v>122</v>
      </c>
      <c r="AU263" s="227" t="s">
        <v>85</v>
      </c>
      <c r="AY263" s="17" t="s">
        <v>120</v>
      </c>
      <c r="BE263" s="228">
        <f>IF(N263="základní",J263,0)</f>
        <v>0</v>
      </c>
      <c r="BF263" s="228">
        <f>IF(N263="snížená",J263,0)</f>
        <v>0</v>
      </c>
      <c r="BG263" s="228">
        <f>IF(N263="zákl. přenesená",J263,0)</f>
        <v>0</v>
      </c>
      <c r="BH263" s="228">
        <f>IF(N263="sníž. přenesená",J263,0)</f>
        <v>0</v>
      </c>
      <c r="BI263" s="228">
        <f>IF(N263="nulová",J263,0)</f>
        <v>0</v>
      </c>
      <c r="BJ263" s="17" t="s">
        <v>83</v>
      </c>
      <c r="BK263" s="228">
        <f>ROUND(I263*H263,2)</f>
        <v>0</v>
      </c>
      <c r="BL263" s="17" t="s">
        <v>216</v>
      </c>
      <c r="BM263" s="227" t="s">
        <v>436</v>
      </c>
    </row>
    <row r="264" s="2" customFormat="1" ht="24.15" customHeight="1">
      <c r="A264" s="38"/>
      <c r="B264" s="39"/>
      <c r="C264" s="262" t="s">
        <v>437</v>
      </c>
      <c r="D264" s="262" t="s">
        <v>171</v>
      </c>
      <c r="E264" s="263" t="s">
        <v>438</v>
      </c>
      <c r="F264" s="264" t="s">
        <v>439</v>
      </c>
      <c r="G264" s="265" t="s">
        <v>180</v>
      </c>
      <c r="H264" s="266">
        <v>1</v>
      </c>
      <c r="I264" s="267"/>
      <c r="J264" s="268">
        <f>ROUND(I264*H264,2)</f>
        <v>0</v>
      </c>
      <c r="K264" s="269"/>
      <c r="L264" s="270"/>
      <c r="M264" s="271" t="s">
        <v>1</v>
      </c>
      <c r="N264" s="272" t="s">
        <v>40</v>
      </c>
      <c r="O264" s="91"/>
      <c r="P264" s="225">
        <f>O264*H264</f>
        <v>0</v>
      </c>
      <c r="Q264" s="225">
        <v>0.0067000000000000002</v>
      </c>
      <c r="R264" s="225">
        <f>Q264*H264</f>
        <v>0.0067000000000000002</v>
      </c>
      <c r="S264" s="225">
        <v>0</v>
      </c>
      <c r="T264" s="22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7" t="s">
        <v>440</v>
      </c>
      <c r="AT264" s="227" t="s">
        <v>171</v>
      </c>
      <c r="AU264" s="227" t="s">
        <v>85</v>
      </c>
      <c r="AY264" s="17" t="s">
        <v>120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17" t="s">
        <v>83</v>
      </c>
      <c r="BK264" s="228">
        <f>ROUND(I264*H264,2)</f>
        <v>0</v>
      </c>
      <c r="BL264" s="17" t="s">
        <v>216</v>
      </c>
      <c r="BM264" s="227" t="s">
        <v>441</v>
      </c>
    </row>
    <row r="265" s="2" customFormat="1" ht="16.5" customHeight="1">
      <c r="A265" s="38"/>
      <c r="B265" s="39"/>
      <c r="C265" s="215" t="s">
        <v>442</v>
      </c>
      <c r="D265" s="215" t="s">
        <v>122</v>
      </c>
      <c r="E265" s="216" t="s">
        <v>443</v>
      </c>
      <c r="F265" s="217" t="s">
        <v>444</v>
      </c>
      <c r="G265" s="218" t="s">
        <v>180</v>
      </c>
      <c r="H265" s="219">
        <v>1</v>
      </c>
      <c r="I265" s="220"/>
      <c r="J265" s="221">
        <f>ROUND(I265*H265,2)</f>
        <v>0</v>
      </c>
      <c r="K265" s="222"/>
      <c r="L265" s="44"/>
      <c r="M265" s="223" t="s">
        <v>1</v>
      </c>
      <c r="N265" s="224" t="s">
        <v>40</v>
      </c>
      <c r="O265" s="91"/>
      <c r="P265" s="225">
        <f>O265*H265</f>
        <v>0</v>
      </c>
      <c r="Q265" s="225">
        <v>6.9999999999999994E-05</v>
      </c>
      <c r="R265" s="225">
        <f>Q265*H265</f>
        <v>6.9999999999999994E-05</v>
      </c>
      <c r="S265" s="225">
        <v>0</v>
      </c>
      <c r="T265" s="22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7" t="s">
        <v>216</v>
      </c>
      <c r="AT265" s="227" t="s">
        <v>122</v>
      </c>
      <c r="AU265" s="227" t="s">
        <v>85</v>
      </c>
      <c r="AY265" s="17" t="s">
        <v>120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17" t="s">
        <v>83</v>
      </c>
      <c r="BK265" s="228">
        <f>ROUND(I265*H265,2)</f>
        <v>0</v>
      </c>
      <c r="BL265" s="17" t="s">
        <v>216</v>
      </c>
      <c r="BM265" s="227" t="s">
        <v>445</v>
      </c>
    </row>
    <row r="266" s="2" customFormat="1" ht="24.15" customHeight="1">
      <c r="A266" s="38"/>
      <c r="B266" s="39"/>
      <c r="C266" s="215" t="s">
        <v>446</v>
      </c>
      <c r="D266" s="215" t="s">
        <v>122</v>
      </c>
      <c r="E266" s="216" t="s">
        <v>447</v>
      </c>
      <c r="F266" s="217" t="s">
        <v>448</v>
      </c>
      <c r="G266" s="218" t="s">
        <v>449</v>
      </c>
      <c r="H266" s="273"/>
      <c r="I266" s="220"/>
      <c r="J266" s="221">
        <f>ROUND(I266*H266,2)</f>
        <v>0</v>
      </c>
      <c r="K266" s="222"/>
      <c r="L266" s="44"/>
      <c r="M266" s="274" t="s">
        <v>1</v>
      </c>
      <c r="N266" s="275" t="s">
        <v>40</v>
      </c>
      <c r="O266" s="276"/>
      <c r="P266" s="277">
        <f>O266*H266</f>
        <v>0</v>
      </c>
      <c r="Q266" s="277">
        <v>0</v>
      </c>
      <c r="R266" s="277">
        <f>Q266*H266</f>
        <v>0</v>
      </c>
      <c r="S266" s="277">
        <v>0</v>
      </c>
      <c r="T266" s="27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7" t="s">
        <v>216</v>
      </c>
      <c r="AT266" s="227" t="s">
        <v>122</v>
      </c>
      <c r="AU266" s="227" t="s">
        <v>85</v>
      </c>
      <c r="AY266" s="17" t="s">
        <v>120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17" t="s">
        <v>83</v>
      </c>
      <c r="BK266" s="228">
        <f>ROUND(I266*H266,2)</f>
        <v>0</v>
      </c>
      <c r="BL266" s="17" t="s">
        <v>216</v>
      </c>
      <c r="BM266" s="227" t="s">
        <v>450</v>
      </c>
    </row>
    <row r="267" s="2" customFormat="1" ht="6.96" customHeight="1">
      <c r="A267" s="38"/>
      <c r="B267" s="66"/>
      <c r="C267" s="67"/>
      <c r="D267" s="67"/>
      <c r="E267" s="67"/>
      <c r="F267" s="67"/>
      <c r="G267" s="67"/>
      <c r="H267" s="67"/>
      <c r="I267" s="67"/>
      <c r="J267" s="67"/>
      <c r="K267" s="67"/>
      <c r="L267" s="44"/>
      <c r="M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</sheetData>
  <sheetProtection sheet="1" autoFilter="0" formatColumns="0" formatRows="0" objects="1" scenarios="1" spinCount="100000" saltValue="jhhz00QIwR1omNeyOp6fa7YGxGN19/hTnvQOUhGmrwXKJAjYNLgrEH6AFgn/YopEQs0SLG9AQekPWzMGkRZyYg==" hashValue="L8mHp95CtJrPnc/kr32R0pyr9FXCgZ1bhjzWa6hwSqg5gXOGjWyN6xa14qGjYP+NqAOmolQmizhjoXJ+WUgSNA==" algorithmName="SHA-512" password="CC2D"/>
  <autoFilter ref="C126:K26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J323K</dc:creator>
  <cp:lastModifiedBy>J323K</cp:lastModifiedBy>
  <dcterms:created xsi:type="dcterms:W3CDTF">2025-09-17T08:49:22Z</dcterms:created>
  <dcterms:modified xsi:type="dcterms:W3CDTF">2025-09-17T08:49:25Z</dcterms:modified>
</cp:coreProperties>
</file>