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HUM\VEREJNE_ZAKAZKY_MHUM\Verejne_zakazky_2025\ChK_VZ-Oprava_střechy_MŠ_Poštovní\"/>
    </mc:Choice>
  </mc:AlternateContent>
  <xr:revisionPtr revIDLastSave="0" documentId="8_{1C5D88A2-0CDB-4FAD-908A-FCF258D820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O-01 R-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'O-01 R-01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'O-01 R-01 Pol'!$A$1:$Y$223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222" i="12"/>
  <c r="BA173" i="12"/>
  <c r="G8" i="12"/>
  <c r="M8" i="12"/>
  <c r="Q8" i="12"/>
  <c r="G9" i="12"/>
  <c r="I9" i="12"/>
  <c r="I8" i="12" s="1"/>
  <c r="K9" i="12"/>
  <c r="K8" i="12" s="1"/>
  <c r="M9" i="12"/>
  <c r="O9" i="12"/>
  <c r="O8" i="12" s="1"/>
  <c r="Q9" i="12"/>
  <c r="V9" i="12"/>
  <c r="V8" i="12" s="1"/>
  <c r="K10" i="12"/>
  <c r="Q10" i="12"/>
  <c r="G11" i="12"/>
  <c r="M11" i="12" s="1"/>
  <c r="M10" i="12" s="1"/>
  <c r="I11" i="12"/>
  <c r="I10" i="12" s="1"/>
  <c r="K11" i="12"/>
  <c r="O11" i="12"/>
  <c r="O10" i="12" s="1"/>
  <c r="Q11" i="12"/>
  <c r="V11" i="12"/>
  <c r="V10" i="12" s="1"/>
  <c r="G13" i="12"/>
  <c r="G12" i="12" s="1"/>
  <c r="I13" i="12"/>
  <c r="K13" i="12"/>
  <c r="K12" i="12" s="1"/>
  <c r="O13" i="12"/>
  <c r="Q13" i="12"/>
  <c r="Q12" i="12" s="1"/>
  <c r="V13" i="12"/>
  <c r="V12" i="12" s="1"/>
  <c r="G17" i="12"/>
  <c r="I17" i="12"/>
  <c r="K17" i="12"/>
  <c r="M17" i="12"/>
  <c r="O17" i="12"/>
  <c r="Q17" i="12"/>
  <c r="V17" i="12"/>
  <c r="G20" i="12"/>
  <c r="M20" i="12" s="1"/>
  <c r="I20" i="12"/>
  <c r="K20" i="12"/>
  <c r="O20" i="12"/>
  <c r="O12" i="12" s="1"/>
  <c r="Q20" i="12"/>
  <c r="V20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9" i="12"/>
  <c r="M29" i="12" s="1"/>
  <c r="I29" i="12"/>
  <c r="K29" i="12"/>
  <c r="O29" i="12"/>
  <c r="Q29" i="12"/>
  <c r="V29" i="12"/>
  <c r="G31" i="12"/>
  <c r="M31" i="12" s="1"/>
  <c r="I31" i="12"/>
  <c r="I12" i="12" s="1"/>
  <c r="K31" i="12"/>
  <c r="O31" i="12"/>
  <c r="Q31" i="12"/>
  <c r="V31" i="12"/>
  <c r="G32" i="12"/>
  <c r="M32" i="12" s="1"/>
  <c r="I32" i="12"/>
  <c r="K32" i="12"/>
  <c r="O32" i="12"/>
  <c r="Q32" i="12"/>
  <c r="V32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/>
  <c r="Q37" i="12"/>
  <c r="G38" i="12"/>
  <c r="I38" i="12"/>
  <c r="I37" i="12" s="1"/>
  <c r="K38" i="12"/>
  <c r="K37" i="12" s="1"/>
  <c r="M38" i="12"/>
  <c r="O38" i="12"/>
  <c r="O37" i="12" s="1"/>
  <c r="Q38" i="12"/>
  <c r="V38" i="12"/>
  <c r="V37" i="12" s="1"/>
  <c r="G40" i="12"/>
  <c r="M40" i="12" s="1"/>
  <c r="M39" i="12" s="1"/>
  <c r="I40" i="12"/>
  <c r="I39" i="12" s="1"/>
  <c r="K40" i="12"/>
  <c r="O40" i="12"/>
  <c r="O39" i="12" s="1"/>
  <c r="Q40" i="12"/>
  <c r="V40" i="12"/>
  <c r="V39" i="12" s="1"/>
  <c r="G43" i="12"/>
  <c r="M43" i="12" s="1"/>
  <c r="I43" i="12"/>
  <c r="K43" i="12"/>
  <c r="O43" i="12"/>
  <c r="Q43" i="12"/>
  <c r="V43" i="12"/>
  <c r="G45" i="12"/>
  <c r="M45" i="12" s="1"/>
  <c r="I45" i="12"/>
  <c r="K45" i="12"/>
  <c r="K39" i="12" s="1"/>
  <c r="O45" i="12"/>
  <c r="Q45" i="12"/>
  <c r="Q39" i="12" s="1"/>
  <c r="V45" i="12"/>
  <c r="G47" i="12"/>
  <c r="I47" i="12"/>
  <c r="K47" i="12"/>
  <c r="M47" i="12"/>
  <c r="O47" i="12"/>
  <c r="Q47" i="12"/>
  <c r="V47" i="12"/>
  <c r="K49" i="12"/>
  <c r="O49" i="12"/>
  <c r="G50" i="12"/>
  <c r="G49" i="12" s="1"/>
  <c r="I50" i="12"/>
  <c r="I49" i="12" s="1"/>
  <c r="K50" i="12"/>
  <c r="M50" i="12"/>
  <c r="O50" i="12"/>
  <c r="Q50" i="12"/>
  <c r="Q49" i="12" s="1"/>
  <c r="V50" i="12"/>
  <c r="V49" i="12" s="1"/>
  <c r="G51" i="12"/>
  <c r="I51" i="12"/>
  <c r="K51" i="12"/>
  <c r="M51" i="12"/>
  <c r="O51" i="12"/>
  <c r="Q51" i="12"/>
  <c r="V51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I59" i="12"/>
  <c r="G60" i="12"/>
  <c r="G59" i="12" s="1"/>
  <c r="I60" i="12"/>
  <c r="K60" i="12"/>
  <c r="K59" i="12" s="1"/>
  <c r="O60" i="12"/>
  <c r="Q60" i="12"/>
  <c r="Q59" i="12" s="1"/>
  <c r="V60" i="12"/>
  <c r="V59" i="12" s="1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O59" i="12" s="1"/>
  <c r="Q65" i="12"/>
  <c r="V65" i="12"/>
  <c r="G67" i="12"/>
  <c r="I67" i="12"/>
  <c r="K67" i="12"/>
  <c r="M67" i="12"/>
  <c r="O67" i="12"/>
  <c r="Q67" i="12"/>
  <c r="V67" i="12"/>
  <c r="G69" i="12"/>
  <c r="M69" i="12" s="1"/>
  <c r="I69" i="12"/>
  <c r="K69" i="12"/>
  <c r="O69" i="12"/>
  <c r="Q69" i="12"/>
  <c r="V69" i="12"/>
  <c r="G71" i="12"/>
  <c r="I71" i="12"/>
  <c r="K71" i="12"/>
  <c r="M71" i="12"/>
  <c r="O71" i="12"/>
  <c r="Q71" i="12"/>
  <c r="V71" i="12"/>
  <c r="G74" i="12"/>
  <c r="M74" i="12" s="1"/>
  <c r="I74" i="12"/>
  <c r="K74" i="12"/>
  <c r="O74" i="12"/>
  <c r="Q74" i="12"/>
  <c r="V74" i="12"/>
  <c r="G77" i="12"/>
  <c r="G76" i="12" s="1"/>
  <c r="I77" i="12"/>
  <c r="K77" i="12"/>
  <c r="K76" i="12" s="1"/>
  <c r="O77" i="12"/>
  <c r="Q77" i="12"/>
  <c r="Q76" i="12" s="1"/>
  <c r="V77" i="12"/>
  <c r="V76" i="12" s="1"/>
  <c r="G79" i="12"/>
  <c r="I79" i="12"/>
  <c r="K79" i="12"/>
  <c r="M79" i="12"/>
  <c r="O79" i="12"/>
  <c r="Q79" i="12"/>
  <c r="V79" i="12"/>
  <c r="G81" i="12"/>
  <c r="M81" i="12" s="1"/>
  <c r="I81" i="12"/>
  <c r="K81" i="12"/>
  <c r="O81" i="12"/>
  <c r="O76" i="12" s="1"/>
  <c r="Q81" i="12"/>
  <c r="V81" i="12"/>
  <c r="G83" i="12"/>
  <c r="I83" i="12"/>
  <c r="K83" i="12"/>
  <c r="M83" i="12"/>
  <c r="O83" i="12"/>
  <c r="Q83" i="12"/>
  <c r="V83" i="12"/>
  <c r="G86" i="12"/>
  <c r="M86" i="12" s="1"/>
  <c r="I86" i="12"/>
  <c r="K86" i="12"/>
  <c r="O86" i="12"/>
  <c r="Q86" i="12"/>
  <c r="V86" i="12"/>
  <c r="G90" i="12"/>
  <c r="I90" i="12"/>
  <c r="K90" i="12"/>
  <c r="M90" i="12"/>
  <c r="O90" i="12"/>
  <c r="Q90" i="12"/>
  <c r="V90" i="12"/>
  <c r="G96" i="12"/>
  <c r="M96" i="12" s="1"/>
  <c r="I96" i="12"/>
  <c r="K96" i="12"/>
  <c r="O96" i="12"/>
  <c r="Q96" i="12"/>
  <c r="V96" i="12"/>
  <c r="G98" i="12"/>
  <c r="M98" i="12" s="1"/>
  <c r="I98" i="12"/>
  <c r="I76" i="12" s="1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M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I105" i="12"/>
  <c r="K105" i="12"/>
  <c r="M105" i="12"/>
  <c r="O105" i="12"/>
  <c r="Q105" i="12"/>
  <c r="V105" i="12"/>
  <c r="G110" i="12"/>
  <c r="M110" i="12" s="1"/>
  <c r="I110" i="12"/>
  <c r="K110" i="12"/>
  <c r="O110" i="12"/>
  <c r="Q110" i="12"/>
  <c r="V110" i="12"/>
  <c r="G113" i="12"/>
  <c r="I113" i="12"/>
  <c r="K113" i="12"/>
  <c r="M113" i="12"/>
  <c r="O113" i="12"/>
  <c r="Q113" i="12"/>
  <c r="V113" i="12"/>
  <c r="G116" i="12"/>
  <c r="M116" i="12" s="1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21" i="12"/>
  <c r="I121" i="12"/>
  <c r="K121" i="12"/>
  <c r="M121" i="12"/>
  <c r="O121" i="12"/>
  <c r="Q121" i="12"/>
  <c r="V121" i="12"/>
  <c r="G122" i="12"/>
  <c r="M122" i="12" s="1"/>
  <c r="I122" i="12"/>
  <c r="K122" i="12"/>
  <c r="O122" i="12"/>
  <c r="Q122" i="12"/>
  <c r="V122" i="12"/>
  <c r="G125" i="12"/>
  <c r="I125" i="12"/>
  <c r="K125" i="12"/>
  <c r="M125" i="12"/>
  <c r="O125" i="12"/>
  <c r="Q125" i="12"/>
  <c r="V125" i="12"/>
  <c r="G128" i="12"/>
  <c r="I128" i="12"/>
  <c r="K128" i="12"/>
  <c r="M128" i="12"/>
  <c r="O128" i="12"/>
  <c r="Q128" i="12"/>
  <c r="V128" i="12"/>
  <c r="G131" i="12"/>
  <c r="I131" i="12"/>
  <c r="K131" i="12"/>
  <c r="M131" i="12"/>
  <c r="O131" i="12"/>
  <c r="Q131" i="12"/>
  <c r="V131" i="12"/>
  <c r="G133" i="12"/>
  <c r="M133" i="12" s="1"/>
  <c r="I133" i="12"/>
  <c r="K133" i="12"/>
  <c r="O133" i="12"/>
  <c r="Q133" i="12"/>
  <c r="V133" i="12"/>
  <c r="G134" i="12"/>
  <c r="M134" i="12" s="1"/>
  <c r="I134" i="12"/>
  <c r="K134" i="12"/>
  <c r="O134" i="12"/>
  <c r="Q134" i="12"/>
  <c r="V134" i="12"/>
  <c r="G136" i="12"/>
  <c r="K136" i="12"/>
  <c r="G137" i="12"/>
  <c r="I137" i="12"/>
  <c r="I136" i="12" s="1"/>
  <c r="K137" i="12"/>
  <c r="M137" i="12"/>
  <c r="O137" i="12"/>
  <c r="O136" i="12" s="1"/>
  <c r="Q137" i="12"/>
  <c r="V137" i="12"/>
  <c r="V136" i="12" s="1"/>
  <c r="G138" i="12"/>
  <c r="M138" i="12" s="1"/>
  <c r="I138" i="12"/>
  <c r="K138" i="12"/>
  <c r="O138" i="12"/>
  <c r="Q138" i="12"/>
  <c r="V138" i="12"/>
  <c r="G140" i="12"/>
  <c r="I140" i="12"/>
  <c r="K140" i="12"/>
  <c r="M140" i="12"/>
  <c r="O140" i="12"/>
  <c r="Q140" i="12"/>
  <c r="Q136" i="12" s="1"/>
  <c r="V140" i="12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6" i="12"/>
  <c r="G147" i="12"/>
  <c r="M147" i="12" s="1"/>
  <c r="M146" i="12" s="1"/>
  <c r="I147" i="12"/>
  <c r="I146" i="12" s="1"/>
  <c r="K147" i="12"/>
  <c r="K146" i="12" s="1"/>
  <c r="O147" i="12"/>
  <c r="O146" i="12" s="1"/>
  <c r="Q147" i="12"/>
  <c r="Q146" i="12" s="1"/>
  <c r="V147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V146" i="12" s="1"/>
  <c r="G150" i="12"/>
  <c r="M150" i="12" s="1"/>
  <c r="I150" i="12"/>
  <c r="K150" i="12"/>
  <c r="O150" i="12"/>
  <c r="Q150" i="12"/>
  <c r="V150" i="12"/>
  <c r="G153" i="12"/>
  <c r="I153" i="12"/>
  <c r="K153" i="12"/>
  <c r="M153" i="12"/>
  <c r="O153" i="12"/>
  <c r="Q153" i="12"/>
  <c r="V153" i="12"/>
  <c r="G156" i="12"/>
  <c r="I156" i="12"/>
  <c r="K156" i="12"/>
  <c r="M156" i="12"/>
  <c r="O156" i="12"/>
  <c r="Q156" i="12"/>
  <c r="V156" i="12"/>
  <c r="G157" i="12"/>
  <c r="I157" i="12"/>
  <c r="K157" i="12"/>
  <c r="M157" i="12"/>
  <c r="O157" i="12"/>
  <c r="Q157" i="12"/>
  <c r="V157" i="12"/>
  <c r="G158" i="12"/>
  <c r="M158" i="12" s="1"/>
  <c r="I158" i="12"/>
  <c r="K158" i="12"/>
  <c r="O158" i="12"/>
  <c r="Q158" i="12"/>
  <c r="V158" i="12"/>
  <c r="G160" i="12"/>
  <c r="M160" i="12" s="1"/>
  <c r="I160" i="12"/>
  <c r="K160" i="12"/>
  <c r="O160" i="12"/>
  <c r="Q160" i="12"/>
  <c r="V160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V163" i="12"/>
  <c r="G164" i="12"/>
  <c r="M164" i="12" s="1"/>
  <c r="I164" i="12"/>
  <c r="K164" i="12"/>
  <c r="O164" i="12"/>
  <c r="Q164" i="12"/>
  <c r="V164" i="12"/>
  <c r="Q166" i="12"/>
  <c r="G167" i="12"/>
  <c r="I167" i="12"/>
  <c r="I166" i="12" s="1"/>
  <c r="K167" i="12"/>
  <c r="K166" i="12" s="1"/>
  <c r="M167" i="12"/>
  <c r="O167" i="12"/>
  <c r="O166" i="12" s="1"/>
  <c r="Q167" i="12"/>
  <c r="V167" i="12"/>
  <c r="V166" i="12" s="1"/>
  <c r="G170" i="12"/>
  <c r="I170" i="12"/>
  <c r="K170" i="12"/>
  <c r="M170" i="12"/>
  <c r="O170" i="12"/>
  <c r="Q170" i="12"/>
  <c r="V170" i="12"/>
  <c r="G176" i="12"/>
  <c r="M176" i="12" s="1"/>
  <c r="I176" i="12"/>
  <c r="K176" i="12"/>
  <c r="O176" i="12"/>
  <c r="Q176" i="12"/>
  <c r="V176" i="12"/>
  <c r="G177" i="12"/>
  <c r="M177" i="12" s="1"/>
  <c r="I177" i="12"/>
  <c r="K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I179" i="12"/>
  <c r="K179" i="12"/>
  <c r="M179" i="12"/>
  <c r="O179" i="12"/>
  <c r="Q179" i="12"/>
  <c r="V179" i="12"/>
  <c r="G180" i="12"/>
  <c r="M180" i="12" s="1"/>
  <c r="I180" i="12"/>
  <c r="K180" i="12"/>
  <c r="O180" i="12"/>
  <c r="Q180" i="12"/>
  <c r="V180" i="12"/>
  <c r="G182" i="12"/>
  <c r="Q182" i="12"/>
  <c r="G183" i="12"/>
  <c r="M183" i="12" s="1"/>
  <c r="M182" i="12" s="1"/>
  <c r="I183" i="12"/>
  <c r="I182" i="12" s="1"/>
  <c r="K183" i="12"/>
  <c r="K182" i="12" s="1"/>
  <c r="O183" i="12"/>
  <c r="O182" i="12" s="1"/>
  <c r="Q183" i="12"/>
  <c r="V183" i="12"/>
  <c r="V182" i="12" s="1"/>
  <c r="G185" i="12"/>
  <c r="G184" i="12" s="1"/>
  <c r="I185" i="12"/>
  <c r="I184" i="12" s="1"/>
  <c r="K185" i="12"/>
  <c r="O185" i="12"/>
  <c r="O184" i="12" s="1"/>
  <c r="Q185" i="12"/>
  <c r="V185" i="12"/>
  <c r="V184" i="12" s="1"/>
  <c r="G198" i="12"/>
  <c r="M198" i="12" s="1"/>
  <c r="I198" i="12"/>
  <c r="K198" i="12"/>
  <c r="O198" i="12"/>
  <c r="Q198" i="12"/>
  <c r="V198" i="12"/>
  <c r="G200" i="12"/>
  <c r="M200" i="12" s="1"/>
  <c r="I200" i="12"/>
  <c r="K200" i="12"/>
  <c r="K184" i="12" s="1"/>
  <c r="O200" i="12"/>
  <c r="Q200" i="12"/>
  <c r="Q184" i="12" s="1"/>
  <c r="V200" i="12"/>
  <c r="G203" i="12"/>
  <c r="I203" i="12"/>
  <c r="K203" i="12"/>
  <c r="M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I206" i="12"/>
  <c r="K206" i="12"/>
  <c r="M206" i="12"/>
  <c r="O206" i="12"/>
  <c r="Q206" i="12"/>
  <c r="V206" i="12"/>
  <c r="G207" i="12"/>
  <c r="I207" i="12"/>
  <c r="K207" i="12"/>
  <c r="M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2" i="12"/>
  <c r="G211" i="12" s="1"/>
  <c r="I212" i="12"/>
  <c r="K212" i="12"/>
  <c r="K211" i="12" s="1"/>
  <c r="O212" i="12"/>
  <c r="O211" i="12" s="1"/>
  <c r="Q212" i="12"/>
  <c r="Q211" i="12" s="1"/>
  <c r="V212" i="12"/>
  <c r="G213" i="12"/>
  <c r="M213" i="12" s="1"/>
  <c r="I213" i="12"/>
  <c r="K213" i="12"/>
  <c r="O213" i="12"/>
  <c r="Q213" i="12"/>
  <c r="V213" i="12"/>
  <c r="G214" i="12"/>
  <c r="I214" i="12"/>
  <c r="I211" i="12" s="1"/>
  <c r="K214" i="12"/>
  <c r="M214" i="12"/>
  <c r="O214" i="12"/>
  <c r="Q214" i="12"/>
  <c r="V214" i="12"/>
  <c r="V211" i="12" s="1"/>
  <c r="G215" i="12"/>
  <c r="I215" i="12"/>
  <c r="K215" i="12"/>
  <c r="M215" i="12"/>
  <c r="O215" i="12"/>
  <c r="Q215" i="12"/>
  <c r="V215" i="12"/>
  <c r="G216" i="12"/>
  <c r="G217" i="12"/>
  <c r="M217" i="12" s="1"/>
  <c r="I217" i="12"/>
  <c r="I216" i="12" s="1"/>
  <c r="K217" i="12"/>
  <c r="K216" i="12" s="1"/>
  <c r="O217" i="12"/>
  <c r="O216" i="12" s="1"/>
  <c r="Q217" i="12"/>
  <c r="Q216" i="12" s="1"/>
  <c r="V217" i="12"/>
  <c r="G218" i="12"/>
  <c r="M218" i="12" s="1"/>
  <c r="I218" i="12"/>
  <c r="K218" i="12"/>
  <c r="O218" i="12"/>
  <c r="Q218" i="12"/>
  <c r="V218" i="12"/>
  <c r="G219" i="12"/>
  <c r="I219" i="12"/>
  <c r="K219" i="12"/>
  <c r="M219" i="12"/>
  <c r="O219" i="12"/>
  <c r="Q219" i="12"/>
  <c r="V219" i="12"/>
  <c r="V216" i="12" s="1"/>
  <c r="G220" i="12"/>
  <c r="M220" i="12" s="1"/>
  <c r="I220" i="12"/>
  <c r="K220" i="12"/>
  <c r="O220" i="12"/>
  <c r="Q220" i="12"/>
  <c r="V220" i="12"/>
  <c r="AE222" i="12"/>
  <c r="AF222" i="12"/>
  <c r="I20" i="1"/>
  <c r="I19" i="1"/>
  <c r="I18" i="1"/>
  <c r="I17" i="1"/>
  <c r="I16" i="1"/>
  <c r="I68" i="1"/>
  <c r="J67" i="1" s="1"/>
  <c r="F43" i="1"/>
  <c r="G23" i="1" s="1"/>
  <c r="G43" i="1"/>
  <c r="G25" i="1" s="1"/>
  <c r="A25" i="1" s="1"/>
  <c r="H42" i="1"/>
  <c r="I42" i="1" s="1"/>
  <c r="H41" i="1"/>
  <c r="I41" i="1" s="1"/>
  <c r="H40" i="1"/>
  <c r="H39" i="1"/>
  <c r="H43" i="1" s="1"/>
  <c r="J28" i="1"/>
  <c r="J26" i="1"/>
  <c r="G38" i="1"/>
  <c r="F38" i="1"/>
  <c r="J23" i="1"/>
  <c r="J24" i="1"/>
  <c r="J25" i="1"/>
  <c r="J27" i="1"/>
  <c r="E24" i="1"/>
  <c r="E26" i="1"/>
  <c r="J56" i="1" l="1"/>
  <c r="J60" i="1"/>
  <c r="J54" i="1"/>
  <c r="J59" i="1"/>
  <c r="J57" i="1"/>
  <c r="J61" i="1"/>
  <c r="J65" i="1"/>
  <c r="J53" i="1"/>
  <c r="J58" i="1"/>
  <c r="J62" i="1"/>
  <c r="J66" i="1"/>
  <c r="J55" i="1"/>
  <c r="J63" i="1"/>
  <c r="J64" i="1"/>
  <c r="A26" i="1"/>
  <c r="G26" i="1"/>
  <c r="A23" i="1"/>
  <c r="G28" i="1"/>
  <c r="M136" i="12"/>
  <c r="M166" i="12"/>
  <c r="M49" i="12"/>
  <c r="M216" i="12"/>
  <c r="M185" i="12"/>
  <c r="M184" i="12" s="1"/>
  <c r="G166" i="12"/>
  <c r="M77" i="12"/>
  <c r="M76" i="12" s="1"/>
  <c r="M60" i="12"/>
  <c r="M59" i="12" s="1"/>
  <c r="G39" i="12"/>
  <c r="M13" i="12"/>
  <c r="M12" i="12" s="1"/>
  <c r="G10" i="12"/>
  <c r="M212" i="12"/>
  <c r="M211" i="12" s="1"/>
  <c r="I21" i="1"/>
  <c r="I39" i="1"/>
  <c r="I43" i="1" s="1"/>
  <c r="J68" i="1" l="1"/>
  <c r="G24" i="1"/>
  <c r="A27" i="1" s="1"/>
  <c r="A24" i="1"/>
  <c r="J39" i="1"/>
  <c r="J43" i="1" s="1"/>
  <c r="J42" i="1"/>
  <c r="J41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Mikuš Jaroslav</author>
  </authors>
  <commentList>
    <comment ref="S6" authorId="0" shapeId="0" xr:uid="{780A0AD1-E8C0-4760-938D-D766B5EDC27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5E3EFBF-B4ED-49F7-A4EA-4850111FA0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<sst xmlns="http://schemas.openxmlformats.org/spreadsheetml/2006/main" count="1271" uniqueCount="438">
  <si>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</si>
  <si>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</si>
  <si>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</si>
  <si>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</si>
  <si>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</si>
  <si>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</si>
  <si>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</si>
  <si>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</si>
  <si>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</si>
  <si>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</si>
  <si>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</si>
  <si>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</si>
  <si>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</si>
  <si>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</si>
  <si>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</si>
  <si>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</si>
  <si>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</si>
  <si>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</si>
  <si>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</si>
  <si>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</si>
  <si>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</si>
  <si>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</si>
  <si>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</si>
  <si>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</si>
  <si>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</si>
  <si>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</si>
  <si>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</si>
  <si>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</si>
  <si>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</si>
  <si>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</si>
  <si>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</si>
  <si>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</si>
  <si>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</si>
  <si>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</si>
  <si>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</si>
  <si>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</si>
  <si>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</si>
  <si>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</si>
  <si>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</si>
  <si>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</si>
  <si>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</si>
  <si>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</si>
  <si>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</si>
  <si>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R-01</t>
  </si>
  <si>
    <t>Výměna střešní krytiny</t>
  </si>
  <si>
    <t>O-01</t>
  </si>
  <si>
    <t>Mateřská školka</t>
  </si>
  <si>
    <t>Objekt:</t>
  </si>
  <si>
    <t>Rozpočet:</t>
  </si>
  <si>
    <t>2025-048</t>
  </si>
  <si>
    <t xml:space="preserve">Město Studénka </t>
  </si>
  <si>
    <t>Stavba</t>
  </si>
  <si>
    <t>Stavební objekt</t>
  </si>
  <si>
    <t>Celkem za stavbu</t>
  </si>
  <si>
    <t>CZK</t>
  </si>
  <si>
    <t>#POPS</t>
  </si>
  <si>
    <t xml:space="preserve">Popis stavby: 2025-048 - Město Studénka </t>
  </si>
  <si>
    <t>#POPO</t>
  </si>
  <si>
    <t>Popis objektu: O-01 - Mateřská školka</t>
  </si>
  <si>
    <t>#POPR</t>
  </si>
  <si>
    <t>Popis rozpočtu: R-01 - Výměna střešní krytiny</t>
  </si>
  <si>
    <t>Rekapitulace dílů</t>
  </si>
  <si>
    <t>Typ dílu</t>
  </si>
  <si>
    <t>2</t>
  </si>
  <si>
    <t>Základy a zvláštní zakládání</t>
  </si>
  <si>
    <t>416</t>
  </si>
  <si>
    <t>Podhledy a mezistropy montované lehké</t>
  </si>
  <si>
    <t>94</t>
  </si>
  <si>
    <t>Lešení a stavební výtahy</t>
  </si>
  <si>
    <t>99</t>
  </si>
  <si>
    <t>Staveništní přesun hmot</t>
  </si>
  <si>
    <t>713</t>
  </si>
  <si>
    <t>Tepelné izolace</t>
  </si>
  <si>
    <t>728</t>
  </si>
  <si>
    <t>Vzduchotechnika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</si>
  <si>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</si>
  <si>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</si>
  <si>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</si>
  <si>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</si>
  <si>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</si>
  <si>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</si>
  <si>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</si>
  <si>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truhlářské, okna a dveře</t>
  </si>
  <si>
    <t>767</t>
  </si>
  <si>
    <t>Konstrukce zámečnické</t>
  </si>
  <si>
    <t>M21</t>
  </si>
  <si>
    <t>Elektromontáže</t>
  </si>
  <si>
    <t>D96</t>
  </si>
  <si>
    <t xml:space="preserve">Přesuny suti a vybouraných hmot 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</si>
  <si>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</si>
  <si>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</si>
  <si>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</si>
  <si>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</si>
  <si>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</si>
  <si>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</si>
  <si>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</si>
  <si>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</si>
  <si>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</si>
  <si>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</si>
  <si>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</si>
  <si>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</si>
  <si>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</si>
  <si>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</si>
  <si>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</si>
  <si>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</si>
  <si>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</si>
  <si>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</si>
  <si>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</si>
  <si>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</si>
  <si>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</si>
  <si>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</si>
  <si>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</si>
  <si>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</si>
  <si>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</si>
  <si>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</si>
  <si>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</si>
  <si>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</si>
  <si>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</si>
  <si>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</si>
  <si>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</si>
  <si>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</si>
  <si>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210220021T01</t>
  </si>
  <si>
    <t>Demontáž stávajícího hromosvodu</t>
  </si>
  <si>
    <t>kpl</t>
  </si>
  <si>
    <t>Vlastní</t>
  </si>
  <si>
    <t>Indiv</t>
  </si>
  <si>
    <t>Práce</t>
  </si>
  <si>
    <t>Běžná</t>
  </si>
  <si>
    <t>POL1_</t>
  </si>
  <si>
    <t>416099999</t>
  </si>
  <si>
    <t>Příplatek za napojení sádrokartonového podhledu na střešní okno, včetně dodávky materiálu</t>
  </si>
  <si>
    <t>kus</t>
  </si>
  <si>
    <t>941941031R00</t>
  </si>
  <si>
    <t>Montáž lešení lehkého pracovního řadového s podlahami šířky od 0,80 do 1,00 m, výšky do 10 m</t>
  </si>
  <si>
    <t>m2</t>
  </si>
  <si>
    <t>800-3</t>
  </si>
  <si>
    <t>RTS 25/ I</t>
  </si>
  <si>
    <t>včetně kotvení</t>
  </si>
  <si>
    <t>SPI</t>
  </si>
  <si>
    <t xml:space="preserve">plocha lešení : </t>
  </si>
  <si>
    <t>VV</t>
  </si>
  <si>
    <t>110,00*10,50</t>
  </si>
  <si>
    <t>941941502R00</t>
  </si>
  <si>
    <t>Montáž lešení lehkého pracovního řadového s podlahami dovoz včetně odvozu lešení  rámového pronajatého</t>
  </si>
  <si>
    <t>km</t>
  </si>
  <si>
    <t>5*35*2</t>
  </si>
  <si>
    <t>941941191RT4</t>
  </si>
  <si>
    <t>Montáž lešení lehkého pracovního řadového s podlahami příplatek za každý další i započatý měsíc použití lešení  šířky šířky od 0,80 do 1,00 m a výšky do 10 m</t>
  </si>
  <si>
    <t>Odkaz na mn. položky pořadí 3 : 1155,00000*4</t>
  </si>
  <si>
    <t>941941831R00</t>
  </si>
  <si>
    <t>Demontáž lešení lehkého řadového s podlahami šířky od 0,8 do 1 m, výšky do 10 m</t>
  </si>
  <si>
    <t>Odkaz na mn. položky pořadí 3 : 1155,00000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</si>
  <si>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</si>
  <si>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</si>
  <si>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</si>
  <si>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</si>
  <si>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Odkaz na mn. položky pořadí 5 : 4620,00000</t>
  </si>
  <si>
    <t>944944081R00</t>
  </si>
  <si>
    <t xml:space="preserve">Demontáž ochranné sítě z umělých vláken </t>
  </si>
  <si>
    <t>Odkaz na mn. položky pořadí 6 : 1155,00000</t>
  </si>
  <si>
    <t>944945013R00</t>
  </si>
  <si>
    <t>Montáž záchytné stříšky šířky přes 2 m</t>
  </si>
  <si>
    <t>m</t>
  </si>
  <si>
    <t>944945813R00</t>
  </si>
  <si>
    <t>Demontáž záchytné stříšky šířky přes 2 m</t>
  </si>
  <si>
    <t>zřizované současně s lehkým nebo těžkým lešením,</t>
  </si>
  <si>
    <t>Odkaz na mn. položky pořadí 10 : 8,00000</t>
  </si>
  <si>
    <t>94-123</t>
  </si>
  <si>
    <t>Zapravení kotev po demontáži lešení</t>
  </si>
  <si>
    <t>soubor</t>
  </si>
  <si>
    <t>Kalkul</t>
  </si>
  <si>
    <t>941-VL1</t>
  </si>
  <si>
    <t>Příplatek za úpravu lešení nad přístřešky ze strany dětského hřiště, přemostění vazníky</t>
  </si>
  <si>
    <t>998009101R00</t>
  </si>
  <si>
    <t>Přesun hmot samostatně budovaného lešení bez ohledu na výšku</t>
  </si>
  <si>
    <t>t</t>
  </si>
  <si>
    <t>Přesun hmot</t>
  </si>
  <si>
    <t>POL7_</t>
  </si>
  <si>
    <t>713105122R00</t>
  </si>
  <si>
    <t>Odstranění tepelné izolace z desek, lamel, rohoží, pásů a foukané izolace šikmých střech, volně uložené, z minerálních desek, lamel, rohoží a pásů, tloušťky od 100 mm do 200 mm</t>
  </si>
  <si>
    <t>800-713</t>
  </si>
  <si>
    <t xml:space="preserve">dem poškozené tepelné izolace : </t>
  </si>
  <si>
    <t>244,00</t>
  </si>
  <si>
    <t>713111199</t>
  </si>
  <si>
    <t>Montáž tepelné izolace krovů shora, vložená mezi krokve, 1 vrstva - materiál ve specifikaci</t>
  </si>
  <si>
    <t>Odkaz na mn. položky pořadí 15 : 244,00000</t>
  </si>
  <si>
    <t>6315085951R</t>
  </si>
  <si>
    <t>Výrobek izolační pro budovy z minerální vlny (MW) tvar: rohož; tl = 160 mm; OH = 21 kg/m3; lambda = 0,033 W/(m.K)</t>
  </si>
  <si>
    <t>SPCM</t>
  </si>
  <si>
    <t>Specifikace</t>
  </si>
  <si>
    <t>POL3_</t>
  </si>
  <si>
    <t>Odkaz na mn. položky pořadí 16 : 244,00000*1,1</t>
  </si>
  <si>
    <t>998713202R00</t>
  </si>
  <si>
    <t>Přesun hmot pro izolace tepelné v objektech výšky do 12 m</t>
  </si>
  <si>
    <t>50 m vodorovně</t>
  </si>
  <si>
    <t>728618214R00</t>
  </si>
  <si>
    <t>Montáž ventilační turbíny s dodávkou, průměr 356 mm, provedení hliník - bezbarvé</t>
  </si>
  <si>
    <t>800-728</t>
  </si>
  <si>
    <t>27344351R</t>
  </si>
  <si>
    <t>manžeta prostupová d = 6 až 50 mm</t>
  </si>
  <si>
    <t xml:space="preserve">antenní prostup : </t>
  </si>
  <si>
    <t>1</t>
  </si>
  <si>
    <t xml:space="preserve">prostupy záchytného systému : </t>
  </si>
  <si>
    <t>4</t>
  </si>
  <si>
    <t>273443591R</t>
  </si>
  <si>
    <t>manžeta prostupová d = 254 až 467 mm</t>
  </si>
  <si>
    <t>998728202R00</t>
  </si>
  <si>
    <t>Přesun hmot pro vzduchotechniku v objektech výšky do 12 m</t>
  </si>
  <si>
    <t>vodorovně do 50 m</t>
  </si>
  <si>
    <t>762341210R00</t>
  </si>
  <si>
    <t xml:space="preserve">Montáž bednění střech rovných o sklonu do 60° z prken hrubých na sraz tloušťky do 32 mm včetně vyřezání otvorů ,  </t>
  </si>
  <si>
    <t>800-762</t>
  </si>
  <si>
    <t xml:space="preserve">nové bednění : </t>
  </si>
  <si>
    <t>927,40</t>
  </si>
  <si>
    <t>762342203RT4</t>
  </si>
  <si>
    <t>Montáž laťování střech o sklonu do 60° při vzdálenost latí přes 220 do 360 mm, včetně dodávky latí 40/60 mm</t>
  </si>
  <si>
    <t>Odkaz na mn. položky pořadí 23 : 927,40000</t>
  </si>
  <si>
    <t>762342206RT4</t>
  </si>
  <si>
    <t>Montáž kontralatí na vruty, s dodávkou těsnicí pásky pod kontralatě, a dodávkou latí 40 x 60 mm</t>
  </si>
  <si>
    <t>762342812R00</t>
  </si>
  <si>
    <t>Demontáž bednění a laťování laťování střech o sklonu do 60 stupňů včetně všech nadstřešních konstrukcí rozteč latí přes 22 do 50 cm</t>
  </si>
  <si>
    <t>Odkaz na mn. položky pořadí 42 : 927,40000</t>
  </si>
  <si>
    <t>762342814R00</t>
  </si>
  <si>
    <t>Demontáž bednění a laťování kontralatí střech o sklonu do 60 stupňů včetně všech nadstřešních konstrukcí</t>
  </si>
  <si>
    <t>60511149R</t>
  </si>
  <si>
    <t>Prkno dřevina: jehličnatá; opracování: prizmované; tl = 25 mm</t>
  </si>
  <si>
    <t>m3</t>
  </si>
  <si>
    <t xml:space="preserve">prkna, prořez 15% : </t>
  </si>
  <si>
    <t>(927,40*0,025)*1,15</t>
  </si>
  <si>
    <t>998762202R00</t>
  </si>
  <si>
    <t>Přesun hmot pro konstrukce tesařské v objektech výšky do 12 m</t>
  </si>
  <si>
    <t>764252605R00</t>
  </si>
  <si>
    <t>Žlaby z titanzinkového plechu podokapní půlkulatý žlab, RŠ 400 mm,  , povrch přírodní  TiZn, povrch lesklý</t>
  </si>
  <si>
    <t>800-764</t>
  </si>
  <si>
    <t>Odkaz na mn. položky pořadí 46 : 110,00000</t>
  </si>
  <si>
    <t>764259618R00</t>
  </si>
  <si>
    <t>Žlaby z titanzinkového plechu půlkulatý závěsný kotlík , 400/120 mm,  , povrch přírodní  TiZn, povrch lesklý</t>
  </si>
  <si>
    <t>Odkaz na mn. položky pořadí 47 : 8,00000</t>
  </si>
  <si>
    <t>764554403R00</t>
  </si>
  <si>
    <t>Odpadní trouby z titanzinkového plechu dodávka a montáž včetně zděří, manžet, odboček, kolen, odskoků, výpustí vody a přechodových kusů  kruhových, průměru 120 mm</t>
  </si>
  <si>
    <t>Odkaz na mn. položky pořadí 51 : 3,00000</t>
  </si>
  <si>
    <t>764906310RS4</t>
  </si>
  <si>
    <t xml:space="preserve">Krytina z lamel se zaklapávací drážkou osazených na dřevo tl. 0,5 mm, z pozinkovaného plechu s povrchem z polyesteru s polyamidovými zrny,  , dodávka a montáž </t>
  </si>
  <si>
    <t>s úpravou krytiny u okapů, prostupů a výčnělků</t>
  </si>
  <si>
    <t>764816420R00</t>
  </si>
  <si>
    <t xml:space="preserve">Oplechování  okapnice, z lakovaného pozinkovaného plechu, rš 200 mm, dodávka a montáž </t>
  </si>
  <si>
    <t>včetně zhotovení rohů, spojů a dilatací</t>
  </si>
  <si>
    <t xml:space="preserve">okapnička DHV : </t>
  </si>
  <si>
    <t>110,00</t>
  </si>
  <si>
    <t>764813830R00</t>
  </si>
  <si>
    <t>Lemování komínů osazených v ploše, střech s hladkou krytinou, z lakovaného pozinkovaného plechu,  , dodávka a montáž</t>
  </si>
  <si>
    <t xml:space="preserve">vylemování zvedacích ráímů střešních oken : </t>
  </si>
  <si>
    <t xml:space="preserve">okna 780x1600 mm : </t>
  </si>
  <si>
    <t>(1,80+1,80+3,60+3,60)*1,00*37</t>
  </si>
  <si>
    <t xml:space="preserve">okna 55x98 cm : </t>
  </si>
  <si>
    <t>(1,60+1,60+3,00+3,00)*6</t>
  </si>
  <si>
    <t>764906317RS4</t>
  </si>
  <si>
    <t>Lemování štítové pro zaklapávací krytinu, z pozinkovaného plechu s povrchem z polyesteru s polyamidovými zrny tl. 0,5 mm,  , dodávka a montáž</t>
  </si>
  <si>
    <t>Odkaz na mn. položky pořadí 49 : 48,00000</t>
  </si>
  <si>
    <t>764906318RS4</t>
  </si>
  <si>
    <t>Lemování ke zdi podélné, z pozinkovaného plechu s povrchem z polyesteru s polyamidovými zrny tl. 0,5 mm,  , dodávka a montáž</t>
  </si>
  <si>
    <t>Odkaz na mn. položky pořadí 43 : 16,00000</t>
  </si>
  <si>
    <t>764906313RS4</t>
  </si>
  <si>
    <t>Ostatní prvky ke střechám hřebenáč rovný s těsněním, z pozinkovaného plechu s povrchem z polyesteru s polyamidovými vlákny, rš 615 mm, dodávka a montáž</t>
  </si>
  <si>
    <t>Odkaz na mn. položky pořadí 50 : 56,50000</t>
  </si>
  <si>
    <t>764906324R00</t>
  </si>
  <si>
    <t>Ostatní prvky ke střechám odvětrávací komínek izolovaný ,  , o průměru 110 mm, dodávka a montáž</t>
  </si>
  <si>
    <t>Odkaz na mn. položky pořadí 44 : 8,00000</t>
  </si>
  <si>
    <t>764906327RS1</t>
  </si>
  <si>
    <t>Ostatní prvky ke střechám střešní vikýř 600x600 mm, z pozinkovaného plechu s povrchem z polyesteru,  , dodávka a montáž</t>
  </si>
  <si>
    <t>764906333RT2</t>
  </si>
  <si>
    <t>Ostatní prvky ke střechám sněhová zábrana trubková z dvojice trubek, dl. 3 m z pozinované lakované oceli,  ,  , dodávka a montáž</t>
  </si>
  <si>
    <t xml:space="preserve">okap : </t>
  </si>
  <si>
    <t>37</t>
  </si>
  <si>
    <t xml:space="preserve">v ploše : </t>
  </si>
  <si>
    <t>764311821R00</t>
  </si>
  <si>
    <t xml:space="preserve">Demontáž krytiny hladké střešní z tabulí 2 x 1 m, plochy do 25 m, sklonu do 30° </t>
  </si>
  <si>
    <t xml:space="preserve">plocha střechy : </t>
  </si>
  <si>
    <t>764331850R00</t>
  </si>
  <si>
    <t>Demontáž lemování zdí  na střechách s tvrdou krytinou, rš 400 a 500 mm, sklonu do 30°</t>
  </si>
  <si>
    <t xml:space="preserve">lemování zdí : </t>
  </si>
  <si>
    <t>16,00</t>
  </si>
  <si>
    <t>764345831R00</t>
  </si>
  <si>
    <t>Demontáž ostatních kusových prvků demontáž ventilačních nástavců výšky 500 až 1 000 mm se stříškou a lemováním  průměru přes 75 do 150 mm, sklonu do 30°</t>
  </si>
  <si>
    <t>764351836R00</t>
  </si>
  <si>
    <t>Demontáž žlabů háků,  , sklonu do 30°</t>
  </si>
  <si>
    <t>764352810R00</t>
  </si>
  <si>
    <t>Demontáž žlabů podokapních půlkruhových rovných, rš 330 mm, sklonu do 30°</t>
  </si>
  <si>
    <t xml:space="preserve">žlaby : </t>
  </si>
  <si>
    <t>764359811R00</t>
  </si>
  <si>
    <t>Demontáž žlabů kotlíku kónického,  , sklonu přes 30 do 45°</t>
  </si>
  <si>
    <t>764361810R00</t>
  </si>
  <si>
    <t>Demontáž střešních otvorů střešních oken a poklopů, na krytině vlnité a prejzové, sklonu do 30°</t>
  </si>
  <si>
    <t xml:space="preserve">stávající střešní okna : </t>
  </si>
  <si>
    <t>43</t>
  </si>
  <si>
    <t>764391840R00</t>
  </si>
  <si>
    <t>Demontáž ostatních prvků střešních závětrné lišty, rš 400 a 500 mm, sklonu do 30°</t>
  </si>
  <si>
    <t xml:space="preserve">závětrné lišty : </t>
  </si>
  <si>
    <t>48,00</t>
  </si>
  <si>
    <t>764393830R00</t>
  </si>
  <si>
    <t>Demontáž ostatních prvků střešních hřebene , rš 250 až 400 mm, sklonu do 30°</t>
  </si>
  <si>
    <t xml:space="preserve">hřeben : </t>
  </si>
  <si>
    <t>56,50</t>
  </si>
  <si>
    <t>764454802R00</t>
  </si>
  <si>
    <t>Demontáž odpadních trub nebo součástí trub kruhových , o průměru 120 mm</t>
  </si>
  <si>
    <t>3,00</t>
  </si>
  <si>
    <t>764345899</t>
  </si>
  <si>
    <t>Demontáž ventilačních nástavců D nad 200 mm</t>
  </si>
  <si>
    <t>998764202R00</t>
  </si>
  <si>
    <t>Přesun hmot pro konstrukce klempířské v objektech výšky do 12 m</t>
  </si>
  <si>
    <t>765312386R00</t>
  </si>
  <si>
    <t xml:space="preserve">Krytina pálená doplňky ke krytině drážkové, větrací pás okapní 500/10 cm hliníkový,  </t>
  </si>
  <si>
    <t>800-765</t>
  </si>
  <si>
    <t>765799313R00</t>
  </si>
  <si>
    <t>Montáž ostatních konstrukcí na střeše montáž fólie na bednění přibitím, přelepení spojů</t>
  </si>
  <si>
    <t>765799301R00</t>
  </si>
  <si>
    <t>Fólie parotěsné, difúzní a vodotěsné demontáž</t>
  </si>
  <si>
    <t>673522152R</t>
  </si>
  <si>
    <t>Fólie hladká hydroizolační funkce: paropropustná; materiál: PUR; s lepicí páskou; nosná vložka: PES textilie</t>
  </si>
  <si>
    <t>Odkaz na mn. položky pořadí 55 : 927,40000*1,2</t>
  </si>
  <si>
    <t>998765202R00</t>
  </si>
  <si>
    <t>Přesun hmot pro krytiny tvrdé v objektech výšky do 12 m</t>
  </si>
  <si>
    <t>766624043R00</t>
  </si>
  <si>
    <t>Montáž střešních oken rozměru 78/140 - 160 cm</t>
  </si>
  <si>
    <t>800-766</t>
  </si>
  <si>
    <t>28323401R</t>
  </si>
  <si>
    <t>fólie konstrukční napojení střešního okna; parotěsná; PE; š. okna 550 mm; h okna 780 mm</t>
  </si>
  <si>
    <t>28323408R</t>
  </si>
  <si>
    <t>fólie konstrukční napojení střešního okna; parotěsná; PE; š. okna 780 mm; h okna 1 600 mm</t>
  </si>
  <si>
    <t>6114050051R</t>
  </si>
  <si>
    <t>Okno kyvné; funkce: střešní; počet křídel: 1; křídlo: dřevěné; rám: dřevěný; šířka = 550 mm; výška = 780 mm; tvar: pravidelný; počet skel: trojsklo; ESG4 - 12 - TVG3 - 12 - VSG6,8; plocha prosklení = 0,22 m2; Uw = 1,00 W/(m2.K); Ug = 0,6 W/(m2.K); g = 0,44; Rw = 37 dB; ovládání: manuální; RtF: D; - s2, d2; povrchová úprava: lakovaný PU; barva: bílá</t>
  </si>
  <si>
    <t xml:space="preserve">nová střešní okna : </t>
  </si>
  <si>
    <t>6</t>
  </si>
  <si>
    <t>6114050058R</t>
  </si>
  <si>
    <t>Okno kyvné; funkce: střešní; počet křídel: 1; křídlo: dřevěné; rám: dřevěný; šířka = 780 mm; výška = 1 600 mm; tvar: pravidelný; počet skel: trojsklo; ESG4 - 12 - TVG3 - 12 - VSG6,8; plocha prosklení = 0,85 m2; Uw = 1,00 W/(m2.K); Ug = 0,6 W/(m2.K); g = 0,44; Rw = 37 dB; ovládání: manuální; RtF: D; - s2, d2; povrchová úprava: lakovaný PU; barva: bílá</t>
  </si>
  <si>
    <t>61141071R</t>
  </si>
  <si>
    <t>roleta vnitřní zatemňující; látka; š. okna 550 mm; h okna 980 mm; vodicí lišty; ovládání ruční</t>
  </si>
  <si>
    <t>611410803R</t>
  </si>
  <si>
    <t>roleta vnitřní zatemňující; látka; š. okna 780 mm; h okna 1 600 mm; vodicí lišty; ovládání ruční</t>
  </si>
  <si>
    <t>611-VL1</t>
  </si>
  <si>
    <t>Dodávka zvedacího rámu pro střešní okna 55x98 cm, úprava minimálního sklonu</t>
  </si>
  <si>
    <t>dodávka zvedacího rámu včetně krycích horních lišt, barva antracit</t>
  </si>
  <si>
    <t>POP</t>
  </si>
  <si>
    <t>611-VL2</t>
  </si>
  <si>
    <t>Dodávka zvedacího rámu prop střešní okno 78x160 cm, úprava minimálního sklonu</t>
  </si>
  <si>
    <t>611-VL3</t>
  </si>
  <si>
    <t>Dodávka límce ke střešnímu oknu z difůzní fólie, velikost 78x160 cm</t>
  </si>
  <si>
    <t>ks</t>
  </si>
  <si>
    <t>611-VL4</t>
  </si>
  <si>
    <t>Dodávka límce ke střešnímu oknu z difůzní fólie, velikost 55x98 cm</t>
  </si>
  <si>
    <t>998766202R00</t>
  </si>
  <si>
    <t>Přesun hmot pro konstrukce truhlářské v objektech výšky do 12 m</t>
  </si>
  <si>
    <t>767996801R00</t>
  </si>
  <si>
    <t>Demontáž ostatních doplňků staveb atypických konstrukcí  o hmotnosti přes 20 do 50 kg</t>
  </si>
  <si>
    <t>kg</t>
  </si>
  <si>
    <t>800-767</t>
  </si>
  <si>
    <t xml:space="preserve">stávající záchytný systém : </t>
  </si>
  <si>
    <t>2,50*4</t>
  </si>
  <si>
    <t>767-VL1</t>
  </si>
  <si>
    <t>D+M kotvícího bodu pro dřevěné konstrukce, výška 300 mm</t>
  </si>
  <si>
    <t>Nerezový kotvicí bod pro dřevěné nosníky</t>
  </si>
  <si>
    <t>Kotvicí bod složený z úhelníku a sloupku o o 16 mm</t>
  </si>
  <si>
    <t>Instalace pomocí dvou nerezových závitových tyčí uložených do předvrtaných otvorů a zakontrováním matkami</t>
  </si>
  <si>
    <t>Dřevěný nosník (krokev) rozměrů min. 100 × 120 mm</t>
  </si>
  <si>
    <t>767-VL2</t>
  </si>
  <si>
    <t>Revize záchytného systému</t>
  </si>
  <si>
    <t>31459101R</t>
  </si>
  <si>
    <t>lano nerez; průměr lana 6,00 mm</t>
  </si>
  <si>
    <t>31459105R</t>
  </si>
  <si>
    <t>koncovka k nerez lanu, napínací; d = 6 mm; materiál nerez</t>
  </si>
  <si>
    <t>31459107R</t>
  </si>
  <si>
    <t>koncovka k nerez lanu, pevná; d = 6 mm; materiál nerez</t>
  </si>
  <si>
    <t>998767202R00</t>
  </si>
  <si>
    <t>Přesun hmot pro kovové stavební doplňk. konstrukce v objektech výšky do 12 m</t>
  </si>
  <si>
    <t>M21-1</t>
  </si>
  <si>
    <t>Dodávka + montáž nového hromosvodu, provedení AlMgSi, napojení na okapu střechy, včetně revize</t>
  </si>
  <si>
    <t>kompl</t>
  </si>
  <si>
    <t>979990107R00</t>
  </si>
  <si>
    <t>Poplatek za uložení, směs betonu, cihel a dřeva,  , skupina 17 09 04 z Katalogu odpadů</t>
  </si>
  <si>
    <t>801-3</t>
  </si>
  <si>
    <t>Odkaz na dem. hmot. položky pořadí 42 : 6,78857</t>
  </si>
  <si>
    <t>Odkaz na dem. hmot. položky pořadí 43 : 0,04768</t>
  </si>
  <si>
    <t>Odkaz na dem. hmot. položky pořadí 44 : 0,02424</t>
  </si>
  <si>
    <t>Odkaz na dem. hmot. položky pořadí 45 : 0,10560</t>
  </si>
  <si>
    <t>Odkaz na dem. hmot. položky pořadí 46 : 0,36960</t>
  </si>
  <si>
    <t>Odkaz na dem. hmot. položky pořadí 47 : 0,00920</t>
  </si>
  <si>
    <t>Odkaz na dem. hmot. položky pořadí 48 : 0,86344</t>
  </si>
  <si>
    <t>Odkaz na dem. hmot. položky pořadí 49 : 0,12000</t>
  </si>
  <si>
    <t>Odkaz na dem. hmot. položky pořadí 50 : 0,11131</t>
  </si>
  <si>
    <t>Odkaz na dem. hmot. položky pořadí 51 : 0,00855</t>
  </si>
  <si>
    <t>Odkaz na dem. hmot. položky pořadí 52 : 0,00926</t>
  </si>
  <si>
    <t>Odkaz na dem. hmot. položky pořadí 56 : 0,16693</t>
  </si>
  <si>
    <t>979990144R00</t>
  </si>
  <si>
    <t>Poplatek za uložení, minerální vata,  , skupina 17 06 04 z Katalogu odpadů</t>
  </si>
  <si>
    <t>Odkaz na dem. hmot. položky pořadí 15 : 2,34240</t>
  </si>
  <si>
    <t>979990161R00</t>
  </si>
  <si>
    <t>Poplatek za uložení, dřevo,  , skupina 17 02 01 z Katalogu odpadů</t>
  </si>
  <si>
    <t>Odkaz na dem. hmot. položky pořadí 26 : 4,63700</t>
  </si>
  <si>
    <t>Odkaz na dem. hmot. položky pořadí 27 : 1,34473</t>
  </si>
  <si>
    <t>979011111R00</t>
  </si>
  <si>
    <t>Svislá doprava suti a vybouraných hmot za prvé podlaží nad nebo pod základním podlažím</t>
  </si>
  <si>
    <t>POL8_</t>
  </si>
  <si>
    <t>979011121R00</t>
  </si>
  <si>
    <t>Svislá doprava suti a vybouraných hmot příplatek za každé další podlaží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</si>
  <si>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</si>
  <si>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</si>
  <si>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</si>
  <si>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</si>
  <si>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Přesun suti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</si>
  <si>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</si>
  <si>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</si>
  <si>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</si>
  <si>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</si>
  <si>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005122 R</t>
  </si>
  <si>
    <t>Provozní vlivy</t>
  </si>
  <si>
    <t>Soubor</t>
  </si>
  <si>
    <t>POL99_8</t>
  </si>
  <si>
    <t>00524 R</t>
  </si>
  <si>
    <t>Předání a převzetí díla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</si>
  <si>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</si>
  <si>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</si>
  <si>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</si>
  <si>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</si>
  <si>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</si>
  <si>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</si>
  <si>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005123010R</t>
  </si>
  <si>
    <t>Extrémní místo provádění</t>
  </si>
  <si>
    <t>005211010R</t>
  </si>
  <si>
    <t>Předání a převzetí staveniště</t>
  </si>
  <si>
    <t>005211030R</t>
  </si>
  <si>
    <t xml:space="preserve">Dočasná dopravní opatření 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</si>
  <si>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</si>
  <si>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</si>
  <si>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</si>
  <si>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</si>
  <si>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SUM</t>
  </si>
  <si>
    <t>Popis konstrukce: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</si>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</sst>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-1\ss-03-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mLIHhgU3UMDemduwvr0CvmGaiudHHT9OJ/eA3+Yf10qmFvENalemmLbvSWoyzxTR7JOYcoZ9dlQXV6PUX+48tg==" saltValue="4CIrBx4rBITNT6KtPlHvI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7" t="s">
        <v>22</v>
      </c>
      <c r="C2" s="78"/>
      <c r="D2" s="79" t="s">
        <v>49</v>
      </c>
      <c r="E2" s="237" t="s">
        <v>50</v>
      </c>
      <c r="F2" s="238"/>
      <c r="G2" s="238"/>
      <c r="H2" s="238"/>
      <c r="I2" s="238"/>
      <c r="J2" s="23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0" t="s">
        <v>46</v>
      </c>
      <c r="F3" s="241"/>
      <c r="G3" s="241"/>
      <c r="H3" s="241"/>
      <c r="I3" s="241"/>
      <c r="J3" s="242"/>
    </row>
    <row r="4" spans="1:15" ht="23.25" customHeight="1" x14ac:dyDescent="0.2">
      <c r="A4" s="76">
        <v>19300</v>
      </c>
      <c r="B4" s="82" t="s">
        <v>48</v>
      </c>
      <c r="C4" s="83"/>
      <c r="D4" s="84" t="s">
        <v>43</v>
      </c>
      <c r="E4" s="220" t="s">
        <v>44</v>
      </c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42</v>
      </c>
      <c r="D5" s="225"/>
      <c r="E5" s="226"/>
      <c r="F5" s="226"/>
      <c r="G5" s="22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7"/>
      <c r="E6" s="228"/>
      <c r="F6" s="228"/>
      <c r="G6" s="228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4"/>
      <c r="E11" s="244"/>
      <c r="F11" s="244"/>
      <c r="G11" s="244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8"/>
      <c r="F16" s="209"/>
      <c r="G16" s="208"/>
      <c r="H16" s="209"/>
      <c r="I16" s="208">
        <f>SUMIF(F53:F67,A16,I53:I67)+SUMIF(F53:F67,"PSU",I53:I67)</f>
        <v>0</v>
      </c>
      <c r="J16" s="210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8"/>
      <c r="F17" s="209"/>
      <c r="G17" s="208"/>
      <c r="H17" s="209"/>
      <c r="I17" s="208">
        <f>SUMIF(F53:F67,A17,I53:I67)</f>
        <v>0</v>
      </c>
      <c r="J17" s="210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8"/>
      <c r="F18" s="209"/>
      <c r="G18" s="208"/>
      <c r="H18" s="209"/>
      <c r="I18" s="208">
        <f>SUMIF(F53:F67,A18,I53:I67)</f>
        <v>0</v>
      </c>
      <c r="J18" s="210"/>
    </row>
    <row r="19" spans="1:10" ht="23.25" customHeight="1" x14ac:dyDescent="0.2">
      <c r="A19" s="139" t="s">
        <v>90</v>
      </c>
      <c r="B19" s="38" t="s">
        <v>27</v>
      </c>
      <c r="C19" s="62"/>
      <c r="D19" s="63"/>
      <c r="E19" s="208"/>
      <c r="F19" s="209"/>
      <c r="G19" s="208"/>
      <c r="H19" s="209"/>
      <c r="I19" s="208">
        <f>SUMIF(F53:F67,A19,I53:I67)</f>
        <v>0</v>
      </c>
      <c r="J19" s="210"/>
    </row>
    <row r="20" spans="1:10" ht="23.25" customHeight="1" x14ac:dyDescent="0.2">
      <c r="A20" s="139" t="s">
        <v>91</v>
      </c>
      <c r="B20" s="38" t="s">
        <v>28</v>
      </c>
      <c r="C20" s="62"/>
      <c r="D20" s="63"/>
      <c r="E20" s="208"/>
      <c r="F20" s="209"/>
      <c r="G20" s="208"/>
      <c r="H20" s="209"/>
      <c r="I20" s="208">
        <f>SUMIF(F53:F67,A20,I53:I67)</f>
        <v>0</v>
      </c>
      <c r="J20" s="210"/>
    </row>
    <row r="21" spans="1:10" ht="23.25" customHeight="1" x14ac:dyDescent="0.2">
      <c r="A21" s="2"/>
      <c r="B21" s="48" t="s">
        <v>29</v>
      </c>
      <c r="C21" s="64"/>
      <c r="D21" s="65"/>
      <c r="E21" s="211"/>
      <c r="F21" s="247"/>
      <c r="G21" s="211"/>
      <c r="H21" s="247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4">
        <f>ZakladDPHSniVypocet+ZakladDPHZaklVypocet</f>
        <v>0</v>
      </c>
      <c r="H28" s="214"/>
      <c r="I28" s="214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3">
        <f>A27</f>
        <v>0</v>
      </c>
      <c r="H29" s="213"/>
      <c r="I29" s="213"/>
      <c r="J29" s="119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51</v>
      </c>
      <c r="C39" s="198"/>
      <c r="D39" s="198"/>
      <c r="E39" s="198"/>
      <c r="F39" s="99">
        <f>'O-01 R-01 Pol'!AE222</f>
        <v>0</v>
      </c>
      <c r="G39" s="100">
        <f>'O-01 R-01 Pol'!AF222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/>
      <c r="C40" s="199" t="s">
        <v>52</v>
      </c>
      <c r="D40" s="199"/>
      <c r="E40" s="199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9" t="s">
        <v>46</v>
      </c>
      <c r="D41" s="199"/>
      <c r="E41" s="199"/>
      <c r="F41" s="104">
        <f>'O-01 R-01 Pol'!AE222</f>
        <v>0</v>
      </c>
      <c r="G41" s="105">
        <f>'O-01 R-01 Pol'!AF222</f>
        <v>0</v>
      </c>
      <c r="H41" s="105">
        <f>(F41*SazbaDPH1/100)+(G41*SazbaDPH2/100)</f>
        <v>0</v>
      </c>
      <c r="I41" s="105">
        <f>F41+G41+H41</f>
        <v>0</v>
      </c>
      <c r="J41" s="106" t="str">
        <f>IF(_xlfn.SINGLE(CenaCelkemVypocet)=0,"",I41/_xlfn.SINGLE(CenaCelkemVypocet)*100)</f>
        <v/>
      </c>
    </row>
    <row r="42" spans="1:10" ht="25.5" hidden="1" customHeight="1" x14ac:dyDescent="0.2">
      <c r="A42" s="88">
        <v>3</v>
      </c>
      <c r="B42" s="107" t="s">
        <v>43</v>
      </c>
      <c r="C42" s="198" t="s">
        <v>44</v>
      </c>
      <c r="D42" s="198"/>
      <c r="E42" s="198"/>
      <c r="F42" s="108">
        <f>'O-01 R-01 Pol'!AE222</f>
        <v>0</v>
      </c>
      <c r="G42" s="101">
        <f>'O-01 R-01 Pol'!AF222</f>
        <v>0</v>
      </c>
      <c r="H42" s="101">
        <f>(F42*SazbaDPH1/100)+(G42*SazbaDPH2/100)</f>
        <v>0</v>
      </c>
      <c r="I42" s="101">
        <f>F42+G42+H42</f>
        <v>0</v>
      </c>
      <c r="J42" s="102" t="str">
        <f>IF(_xlfn.SINGLE(CenaCelkemVypocet)=0,"",I42/_xlfn.SINGLE(CenaCelkemVypocet)*100)</f>
        <v/>
      </c>
    </row>
    <row r="43" spans="1:10" ht="25.5" hidden="1" customHeight="1" x14ac:dyDescent="0.2">
      <c r="A43" s="88"/>
      <c r="B43" s="200" t="s">
        <v>53</v>
      </c>
      <c r="C43" s="201"/>
      <c r="D43" s="201"/>
      <c r="E43" s="202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20" t="s">
        <v>61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62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63</v>
      </c>
      <c r="C53" s="196" t="s">
        <v>64</v>
      </c>
      <c r="D53" s="197"/>
      <c r="E53" s="197"/>
      <c r="F53" s="135" t="s">
        <v>24</v>
      </c>
      <c r="G53" s="136"/>
      <c r="H53" s="136"/>
      <c r="I53" s="136">
        <f>'O-01 R-01 Pol'!G8</f>
        <v>0</v>
      </c>
      <c r="J53" s="132" t="str">
        <f>IF(I68=0,"",I53/I68*100)</f>
        <v/>
      </c>
    </row>
    <row r="54" spans="1:10" ht="36.75" customHeight="1" x14ac:dyDescent="0.2">
      <c r="A54" s="123"/>
      <c r="B54" s="128" t="s">
        <v>65</v>
      </c>
      <c r="C54" s="196" t="s">
        <v>66</v>
      </c>
      <c r="D54" s="197"/>
      <c r="E54" s="197"/>
      <c r="F54" s="135" t="s">
        <v>24</v>
      </c>
      <c r="G54" s="136"/>
      <c r="H54" s="136"/>
      <c r="I54" s="136">
        <f>'O-01 R-01 Pol'!G10</f>
        <v>0</v>
      </c>
      <c r="J54" s="132" t="str">
        <f>IF(I68=0,"",I54/I68*100)</f>
        <v/>
      </c>
    </row>
    <row r="55" spans="1:10" ht="36.75" customHeight="1" x14ac:dyDescent="0.2">
      <c r="A55" s="123"/>
      <c r="B55" s="128" t="s">
        <v>67</v>
      </c>
      <c r="C55" s="196" t="s">
        <v>68</v>
      </c>
      <c r="D55" s="197"/>
      <c r="E55" s="197"/>
      <c r="F55" s="135" t="s">
        <v>24</v>
      </c>
      <c r="G55" s="136"/>
      <c r="H55" s="136"/>
      <c r="I55" s="136">
        <f>'O-01 R-01 Pol'!G12</f>
        <v>0</v>
      </c>
      <c r="J55" s="132" t="str">
        <f>IF(I68=0,"",I55/I68*100)</f>
        <v/>
      </c>
    </row>
    <row r="56" spans="1:10" ht="36.75" customHeight="1" x14ac:dyDescent="0.2">
      <c r="A56" s="123"/>
      <c r="B56" s="128" t="s">
        <v>69</v>
      </c>
      <c r="C56" s="196" t="s">
        <v>70</v>
      </c>
      <c r="D56" s="197"/>
      <c r="E56" s="197"/>
      <c r="F56" s="135" t="s">
        <v>24</v>
      </c>
      <c r="G56" s="136"/>
      <c r="H56" s="136"/>
      <c r="I56" s="136">
        <f>'O-01 R-01 Pol'!G37</f>
        <v>0</v>
      </c>
      <c r="J56" s="132" t="str">
        <f>IF(I68=0,"",I56/I68*100)</f>
        <v/>
      </c>
    </row>
    <row r="57" spans="1:10" ht="36.75" customHeight="1" x14ac:dyDescent="0.2">
      <c r="A57" s="123"/>
      <c r="B57" s="128" t="s">
        <v>71</v>
      </c>
      <c r="C57" s="196" t="s">
        <v>72</v>
      </c>
      <c r="D57" s="197"/>
      <c r="E57" s="197"/>
      <c r="F57" s="135" t="s">
        <v>25</v>
      </c>
      <c r="G57" s="136"/>
      <c r="H57" s="136"/>
      <c r="I57" s="136">
        <f>'O-01 R-01 Pol'!G39</f>
        <v>0</v>
      </c>
      <c r="J57" s="132" t="str">
        <f>IF(I68=0,"",I57/I68*100)</f>
        <v/>
      </c>
    </row>
    <row r="58" spans="1:10" ht="36.75" customHeight="1" x14ac:dyDescent="0.2">
      <c r="A58" s="123"/>
      <c r="B58" s="128" t="s">
        <v>73</v>
      </c>
      <c r="C58" s="196" t="s">
        <v>74</v>
      </c>
      <c r="D58" s="197"/>
      <c r="E58" s="197"/>
      <c r="F58" s="135" t="s">
        <v>25</v>
      </c>
      <c r="G58" s="136"/>
      <c r="H58" s="136"/>
      <c r="I58" s="136">
        <f>'O-01 R-01 Pol'!G49</f>
        <v>0</v>
      </c>
      <c r="J58" s="132" t="str">
        <f>IF(I68=0,"",I58/I68*100)</f>
        <v/>
      </c>
    </row>
    <row r="59" spans="1:10" ht="36.75" customHeight="1" x14ac:dyDescent="0.2">
      <c r="A59" s="123"/>
      <c r="B59" s="128" t="s">
        <v>75</v>
      </c>
      <c r="C59" s="196" t="s">
        <v>76</v>
      </c>
      <c r="D59" s="197"/>
      <c r="E59" s="197"/>
      <c r="F59" s="135" t="s">
        <v>25</v>
      </c>
      <c r="G59" s="136"/>
      <c r="H59" s="136"/>
      <c r="I59" s="136">
        <f>'O-01 R-01 Pol'!G59</f>
        <v>0</v>
      </c>
      <c r="J59" s="132" t="str">
        <f>IF(I68=0,"",I59/I68*100)</f>
        <v/>
      </c>
    </row>
    <row r="60" spans="1:10" ht="36.75" customHeight="1" x14ac:dyDescent="0.2">
      <c r="A60" s="123"/>
      <c r="B60" s="128" t="s">
        <v>77</v>
      </c>
      <c r="C60" s="196" t="s">
        <v>78</v>
      </c>
      <c r="D60" s="197"/>
      <c r="E60" s="197"/>
      <c r="F60" s="135" t="s">
        <v>25</v>
      </c>
      <c r="G60" s="136"/>
      <c r="H60" s="136"/>
      <c r="I60" s="136">
        <f>'O-01 R-01 Pol'!G76</f>
        <v>0</v>
      </c>
      <c r="J60" s="132" t="str">
        <f>IF(I68=0,"",I60/I68*100)</f>
        <v/>
      </c>
    </row>
    <row r="61" spans="1:10" ht="36.75" customHeight="1" x14ac:dyDescent="0.2">
      <c r="A61" s="123"/>
      <c r="B61" s="128" t="s">
        <v>79</v>
      </c>
      <c r="C61" s="196" t="s">
        <v>80</v>
      </c>
      <c r="D61" s="197"/>
      <c r="E61" s="197"/>
      <c r="F61" s="135" t="s">
        <v>25</v>
      </c>
      <c r="G61" s="136"/>
      <c r="H61" s="136"/>
      <c r="I61" s="136">
        <f>'O-01 R-01 Pol'!G136</f>
        <v>0</v>
      </c>
      <c r="J61" s="132" t="str">
        <f>IF(I68=0,"",I61/I68*100)</f>
        <v/>
      </c>
    </row>
    <row r="62" spans="1:10" ht="36.75" customHeight="1" x14ac:dyDescent="0.2">
      <c r="A62" s="123"/>
      <c r="B62" s="128" t="s">
        <v>81</v>
      </c>
      <c r="C62" s="196" t="s">
        <v>82</v>
      </c>
      <c r="D62" s="197"/>
      <c r="E62" s="197"/>
      <c r="F62" s="135" t="s">
        <v>25</v>
      </c>
      <c r="G62" s="136"/>
      <c r="H62" s="136"/>
      <c r="I62" s="136">
        <f>'O-01 R-01 Pol'!G146</f>
        <v>0</v>
      </c>
      <c r="J62" s="132" t="str">
        <f>IF(I68=0,"",I62/I68*100)</f>
        <v/>
      </c>
    </row>
    <row r="63" spans="1:10" ht="36.75" customHeight="1" x14ac:dyDescent="0.2">
      <c r="A63" s="123"/>
      <c r="B63" s="128" t="s">
        <v>83</v>
      </c>
      <c r="C63" s="196" t="s">
        <v>84</v>
      </c>
      <c r="D63" s="197"/>
      <c r="E63" s="197"/>
      <c r="F63" s="135" t="s">
        <v>25</v>
      </c>
      <c r="G63" s="136"/>
      <c r="H63" s="136"/>
      <c r="I63" s="136">
        <f>'O-01 R-01 Pol'!G166</f>
        <v>0</v>
      </c>
      <c r="J63" s="132" t="str">
        <f>IF(I68=0,"",I63/I68*100)</f>
        <v/>
      </c>
    </row>
    <row r="64" spans="1:10" ht="36.75" customHeight="1" x14ac:dyDescent="0.2">
      <c r="A64" s="123"/>
      <c r="B64" s="128" t="s">
        <v>85</v>
      </c>
      <c r="C64" s="196" t="s">
        <v>86</v>
      </c>
      <c r="D64" s="197"/>
      <c r="E64" s="197"/>
      <c r="F64" s="135" t="s">
        <v>26</v>
      </c>
      <c r="G64" s="136"/>
      <c r="H64" s="136"/>
      <c r="I64" s="136">
        <f>'O-01 R-01 Pol'!G182</f>
        <v>0</v>
      </c>
      <c r="J64" s="132" t="str">
        <f>IF(I68=0,"",I64/I68*100)</f>
        <v/>
      </c>
    </row>
    <row r="65" spans="1:10" ht="36.75" customHeight="1" x14ac:dyDescent="0.2">
      <c r="A65" s="123"/>
      <c r="B65" s="128" t="s">
        <v>87</v>
      </c>
      <c r="C65" s="196" t="s">
        <v>88</v>
      </c>
      <c r="D65" s="197"/>
      <c r="E65" s="197"/>
      <c r="F65" s="135" t="s">
        <v>89</v>
      </c>
      <c r="G65" s="136"/>
      <c r="H65" s="136"/>
      <c r="I65" s="136">
        <f>'O-01 R-01 Pol'!G184</f>
        <v>0</v>
      </c>
      <c r="J65" s="132" t="str">
        <f>IF(I68=0,"",I65/I68*100)</f>
        <v/>
      </c>
    </row>
    <row r="66" spans="1:10" ht="36.75" customHeight="1" x14ac:dyDescent="0.2">
      <c r="A66" s="123"/>
      <c r="B66" s="128" t="s">
        <v>90</v>
      </c>
      <c r="C66" s="196" t="s">
        <v>27</v>
      </c>
      <c r="D66" s="197"/>
      <c r="E66" s="197"/>
      <c r="F66" s="135" t="s">
        <v>90</v>
      </c>
      <c r="G66" s="136"/>
      <c r="H66" s="136"/>
      <c r="I66" s="136">
        <f>'O-01 R-01 Pol'!G211</f>
        <v>0</v>
      </c>
      <c r="J66" s="132" t="str">
        <f>IF(I68=0,"",I66/I68*100)</f>
        <v/>
      </c>
    </row>
    <row r="67" spans="1:10" ht="36.75" customHeight="1" x14ac:dyDescent="0.2">
      <c r="A67" s="123"/>
      <c r="B67" s="128" t="s">
        <v>91</v>
      </c>
      <c r="C67" s="196" t="s">
        <v>28</v>
      </c>
      <c r="D67" s="197"/>
      <c r="E67" s="197"/>
      <c r="F67" s="135" t="s">
        <v>91</v>
      </c>
      <c r="G67" s="136"/>
      <c r="H67" s="136"/>
      <c r="I67" s="136">
        <f>'O-01 R-01 Pol'!G216</f>
        <v>0</v>
      </c>
      <c r="J67" s="132" t="str">
        <f>IF(I68=0,"",I67/I68*100)</f>
        <v/>
      </c>
    </row>
    <row r="68" spans="1:10" ht="25.5" customHeight="1" x14ac:dyDescent="0.2">
      <c r="A68" s="124"/>
      <c r="B68" s="129" t="s">
        <v>1</v>
      </c>
      <c r="C68" s="130"/>
      <c r="D68" s="131"/>
      <c r="E68" s="131"/>
      <c r="F68" s="137"/>
      <c r="G68" s="138"/>
      <c r="H68" s="138"/>
      <c r="I68" s="138">
        <f>SUM(I53:I67)</f>
        <v>0</v>
      </c>
      <c r="J68" s="133">
        <f>SUM(J53:J67)</f>
        <v>0</v>
      </c>
    </row>
    <row r="69" spans="1:10" x14ac:dyDescent="0.2">
      <c r="F69" s="87"/>
      <c r="G69" s="87"/>
      <c r="H69" s="87"/>
      <c r="I69" s="87"/>
      <c r="J69" s="134"/>
    </row>
    <row r="70" spans="1:10" x14ac:dyDescent="0.2">
      <c r="F70" s="87"/>
      <c r="G70" s="87"/>
      <c r="H70" s="87"/>
      <c r="I70" s="87"/>
      <c r="J70" s="134"/>
    </row>
    <row r="71" spans="1:10" x14ac:dyDescent="0.2">
      <c r="F71" s="87"/>
      <c r="G71" s="87"/>
      <c r="H71" s="87"/>
      <c r="I71" s="87"/>
      <c r="J71" s="134"/>
    </row>
  </sheetData>
  <sheetProtection algorithmName="SHA-512" hashValue="Ssq868MoP5VdR6JEQlfygggiDHMh5cPGqZacCHQGQkEzqwRccCHMVaqdzHsKea90KTup5+yFDlcvOBEz8u44yA==" saltValue="iNoD2N8zQYPC6xKPvLCjU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ZMEbKGFdiZ5kY2WlaLpEnc2DeOJOqAa93VWfva/scR9oqHotrdEtUfUEa0Q4+QTxnagnbo0hbepeskRZGzyizg==" saltValue="BEsYGOHfMW2oEAvop6sRs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5221-3943-44AC-A8A6-E4A7C0FDF05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92</v>
      </c>
      <c r="B1" s="260"/>
      <c r="C1" s="260"/>
      <c r="D1" s="260"/>
      <c r="E1" s="260"/>
      <c r="F1" s="260"/>
      <c r="G1" s="260"/>
      <c r="AG1" t="s">
        <v>93</v>
      </c>
    </row>
    <row r="2" spans="1:60" ht="24.95" customHeight="1" x14ac:dyDescent="0.2">
      <c r="A2" s="140" t="s">
        <v>7</v>
      </c>
      <c r="B2" s="49" t="s">
        <v>49</v>
      </c>
      <c r="C2" s="261" t="s">
        <v>50</v>
      </c>
      <c r="D2" s="262"/>
      <c r="E2" s="262"/>
      <c r="F2" s="262"/>
      <c r="G2" s="263"/>
      <c r="AG2" t="s">
        <v>94</v>
      </c>
    </row>
    <row r="3" spans="1:60" ht="24.95" customHeight="1" x14ac:dyDescent="0.2">
      <c r="A3" s="140" t="s">
        <v>8</v>
      </c>
      <c r="B3" s="49" t="s">
        <v>45</v>
      </c>
      <c r="C3" s="261" t="s">
        <v>46</v>
      </c>
      <c r="D3" s="262"/>
      <c r="E3" s="262"/>
      <c r="F3" s="262"/>
      <c r="G3" s="263"/>
      <c r="AC3" s="121" t="s">
        <v>94</v>
      </c>
      <c r="AG3" t="s">
        <v>95</v>
      </c>
    </row>
    <row r="4" spans="1:60" ht="24.95" customHeight="1" x14ac:dyDescent="0.2">
      <c r="A4" s="141" t="s">
        <v>9</v>
      </c>
      <c r="B4" s="142" t="s">
        <v>43</v>
      </c>
      <c r="C4" s="264" t="s">
        <v>44</v>
      </c>
      <c r="D4" s="265"/>
      <c r="E4" s="265"/>
      <c r="F4" s="265"/>
      <c r="G4" s="266"/>
      <c r="AG4" t="s">
        <v>96</v>
      </c>
    </row>
    <row r="5" spans="1:60" x14ac:dyDescent="0.2">
      <c r="D5" s="10"/>
    </row>
    <row r="6" spans="1:60" ht="38.25" x14ac:dyDescent="0.2">
      <c r="A6" s="144" t="s">
        <v>97</v>
      </c>
      <c r="B6" s="146" t="s">
        <v>98</v>
      </c>
      <c r="C6" s="146" t="s">
        <v>99</v>
      </c>
      <c r="D6" s="145" t="s">
        <v>100</v>
      </c>
      <c r="E6" s="144" t="s">
        <v>101</v>
      </c>
      <c r="F6" s="143" t="s">
        <v>102</v>
      </c>
      <c r="G6" s="144" t="s">
        <v>29</v>
      </c>
      <c r="H6" s="147" t="s">
        <v>30</v>
      </c>
      <c r="I6" s="147" t="s">
        <v>103</v>
      </c>
      <c r="J6" s="147" t="s">
        <v>31</v>
      </c>
      <c r="K6" s="147" t="s">
        <v>104</v>
      </c>
      <c r="L6" s="147" t="s">
        <v>105</v>
      </c>
      <c r="M6" s="147" t="s">
        <v>106</v>
      </c>
      <c r="N6" s="147" t="s">
        <v>107</v>
      </c>
      <c r="O6" s="147" t="s">
        <v>108</v>
      </c>
      <c r="P6" s="147" t="s">
        <v>109</v>
      </c>
      <c r="Q6" s="147" t="s">
        <v>110</v>
      </c>
      <c r="R6" s="147" t="s">
        <v>111</v>
      </c>
      <c r="S6" s="147" t="s">
        <v>112</v>
      </c>
      <c r="T6" s="147" t="s">
        <v>113</v>
      </c>
      <c r="U6" s="147" t="s">
        <v>114</v>
      </c>
      <c r="V6" s="147" t="s">
        <v>115</v>
      </c>
      <c r="W6" s="147" t="s">
        <v>116</v>
      </c>
      <c r="X6" s="147" t="s">
        <v>117</v>
      </c>
      <c r="Y6" s="147" t="s">
        <v>118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119</v>
      </c>
      <c r="B8" s="165" t="s">
        <v>63</v>
      </c>
      <c r="C8" s="187" t="s">
        <v>64</v>
      </c>
      <c r="D8" s="166"/>
      <c r="E8" s="167"/>
      <c r="F8" s="168"/>
      <c r="G8" s="168">
        <f>SUMIF(AG9:AG9,"&lt;&gt;NOR",G9:G9)</f>
        <v>0</v>
      </c>
      <c r="H8" s="168"/>
      <c r="I8" s="168">
        <f>SUM(I9:I9)</f>
        <v>0</v>
      </c>
      <c r="J8" s="168"/>
      <c r="K8" s="168">
        <f>SUM(K9:K9)</f>
        <v>0</v>
      </c>
      <c r="L8" s="168"/>
      <c r="M8" s="168">
        <f>SUM(M9:M9)</f>
        <v>0</v>
      </c>
      <c r="N8" s="167"/>
      <c r="O8" s="167">
        <f>SUM(O9:O9)</f>
        <v>0</v>
      </c>
      <c r="P8" s="167"/>
      <c r="Q8" s="167">
        <f>SUM(Q9:Q9)</f>
        <v>0</v>
      </c>
      <c r="R8" s="168"/>
      <c r="S8" s="168"/>
      <c r="T8" s="169"/>
      <c r="U8" s="163"/>
      <c r="V8" s="163">
        <f>SUM(V9:V9)</f>
        <v>0</v>
      </c>
      <c r="W8" s="163"/>
      <c r="X8" s="163"/>
      <c r="Y8" s="163"/>
      <c r="AG8" t="s">
        <v>120</v>
      </c>
    </row>
    <row r="9" spans="1:60" outlineLevel="1" x14ac:dyDescent="0.2">
      <c r="A9" s="178">
        <v>1</v>
      </c>
      <c r="B9" s="179" t="s">
        <v>121</v>
      </c>
      <c r="C9" s="188" t="s">
        <v>122</v>
      </c>
      <c r="D9" s="180" t="s">
        <v>123</v>
      </c>
      <c r="E9" s="181">
        <v>1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21</v>
      </c>
      <c r="M9" s="183">
        <f>G9*(1+L9/100)</f>
        <v>0</v>
      </c>
      <c r="N9" s="181">
        <v>0</v>
      </c>
      <c r="O9" s="181">
        <f>ROUND(E9*N9,2)</f>
        <v>0</v>
      </c>
      <c r="P9" s="181">
        <v>0</v>
      </c>
      <c r="Q9" s="181">
        <f>ROUND(E9*P9,2)</f>
        <v>0</v>
      </c>
      <c r="R9" s="183"/>
      <c r="S9" s="183" t="s">
        <v>124</v>
      </c>
      <c r="T9" s="184" t="s">
        <v>125</v>
      </c>
      <c r="U9" s="159">
        <v>0</v>
      </c>
      <c r="V9" s="159">
        <f>ROUND(E9*U9,2)</f>
        <v>0</v>
      </c>
      <c r="W9" s="159"/>
      <c r="X9" s="159" t="s">
        <v>126</v>
      </c>
      <c r="Y9" s="159" t="s">
        <v>127</v>
      </c>
      <c r="Z9" s="148"/>
      <c r="AA9" s="148"/>
      <c r="AB9" s="148"/>
      <c r="AC9" s="148"/>
      <c r="AD9" s="148"/>
      <c r="AE9" s="148"/>
      <c r="AF9" s="148"/>
      <c r="AG9" s="148" t="s">
        <v>128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x14ac:dyDescent="0.2">
      <c r="A10" s="164" t="s">
        <v>119</v>
      </c>
      <c r="B10" s="165" t="s">
        <v>65</v>
      </c>
      <c r="C10" s="187" t="s">
        <v>66</v>
      </c>
      <c r="D10" s="166"/>
      <c r="E10" s="167"/>
      <c r="F10" s="168"/>
      <c r="G10" s="168">
        <f>SUMIF(AG11:AG11,"&lt;&gt;NOR",G11:G11)</f>
        <v>0</v>
      </c>
      <c r="H10" s="168"/>
      <c r="I10" s="168">
        <f>SUM(I11:I11)</f>
        <v>0</v>
      </c>
      <c r="J10" s="168"/>
      <c r="K10" s="168">
        <f>SUM(K11:K11)</f>
        <v>0</v>
      </c>
      <c r="L10" s="168"/>
      <c r="M10" s="168">
        <f>SUM(M11:M11)</f>
        <v>0</v>
      </c>
      <c r="N10" s="167"/>
      <c r="O10" s="167">
        <f>SUM(O11:O11)</f>
        <v>0.71</v>
      </c>
      <c r="P10" s="167"/>
      <c r="Q10" s="167">
        <f>SUM(Q11:Q11)</f>
        <v>0</v>
      </c>
      <c r="R10" s="168"/>
      <c r="S10" s="168"/>
      <c r="T10" s="169"/>
      <c r="U10" s="163"/>
      <c r="V10" s="163">
        <f>SUM(V11:V11)</f>
        <v>44.29</v>
      </c>
      <c r="W10" s="163"/>
      <c r="X10" s="163"/>
      <c r="Y10" s="163"/>
      <c r="AG10" t="s">
        <v>120</v>
      </c>
    </row>
    <row r="11" spans="1:60" ht="22.5" outlineLevel="1" x14ac:dyDescent="0.2">
      <c r="A11" s="178">
        <v>2</v>
      </c>
      <c r="B11" s="179" t="s">
        <v>129</v>
      </c>
      <c r="C11" s="188" t="s">
        <v>130</v>
      </c>
      <c r="D11" s="180" t="s">
        <v>131</v>
      </c>
      <c r="E11" s="181">
        <v>43</v>
      </c>
      <c r="F11" s="182"/>
      <c r="G11" s="183">
        <f>ROUND(E11*F11,2)</f>
        <v>0</v>
      </c>
      <c r="H11" s="182"/>
      <c r="I11" s="183">
        <f>ROUND(E11*H11,2)</f>
        <v>0</v>
      </c>
      <c r="J11" s="182"/>
      <c r="K11" s="183">
        <f>ROUND(E11*J11,2)</f>
        <v>0</v>
      </c>
      <c r="L11" s="183">
        <v>21</v>
      </c>
      <c r="M11" s="183">
        <f>G11*(1+L11/100)</f>
        <v>0</v>
      </c>
      <c r="N11" s="181">
        <v>1.6400000000000001E-2</v>
      </c>
      <c r="O11" s="181">
        <f>ROUND(E11*N11,2)</f>
        <v>0.71</v>
      </c>
      <c r="P11" s="181">
        <v>0</v>
      </c>
      <c r="Q11" s="181">
        <f>ROUND(E11*P11,2)</f>
        <v>0</v>
      </c>
      <c r="R11" s="183"/>
      <c r="S11" s="183" t="s">
        <v>124</v>
      </c>
      <c r="T11" s="184" t="s">
        <v>125</v>
      </c>
      <c r="U11" s="159">
        <v>1.03</v>
      </c>
      <c r="V11" s="159">
        <f>ROUND(E11*U11,2)</f>
        <v>44.29</v>
      </c>
      <c r="W11" s="159"/>
      <c r="X11" s="159" t="s">
        <v>126</v>
      </c>
      <c r="Y11" s="159" t="s">
        <v>127</v>
      </c>
      <c r="Z11" s="148"/>
      <c r="AA11" s="148"/>
      <c r="AB11" s="148"/>
      <c r="AC11" s="148"/>
      <c r="AD11" s="148"/>
      <c r="AE11" s="148"/>
      <c r="AF11" s="148"/>
      <c r="AG11" s="148" t="s">
        <v>128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x14ac:dyDescent="0.2">
      <c r="A12" s="164" t="s">
        <v>119</v>
      </c>
      <c r="B12" s="165" t="s">
        <v>67</v>
      </c>
      <c r="C12" s="187" t="s">
        <v>68</v>
      </c>
      <c r="D12" s="166"/>
      <c r="E12" s="167"/>
      <c r="F12" s="168"/>
      <c r="G12" s="168">
        <f>SUMIF(AG13:AG36,"&lt;&gt;NOR",G13:G36)</f>
        <v>0</v>
      </c>
      <c r="H12" s="168"/>
      <c r="I12" s="168">
        <f>SUM(I13:I36)</f>
        <v>0</v>
      </c>
      <c r="J12" s="168"/>
      <c r="K12" s="168">
        <f>SUM(K13:K36)</f>
        <v>0</v>
      </c>
      <c r="L12" s="168"/>
      <c r="M12" s="168">
        <f>SUM(M13:M36)</f>
        <v>0</v>
      </c>
      <c r="N12" s="167"/>
      <c r="O12" s="167">
        <f>SUM(O13:O36)</f>
        <v>22.110000000000003</v>
      </c>
      <c r="P12" s="167"/>
      <c r="Q12" s="167">
        <f>SUM(Q13:Q36)</f>
        <v>0</v>
      </c>
      <c r="R12" s="168"/>
      <c r="S12" s="168"/>
      <c r="T12" s="169"/>
      <c r="U12" s="163"/>
      <c r="V12" s="163">
        <f>SUM(V13:V36)</f>
        <v>314.84000000000003</v>
      </c>
      <c r="W12" s="163"/>
      <c r="X12" s="163"/>
      <c r="Y12" s="163"/>
      <c r="AG12" t="s">
        <v>120</v>
      </c>
    </row>
    <row r="13" spans="1:60" ht="22.5" outlineLevel="1" x14ac:dyDescent="0.2">
      <c r="A13" s="171">
        <v>3</v>
      </c>
      <c r="B13" s="172" t="s">
        <v>132</v>
      </c>
      <c r="C13" s="189" t="s">
        <v>133</v>
      </c>
      <c r="D13" s="173" t="s">
        <v>134</v>
      </c>
      <c r="E13" s="174">
        <v>1155</v>
      </c>
      <c r="F13" s="175"/>
      <c r="G13" s="176">
        <f>ROUND(E13*F13,2)</f>
        <v>0</v>
      </c>
      <c r="H13" s="175"/>
      <c r="I13" s="176">
        <f>ROUND(E13*H13,2)</f>
        <v>0</v>
      </c>
      <c r="J13" s="175"/>
      <c r="K13" s="176">
        <f>ROUND(E13*J13,2)</f>
        <v>0</v>
      </c>
      <c r="L13" s="176">
        <v>21</v>
      </c>
      <c r="M13" s="176">
        <f>G13*(1+L13/100)</f>
        <v>0</v>
      </c>
      <c r="N13" s="174">
        <v>1.8380000000000001E-2</v>
      </c>
      <c r="O13" s="174">
        <f>ROUND(E13*N13,2)</f>
        <v>21.23</v>
      </c>
      <c r="P13" s="174">
        <v>0</v>
      </c>
      <c r="Q13" s="174">
        <f>ROUND(E13*P13,2)</f>
        <v>0</v>
      </c>
      <c r="R13" s="176" t="s">
        <v>135</v>
      </c>
      <c r="S13" s="176" t="s">
        <v>136</v>
      </c>
      <c r="T13" s="177" t="s">
        <v>136</v>
      </c>
      <c r="U13" s="159">
        <v>0.104</v>
      </c>
      <c r="V13" s="159">
        <f>ROUND(E13*U13,2)</f>
        <v>120.12</v>
      </c>
      <c r="W13" s="159"/>
      <c r="X13" s="159" t="s">
        <v>126</v>
      </c>
      <c r="Y13" s="159" t="s">
        <v>127</v>
      </c>
      <c r="Z13" s="148"/>
      <c r="AA13" s="148"/>
      <c r="AB13" s="148"/>
      <c r="AC13" s="148"/>
      <c r="AD13" s="148"/>
      <c r="AE13" s="148"/>
      <c r="AF13" s="148"/>
      <c r="AG13" s="148" t="s">
        <v>128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258" t="s">
        <v>137</v>
      </c>
      <c r="D14" s="259"/>
      <c r="E14" s="259"/>
      <c r="F14" s="259"/>
      <c r="G14" s="2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138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2" x14ac:dyDescent="0.2">
      <c r="A15" s="155"/>
      <c r="B15" s="156"/>
      <c r="C15" s="190" t="s">
        <v>139</v>
      </c>
      <c r="D15" s="161"/>
      <c r="E15" s="162"/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140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190" t="s">
        <v>141</v>
      </c>
      <c r="D16" s="161"/>
      <c r="E16" s="162">
        <v>1155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140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2.5" outlineLevel="1" x14ac:dyDescent="0.2">
      <c r="A17" s="171">
        <v>4</v>
      </c>
      <c r="B17" s="172" t="s">
        <v>142</v>
      </c>
      <c r="C17" s="189" t="s">
        <v>143</v>
      </c>
      <c r="D17" s="173" t="s">
        <v>144</v>
      </c>
      <c r="E17" s="174">
        <v>350</v>
      </c>
      <c r="F17" s="175"/>
      <c r="G17" s="176">
        <f>ROUND(E17*F17,2)</f>
        <v>0</v>
      </c>
      <c r="H17" s="175"/>
      <c r="I17" s="176">
        <f>ROUND(E17*H17,2)</f>
        <v>0</v>
      </c>
      <c r="J17" s="175"/>
      <c r="K17" s="176">
        <f>ROUND(E17*J17,2)</f>
        <v>0</v>
      </c>
      <c r="L17" s="176">
        <v>21</v>
      </c>
      <c r="M17" s="176">
        <f>G17*(1+L17/100)</f>
        <v>0</v>
      </c>
      <c r="N17" s="174">
        <v>0</v>
      </c>
      <c r="O17" s="174">
        <f>ROUND(E17*N17,2)</f>
        <v>0</v>
      </c>
      <c r="P17" s="174">
        <v>0</v>
      </c>
      <c r="Q17" s="174">
        <f>ROUND(E17*P17,2)</f>
        <v>0</v>
      </c>
      <c r="R17" s="176" t="s">
        <v>135</v>
      </c>
      <c r="S17" s="176" t="s">
        <v>136</v>
      </c>
      <c r="T17" s="177" t="s">
        <v>136</v>
      </c>
      <c r="U17" s="159">
        <v>0</v>
      </c>
      <c r="V17" s="159">
        <f>ROUND(E17*U17,2)</f>
        <v>0</v>
      </c>
      <c r="W17" s="159"/>
      <c r="X17" s="159" t="s">
        <v>126</v>
      </c>
      <c r="Y17" s="159" t="s">
        <v>127</v>
      </c>
      <c r="Z17" s="148"/>
      <c r="AA17" s="148"/>
      <c r="AB17" s="148"/>
      <c r="AC17" s="148"/>
      <c r="AD17" s="148"/>
      <c r="AE17" s="148"/>
      <c r="AF17" s="148"/>
      <c r="AG17" s="148" t="s">
        <v>128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258" t="s">
        <v>137</v>
      </c>
      <c r="D18" s="259"/>
      <c r="E18" s="259"/>
      <c r="F18" s="259"/>
      <c r="G18" s="2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138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2">
      <c r="A19" s="155"/>
      <c r="B19" s="156"/>
      <c r="C19" s="190" t="s">
        <v>145</v>
      </c>
      <c r="D19" s="161"/>
      <c r="E19" s="162">
        <v>350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140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outlineLevel="1" x14ac:dyDescent="0.2">
      <c r="A20" s="171">
        <v>5</v>
      </c>
      <c r="B20" s="172" t="s">
        <v>146</v>
      </c>
      <c r="C20" s="189" t="s">
        <v>147</v>
      </c>
      <c r="D20" s="173" t="s">
        <v>134</v>
      </c>
      <c r="E20" s="174">
        <v>4620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6" t="s">
        <v>135</v>
      </c>
      <c r="S20" s="176" t="s">
        <v>136</v>
      </c>
      <c r="T20" s="177" t="s">
        <v>136</v>
      </c>
      <c r="U20" s="159">
        <v>6.0000000000000001E-3</v>
      </c>
      <c r="V20" s="159">
        <f>ROUND(E20*U20,2)</f>
        <v>27.72</v>
      </c>
      <c r="W20" s="159"/>
      <c r="X20" s="159" t="s">
        <v>126</v>
      </c>
      <c r="Y20" s="159" t="s">
        <v>127</v>
      </c>
      <c r="Z20" s="148"/>
      <c r="AA20" s="148"/>
      <c r="AB20" s="148"/>
      <c r="AC20" s="148"/>
      <c r="AD20" s="148"/>
      <c r="AE20" s="148"/>
      <c r="AF20" s="148"/>
      <c r="AG20" s="148" t="s">
        <v>128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58" t="s">
        <v>137</v>
      </c>
      <c r="D21" s="259"/>
      <c r="E21" s="259"/>
      <c r="F21" s="259"/>
      <c r="G21" s="2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138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190" t="s">
        <v>148</v>
      </c>
      <c r="D22" s="161"/>
      <c r="E22" s="162">
        <v>4620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140</v>
      </c>
      <c r="AH22" s="148">
        <v>5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1">
        <v>6</v>
      </c>
      <c r="B23" s="172" t="s">
        <v>149</v>
      </c>
      <c r="C23" s="189" t="s">
        <v>150</v>
      </c>
      <c r="D23" s="173" t="s">
        <v>134</v>
      </c>
      <c r="E23" s="174">
        <v>1155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 t="s">
        <v>135</v>
      </c>
      <c r="S23" s="176" t="s">
        <v>136</v>
      </c>
      <c r="T23" s="177" t="s">
        <v>136</v>
      </c>
      <c r="U23" s="159">
        <v>6.6000000000000003E-2</v>
      </c>
      <c r="V23" s="159">
        <f>ROUND(E23*U23,2)</f>
        <v>76.23</v>
      </c>
      <c r="W23" s="159"/>
      <c r="X23" s="159" t="s">
        <v>126</v>
      </c>
      <c r="Y23" s="159" t="s">
        <v>127</v>
      </c>
      <c r="Z23" s="148"/>
      <c r="AA23" s="148"/>
      <c r="AB23" s="148"/>
      <c r="AC23" s="148"/>
      <c r="AD23" s="148"/>
      <c r="AE23" s="148"/>
      <c r="AF23" s="148"/>
      <c r="AG23" s="148" t="s">
        <v>128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190" t="s">
        <v>151</v>
      </c>
      <c r="D24" s="161"/>
      <c r="E24" s="162">
        <v>1155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140</v>
      </c>
      <c r="AH24" s="148">
        <v>5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1">
        <v>7</v>
      </c>
      <c r="B25" s="172" t="s">
        <v>152</v>
      </c>
      <c r="C25" s="189" t="s">
        <v>153</v>
      </c>
      <c r="D25" s="173" t="s">
        <v>134</v>
      </c>
      <c r="E25" s="174">
        <v>1155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6" t="s">
        <v>135</v>
      </c>
      <c r="S25" s="176" t="s">
        <v>136</v>
      </c>
      <c r="T25" s="177" t="s">
        <v>136</v>
      </c>
      <c r="U25" s="159">
        <v>3.0300000000000001E-2</v>
      </c>
      <c r="V25" s="159">
        <f>ROUND(E25*U25,2)</f>
        <v>35</v>
      </c>
      <c r="W25" s="159"/>
      <c r="X25" s="159" t="s">
        <v>126</v>
      </c>
      <c r="Y25" s="159" t="s">
        <v>127</v>
      </c>
      <c r="Z25" s="148"/>
      <c r="AA25" s="148"/>
      <c r="AB25" s="148"/>
      <c r="AC25" s="148"/>
      <c r="AD25" s="148"/>
      <c r="AE25" s="148"/>
      <c r="AF25" s="148"/>
      <c r="AG25" s="148" t="s">
        <v>128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">
      <c r="A26" s="155"/>
      <c r="B26" s="156"/>
      <c r="C26" s="190" t="s">
        <v>151</v>
      </c>
      <c r="D26" s="161"/>
      <c r="E26" s="162">
        <v>1155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140</v>
      </c>
      <c r="AH26" s="148">
        <v>5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2.5" outlineLevel="1" x14ac:dyDescent="0.2">
      <c r="A27" s="171">
        <v>8</v>
      </c>
      <c r="B27" s="172" t="s">
        <v>154</v>
      </c>
      <c r="C27" s="189" t="s">
        <v>155</v>
      </c>
      <c r="D27" s="173" t="s">
        <v>134</v>
      </c>
      <c r="E27" s="174">
        <v>4620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1.4999999999999999E-4</v>
      </c>
      <c r="O27" s="174">
        <f>ROUND(E27*N27,2)</f>
        <v>0.69</v>
      </c>
      <c r="P27" s="174">
        <v>0</v>
      </c>
      <c r="Q27" s="174">
        <f>ROUND(E27*P27,2)</f>
        <v>0</v>
      </c>
      <c r="R27" s="176" t="s">
        <v>135</v>
      </c>
      <c r="S27" s="176" t="s">
        <v>136</v>
      </c>
      <c r="T27" s="177" t="s">
        <v>136</v>
      </c>
      <c r="U27" s="159">
        <v>0</v>
      </c>
      <c r="V27" s="159">
        <f>ROUND(E27*U27,2)</f>
        <v>0</v>
      </c>
      <c r="W27" s="159"/>
      <c r="X27" s="159" t="s">
        <v>126</v>
      </c>
      <c r="Y27" s="159" t="s">
        <v>127</v>
      </c>
      <c r="Z27" s="148"/>
      <c r="AA27" s="148"/>
      <c r="AB27" s="148"/>
      <c r="AC27" s="148"/>
      <c r="AD27" s="148"/>
      <c r="AE27" s="148"/>
      <c r="AF27" s="148"/>
      <c r="AG27" s="148" t="s">
        <v>128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90" t="s">
        <v>156</v>
      </c>
      <c r="D28" s="161"/>
      <c r="E28" s="162">
        <v>4620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140</v>
      </c>
      <c r="AH28" s="148">
        <v>5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71">
        <v>9</v>
      </c>
      <c r="B29" s="172" t="s">
        <v>157</v>
      </c>
      <c r="C29" s="189" t="s">
        <v>158</v>
      </c>
      <c r="D29" s="173" t="s">
        <v>134</v>
      </c>
      <c r="E29" s="174">
        <v>1155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0</v>
      </c>
      <c r="O29" s="174">
        <f>ROUND(E29*N29,2)</f>
        <v>0</v>
      </c>
      <c r="P29" s="174">
        <v>0</v>
      </c>
      <c r="Q29" s="174">
        <f>ROUND(E29*P29,2)</f>
        <v>0</v>
      </c>
      <c r="R29" s="176" t="s">
        <v>135</v>
      </c>
      <c r="S29" s="176" t="s">
        <v>136</v>
      </c>
      <c r="T29" s="177" t="s">
        <v>136</v>
      </c>
      <c r="U29" s="159">
        <v>1.7999999999999999E-2</v>
      </c>
      <c r="V29" s="159">
        <f>ROUND(E29*U29,2)</f>
        <v>20.79</v>
      </c>
      <c r="W29" s="159"/>
      <c r="X29" s="159" t="s">
        <v>126</v>
      </c>
      <c r="Y29" s="159" t="s">
        <v>127</v>
      </c>
      <c r="Z29" s="148"/>
      <c r="AA29" s="148"/>
      <c r="AB29" s="148"/>
      <c r="AC29" s="148"/>
      <c r="AD29" s="148"/>
      <c r="AE29" s="148"/>
      <c r="AF29" s="148"/>
      <c r="AG29" s="148" t="s">
        <v>128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">
      <c r="A30" s="155"/>
      <c r="B30" s="156"/>
      <c r="C30" s="190" t="s">
        <v>159</v>
      </c>
      <c r="D30" s="161"/>
      <c r="E30" s="162">
        <v>1155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8"/>
      <c r="AA30" s="148"/>
      <c r="AB30" s="148"/>
      <c r="AC30" s="148"/>
      <c r="AD30" s="148"/>
      <c r="AE30" s="148"/>
      <c r="AF30" s="148"/>
      <c r="AG30" s="148" t="s">
        <v>140</v>
      </c>
      <c r="AH30" s="148">
        <v>5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78">
        <v>10</v>
      </c>
      <c r="B31" s="179" t="s">
        <v>160</v>
      </c>
      <c r="C31" s="188" t="s">
        <v>161</v>
      </c>
      <c r="D31" s="180" t="s">
        <v>162</v>
      </c>
      <c r="E31" s="181">
        <v>8</v>
      </c>
      <c r="F31" s="182"/>
      <c r="G31" s="183">
        <f>ROUND(E31*F31,2)</f>
        <v>0</v>
      </c>
      <c r="H31" s="182"/>
      <c r="I31" s="183">
        <f>ROUND(E31*H31,2)</f>
        <v>0</v>
      </c>
      <c r="J31" s="182"/>
      <c r="K31" s="183">
        <f>ROUND(E31*J31,2)</f>
        <v>0</v>
      </c>
      <c r="L31" s="183">
        <v>21</v>
      </c>
      <c r="M31" s="183">
        <f>G31*(1+L31/100)</f>
        <v>0</v>
      </c>
      <c r="N31" s="181">
        <v>2.3720000000000001E-2</v>
      </c>
      <c r="O31" s="181">
        <f>ROUND(E31*N31,2)</f>
        <v>0.19</v>
      </c>
      <c r="P31" s="181">
        <v>0</v>
      </c>
      <c r="Q31" s="181">
        <f>ROUND(E31*P31,2)</f>
        <v>0</v>
      </c>
      <c r="R31" s="183" t="s">
        <v>135</v>
      </c>
      <c r="S31" s="183" t="s">
        <v>136</v>
      </c>
      <c r="T31" s="184" t="s">
        <v>136</v>
      </c>
      <c r="U31" s="159">
        <v>0.23899999999999999</v>
      </c>
      <c r="V31" s="159">
        <f>ROUND(E31*U31,2)</f>
        <v>1.91</v>
      </c>
      <c r="W31" s="159"/>
      <c r="X31" s="159" t="s">
        <v>126</v>
      </c>
      <c r="Y31" s="159" t="s">
        <v>127</v>
      </c>
      <c r="Z31" s="148"/>
      <c r="AA31" s="148"/>
      <c r="AB31" s="148"/>
      <c r="AC31" s="148"/>
      <c r="AD31" s="148"/>
      <c r="AE31" s="148"/>
      <c r="AF31" s="148"/>
      <c r="AG31" s="148" t="s">
        <v>128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1">
        <v>11</v>
      </c>
      <c r="B32" s="172" t="s">
        <v>163</v>
      </c>
      <c r="C32" s="189" t="s">
        <v>164</v>
      </c>
      <c r="D32" s="173" t="s">
        <v>162</v>
      </c>
      <c r="E32" s="174">
        <v>8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6" t="s">
        <v>135</v>
      </c>
      <c r="S32" s="176" t="s">
        <v>136</v>
      </c>
      <c r="T32" s="177" t="s">
        <v>136</v>
      </c>
      <c r="U32" s="159">
        <v>0.154</v>
      </c>
      <c r="V32" s="159">
        <f>ROUND(E32*U32,2)</f>
        <v>1.23</v>
      </c>
      <c r="W32" s="159"/>
      <c r="X32" s="159" t="s">
        <v>126</v>
      </c>
      <c r="Y32" s="159" t="s">
        <v>127</v>
      </c>
      <c r="Z32" s="148"/>
      <c r="AA32" s="148"/>
      <c r="AB32" s="148"/>
      <c r="AC32" s="148"/>
      <c r="AD32" s="148"/>
      <c r="AE32" s="148"/>
      <c r="AF32" s="148"/>
      <c r="AG32" s="148" t="s">
        <v>128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258" t="s">
        <v>165</v>
      </c>
      <c r="D33" s="259"/>
      <c r="E33" s="259"/>
      <c r="F33" s="259"/>
      <c r="G33" s="2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138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2" x14ac:dyDescent="0.2">
      <c r="A34" s="155"/>
      <c r="B34" s="156"/>
      <c r="C34" s="190" t="s">
        <v>166</v>
      </c>
      <c r="D34" s="161"/>
      <c r="E34" s="162">
        <v>8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8"/>
      <c r="AA34" s="148"/>
      <c r="AB34" s="148"/>
      <c r="AC34" s="148"/>
      <c r="AD34" s="148"/>
      <c r="AE34" s="148"/>
      <c r="AF34" s="148"/>
      <c r="AG34" s="148" t="s">
        <v>140</v>
      </c>
      <c r="AH34" s="148">
        <v>5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8">
        <v>12</v>
      </c>
      <c r="B35" s="179" t="s">
        <v>167</v>
      </c>
      <c r="C35" s="188" t="s">
        <v>168</v>
      </c>
      <c r="D35" s="180" t="s">
        <v>169</v>
      </c>
      <c r="E35" s="181">
        <v>1</v>
      </c>
      <c r="F35" s="182"/>
      <c r="G35" s="183">
        <f>ROUND(E35*F35,2)</f>
        <v>0</v>
      </c>
      <c r="H35" s="182"/>
      <c r="I35" s="183">
        <f>ROUND(E35*H35,2)</f>
        <v>0</v>
      </c>
      <c r="J35" s="182"/>
      <c r="K35" s="183">
        <f>ROUND(E35*J35,2)</f>
        <v>0</v>
      </c>
      <c r="L35" s="183">
        <v>21</v>
      </c>
      <c r="M35" s="183">
        <f>G35*(1+L35/100)</f>
        <v>0</v>
      </c>
      <c r="N35" s="181">
        <v>0</v>
      </c>
      <c r="O35" s="181">
        <f>ROUND(E35*N35,2)</f>
        <v>0</v>
      </c>
      <c r="P35" s="181">
        <v>0</v>
      </c>
      <c r="Q35" s="181">
        <f>ROUND(E35*P35,2)</f>
        <v>0</v>
      </c>
      <c r="R35" s="183"/>
      <c r="S35" s="183" t="s">
        <v>124</v>
      </c>
      <c r="T35" s="184" t="s">
        <v>170</v>
      </c>
      <c r="U35" s="159">
        <v>0</v>
      </c>
      <c r="V35" s="159">
        <f>ROUND(E35*U35,2)</f>
        <v>0</v>
      </c>
      <c r="W35" s="159"/>
      <c r="X35" s="159" t="s">
        <v>126</v>
      </c>
      <c r="Y35" s="159" t="s">
        <v>127</v>
      </c>
      <c r="Z35" s="148"/>
      <c r="AA35" s="148"/>
      <c r="AB35" s="148"/>
      <c r="AC35" s="148"/>
      <c r="AD35" s="148"/>
      <c r="AE35" s="148"/>
      <c r="AF35" s="148"/>
      <c r="AG35" s="148" t="s">
        <v>128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78">
        <v>13</v>
      </c>
      <c r="B36" s="179" t="s">
        <v>171</v>
      </c>
      <c r="C36" s="188" t="s">
        <v>172</v>
      </c>
      <c r="D36" s="180" t="s">
        <v>162</v>
      </c>
      <c r="E36" s="181">
        <v>16</v>
      </c>
      <c r="F36" s="182"/>
      <c r="G36" s="183">
        <f>ROUND(E36*F36,2)</f>
        <v>0</v>
      </c>
      <c r="H36" s="182"/>
      <c r="I36" s="183">
        <f>ROUND(E36*H36,2)</f>
        <v>0</v>
      </c>
      <c r="J36" s="182"/>
      <c r="K36" s="183">
        <f>ROUND(E36*J36,2)</f>
        <v>0</v>
      </c>
      <c r="L36" s="183">
        <v>21</v>
      </c>
      <c r="M36" s="183">
        <f>G36*(1+L36/100)</f>
        <v>0</v>
      </c>
      <c r="N36" s="181">
        <v>0</v>
      </c>
      <c r="O36" s="181">
        <f>ROUND(E36*N36,2)</f>
        <v>0</v>
      </c>
      <c r="P36" s="181">
        <v>0</v>
      </c>
      <c r="Q36" s="181">
        <f>ROUND(E36*P36,2)</f>
        <v>0</v>
      </c>
      <c r="R36" s="183"/>
      <c r="S36" s="183" t="s">
        <v>124</v>
      </c>
      <c r="T36" s="184" t="s">
        <v>125</v>
      </c>
      <c r="U36" s="159">
        <v>1.99</v>
      </c>
      <c r="V36" s="159">
        <f>ROUND(E36*U36,2)</f>
        <v>31.84</v>
      </c>
      <c r="W36" s="159"/>
      <c r="X36" s="159" t="s">
        <v>126</v>
      </c>
      <c r="Y36" s="159" t="s">
        <v>127</v>
      </c>
      <c r="Z36" s="148"/>
      <c r="AA36" s="148"/>
      <c r="AB36" s="148"/>
      <c r="AC36" s="148"/>
      <c r="AD36" s="148"/>
      <c r="AE36" s="148"/>
      <c r="AF36" s="148"/>
      <c r="AG36" s="148" t="s">
        <v>128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x14ac:dyDescent="0.2">
      <c r="A37" s="164" t="s">
        <v>119</v>
      </c>
      <c r="B37" s="165" t="s">
        <v>69</v>
      </c>
      <c r="C37" s="187" t="s">
        <v>70</v>
      </c>
      <c r="D37" s="166"/>
      <c r="E37" s="167"/>
      <c r="F37" s="168"/>
      <c r="G37" s="168">
        <f>SUMIF(AG38:AG38,"&lt;&gt;NOR",G38:G38)</f>
        <v>0</v>
      </c>
      <c r="H37" s="168"/>
      <c r="I37" s="168">
        <f>SUM(I38:I38)</f>
        <v>0</v>
      </c>
      <c r="J37" s="168"/>
      <c r="K37" s="168">
        <f>SUM(K38:K38)</f>
        <v>0</v>
      </c>
      <c r="L37" s="168"/>
      <c r="M37" s="168">
        <f>SUM(M38:M38)</f>
        <v>0</v>
      </c>
      <c r="N37" s="167"/>
      <c r="O37" s="167">
        <f>SUM(O38:O38)</f>
        <v>0</v>
      </c>
      <c r="P37" s="167"/>
      <c r="Q37" s="167">
        <f>SUM(Q38:Q38)</f>
        <v>0</v>
      </c>
      <c r="R37" s="168"/>
      <c r="S37" s="168"/>
      <c r="T37" s="169"/>
      <c r="U37" s="163"/>
      <c r="V37" s="163">
        <f>SUM(V38:V38)</f>
        <v>167.66</v>
      </c>
      <c r="W37" s="163"/>
      <c r="X37" s="163"/>
      <c r="Y37" s="163"/>
      <c r="AG37" t="s">
        <v>120</v>
      </c>
    </row>
    <row r="38" spans="1:60" outlineLevel="1" x14ac:dyDescent="0.2">
      <c r="A38" s="178">
        <v>14</v>
      </c>
      <c r="B38" s="179" t="s">
        <v>173</v>
      </c>
      <c r="C38" s="188" t="s">
        <v>174</v>
      </c>
      <c r="D38" s="180" t="s">
        <v>175</v>
      </c>
      <c r="E38" s="181">
        <v>22.816859999999998</v>
      </c>
      <c r="F38" s="182"/>
      <c r="G38" s="183">
        <f>ROUND(E38*F38,2)</f>
        <v>0</v>
      </c>
      <c r="H38" s="182"/>
      <c r="I38" s="183">
        <f>ROUND(E38*H38,2)</f>
        <v>0</v>
      </c>
      <c r="J38" s="182"/>
      <c r="K38" s="183">
        <f>ROUND(E38*J38,2)</f>
        <v>0</v>
      </c>
      <c r="L38" s="183">
        <v>21</v>
      </c>
      <c r="M38" s="183">
        <f>G38*(1+L38/100)</f>
        <v>0</v>
      </c>
      <c r="N38" s="181">
        <v>0</v>
      </c>
      <c r="O38" s="181">
        <f>ROUND(E38*N38,2)</f>
        <v>0</v>
      </c>
      <c r="P38" s="181">
        <v>0</v>
      </c>
      <c r="Q38" s="181">
        <f>ROUND(E38*P38,2)</f>
        <v>0</v>
      </c>
      <c r="R38" s="183" t="s">
        <v>135</v>
      </c>
      <c r="S38" s="183" t="s">
        <v>136</v>
      </c>
      <c r="T38" s="184" t="s">
        <v>136</v>
      </c>
      <c r="U38" s="159">
        <v>7.3479999999999999</v>
      </c>
      <c r="V38" s="159">
        <f>ROUND(E38*U38,2)</f>
        <v>167.66</v>
      </c>
      <c r="W38" s="159"/>
      <c r="X38" s="159" t="s">
        <v>176</v>
      </c>
      <c r="Y38" s="159" t="s">
        <v>127</v>
      </c>
      <c r="Z38" s="148"/>
      <c r="AA38" s="148"/>
      <c r="AB38" s="148"/>
      <c r="AC38" s="148"/>
      <c r="AD38" s="148"/>
      <c r="AE38" s="148"/>
      <c r="AF38" s="148"/>
      <c r="AG38" s="148" t="s">
        <v>177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x14ac:dyDescent="0.2">
      <c r="A39" s="164" t="s">
        <v>119</v>
      </c>
      <c r="B39" s="165" t="s">
        <v>71</v>
      </c>
      <c r="C39" s="187" t="s">
        <v>72</v>
      </c>
      <c r="D39" s="166"/>
      <c r="E39" s="167"/>
      <c r="F39" s="168"/>
      <c r="G39" s="168">
        <f>SUMIF(AG40:AG48,"&lt;&gt;NOR",G40:G48)</f>
        <v>0</v>
      </c>
      <c r="H39" s="168"/>
      <c r="I39" s="168">
        <f>SUM(I40:I48)</f>
        <v>0</v>
      </c>
      <c r="J39" s="168"/>
      <c r="K39" s="168">
        <f>SUM(K40:K48)</f>
        <v>0</v>
      </c>
      <c r="L39" s="168"/>
      <c r="M39" s="168">
        <f>SUM(M40:M48)</f>
        <v>0</v>
      </c>
      <c r="N39" s="167"/>
      <c r="O39" s="167">
        <f>SUM(O40:O48)</f>
        <v>0.96</v>
      </c>
      <c r="P39" s="167"/>
      <c r="Q39" s="167">
        <f>SUM(Q40:Q48)</f>
        <v>2.34</v>
      </c>
      <c r="R39" s="168"/>
      <c r="S39" s="168"/>
      <c r="T39" s="169"/>
      <c r="U39" s="163"/>
      <c r="V39" s="163">
        <f>SUM(V40:V48)</f>
        <v>56.36</v>
      </c>
      <c r="W39" s="163"/>
      <c r="X39" s="163"/>
      <c r="Y39" s="163"/>
      <c r="AG39" t="s">
        <v>120</v>
      </c>
    </row>
    <row r="40" spans="1:60" ht="33.75" outlineLevel="1" x14ac:dyDescent="0.2">
      <c r="A40" s="171">
        <v>15</v>
      </c>
      <c r="B40" s="172" t="s">
        <v>178</v>
      </c>
      <c r="C40" s="189" t="s">
        <v>179</v>
      </c>
      <c r="D40" s="173" t="s">
        <v>134</v>
      </c>
      <c r="E40" s="174">
        <v>244</v>
      </c>
      <c r="F40" s="175"/>
      <c r="G40" s="176">
        <f>ROUND(E40*F40,2)</f>
        <v>0</v>
      </c>
      <c r="H40" s="175"/>
      <c r="I40" s="176">
        <f>ROUND(E40*H40,2)</f>
        <v>0</v>
      </c>
      <c r="J40" s="175"/>
      <c r="K40" s="176">
        <f>ROUND(E40*J40,2)</f>
        <v>0</v>
      </c>
      <c r="L40" s="176">
        <v>21</v>
      </c>
      <c r="M40" s="176">
        <f>G40*(1+L40/100)</f>
        <v>0</v>
      </c>
      <c r="N40" s="174">
        <v>0</v>
      </c>
      <c r="O40" s="174">
        <f>ROUND(E40*N40,2)</f>
        <v>0</v>
      </c>
      <c r="P40" s="174">
        <v>9.5999999999999992E-3</v>
      </c>
      <c r="Q40" s="174">
        <f>ROUND(E40*P40,2)</f>
        <v>2.34</v>
      </c>
      <c r="R40" s="176" t="s">
        <v>180</v>
      </c>
      <c r="S40" s="176" t="s">
        <v>136</v>
      </c>
      <c r="T40" s="177" t="s">
        <v>136</v>
      </c>
      <c r="U40" s="159">
        <v>0.05</v>
      </c>
      <c r="V40" s="159">
        <f>ROUND(E40*U40,2)</f>
        <v>12.2</v>
      </c>
      <c r="W40" s="159"/>
      <c r="X40" s="159" t="s">
        <v>126</v>
      </c>
      <c r="Y40" s="159" t="s">
        <v>127</v>
      </c>
      <c r="Z40" s="148"/>
      <c r="AA40" s="148"/>
      <c r="AB40" s="148"/>
      <c r="AC40" s="148"/>
      <c r="AD40" s="148"/>
      <c r="AE40" s="148"/>
      <c r="AF40" s="148"/>
      <c r="AG40" s="148" t="s">
        <v>128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190" t="s">
        <v>181</v>
      </c>
      <c r="D41" s="161"/>
      <c r="E41" s="162"/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140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">
      <c r="A42" s="155"/>
      <c r="B42" s="156"/>
      <c r="C42" s="190" t="s">
        <v>182</v>
      </c>
      <c r="D42" s="161"/>
      <c r="E42" s="162">
        <v>244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140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t="22.5" outlineLevel="1" x14ac:dyDescent="0.2">
      <c r="A43" s="171">
        <v>16</v>
      </c>
      <c r="B43" s="172" t="s">
        <v>183</v>
      </c>
      <c r="C43" s="189" t="s">
        <v>184</v>
      </c>
      <c r="D43" s="173" t="s">
        <v>134</v>
      </c>
      <c r="E43" s="174">
        <v>244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2.3000000000000001E-4</v>
      </c>
      <c r="O43" s="174">
        <f>ROUND(E43*N43,2)</f>
        <v>0.06</v>
      </c>
      <c r="P43" s="174">
        <v>0</v>
      </c>
      <c r="Q43" s="174">
        <f>ROUND(E43*P43,2)</f>
        <v>0</v>
      </c>
      <c r="R43" s="176"/>
      <c r="S43" s="176" t="s">
        <v>124</v>
      </c>
      <c r="T43" s="177" t="s">
        <v>136</v>
      </c>
      <c r="U43" s="159">
        <v>0.18099999999999999</v>
      </c>
      <c r="V43" s="159">
        <f>ROUND(E43*U43,2)</f>
        <v>44.16</v>
      </c>
      <c r="W43" s="159"/>
      <c r="X43" s="159" t="s">
        <v>126</v>
      </c>
      <c r="Y43" s="159" t="s">
        <v>127</v>
      </c>
      <c r="Z43" s="148"/>
      <c r="AA43" s="148"/>
      <c r="AB43" s="148"/>
      <c r="AC43" s="148"/>
      <c r="AD43" s="148"/>
      <c r="AE43" s="148"/>
      <c r="AF43" s="148"/>
      <c r="AG43" s="148" t="s">
        <v>128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90" t="s">
        <v>185</v>
      </c>
      <c r="D44" s="161"/>
      <c r="E44" s="162">
        <v>244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140</v>
      </c>
      <c r="AH44" s="148">
        <v>5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22.5" outlineLevel="1" x14ac:dyDescent="0.2">
      <c r="A45" s="171">
        <v>17</v>
      </c>
      <c r="B45" s="172" t="s">
        <v>186</v>
      </c>
      <c r="C45" s="189" t="s">
        <v>187</v>
      </c>
      <c r="D45" s="173" t="s">
        <v>134</v>
      </c>
      <c r="E45" s="174">
        <v>268.39999999999998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3.3600000000000001E-3</v>
      </c>
      <c r="O45" s="174">
        <f>ROUND(E45*N45,2)</f>
        <v>0.9</v>
      </c>
      <c r="P45" s="174">
        <v>0</v>
      </c>
      <c r="Q45" s="174">
        <f>ROUND(E45*P45,2)</f>
        <v>0</v>
      </c>
      <c r="R45" s="176" t="s">
        <v>188</v>
      </c>
      <c r="S45" s="176" t="s">
        <v>136</v>
      </c>
      <c r="T45" s="177" t="s">
        <v>136</v>
      </c>
      <c r="U45" s="159">
        <v>0</v>
      </c>
      <c r="V45" s="159">
        <f>ROUND(E45*U45,2)</f>
        <v>0</v>
      </c>
      <c r="W45" s="159"/>
      <c r="X45" s="159" t="s">
        <v>189</v>
      </c>
      <c r="Y45" s="159" t="s">
        <v>127</v>
      </c>
      <c r="Z45" s="148"/>
      <c r="AA45" s="148"/>
      <c r="AB45" s="148"/>
      <c r="AC45" s="148"/>
      <c r="AD45" s="148"/>
      <c r="AE45" s="148"/>
      <c r="AF45" s="148"/>
      <c r="AG45" s="148" t="s">
        <v>190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90" t="s">
        <v>191</v>
      </c>
      <c r="D46" s="161"/>
      <c r="E46" s="162">
        <v>268.39999999999998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140</v>
      </c>
      <c r="AH46" s="148">
        <v>5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55">
        <v>18</v>
      </c>
      <c r="B47" s="156" t="s">
        <v>192</v>
      </c>
      <c r="C47" s="191" t="s">
        <v>193</v>
      </c>
      <c r="D47" s="157" t="s">
        <v>0</v>
      </c>
      <c r="E47" s="185"/>
      <c r="F47" s="160"/>
      <c r="G47" s="159">
        <f>ROUND(E47*F47,2)</f>
        <v>0</v>
      </c>
      <c r="H47" s="160"/>
      <c r="I47" s="159">
        <f>ROUND(E47*H47,2)</f>
        <v>0</v>
      </c>
      <c r="J47" s="160"/>
      <c r="K47" s="159">
        <f>ROUND(E47*J47,2)</f>
        <v>0</v>
      </c>
      <c r="L47" s="159">
        <v>21</v>
      </c>
      <c r="M47" s="159">
        <f>G47*(1+L47/100)</f>
        <v>0</v>
      </c>
      <c r="N47" s="158">
        <v>0</v>
      </c>
      <c r="O47" s="158">
        <f>ROUND(E47*N47,2)</f>
        <v>0</v>
      </c>
      <c r="P47" s="158">
        <v>0</v>
      </c>
      <c r="Q47" s="158">
        <f>ROUND(E47*P47,2)</f>
        <v>0</v>
      </c>
      <c r="R47" s="159" t="s">
        <v>180</v>
      </c>
      <c r="S47" s="159" t="s">
        <v>136</v>
      </c>
      <c r="T47" s="159" t="s">
        <v>136</v>
      </c>
      <c r="U47" s="159">
        <v>0</v>
      </c>
      <c r="V47" s="159">
        <f>ROUND(E47*U47,2)</f>
        <v>0</v>
      </c>
      <c r="W47" s="159"/>
      <c r="X47" s="159" t="s">
        <v>176</v>
      </c>
      <c r="Y47" s="159" t="s">
        <v>127</v>
      </c>
      <c r="Z47" s="148"/>
      <c r="AA47" s="148"/>
      <c r="AB47" s="148"/>
      <c r="AC47" s="148"/>
      <c r="AD47" s="148"/>
      <c r="AE47" s="148"/>
      <c r="AF47" s="148"/>
      <c r="AG47" s="148" t="s">
        <v>177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256" t="s">
        <v>194</v>
      </c>
      <c r="D48" s="257"/>
      <c r="E48" s="257"/>
      <c r="F48" s="257"/>
      <c r="G48" s="257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138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x14ac:dyDescent="0.2">
      <c r="A49" s="164" t="s">
        <v>119</v>
      </c>
      <c r="B49" s="165" t="s">
        <v>73</v>
      </c>
      <c r="C49" s="187" t="s">
        <v>74</v>
      </c>
      <c r="D49" s="166"/>
      <c r="E49" s="167"/>
      <c r="F49" s="168"/>
      <c r="G49" s="168">
        <f>SUMIF(AG50:AG58,"&lt;&gt;NOR",G50:G58)</f>
        <v>0</v>
      </c>
      <c r="H49" s="168"/>
      <c r="I49" s="168">
        <f>SUM(I50:I58)</f>
        <v>0</v>
      </c>
      <c r="J49" s="168"/>
      <c r="K49" s="168">
        <f>SUM(K50:K58)</f>
        <v>0</v>
      </c>
      <c r="L49" s="168"/>
      <c r="M49" s="168">
        <f>SUM(M50:M58)</f>
        <v>0</v>
      </c>
      <c r="N49" s="167"/>
      <c r="O49" s="167">
        <f>SUM(O50:O58)</f>
        <v>0.02</v>
      </c>
      <c r="P49" s="167"/>
      <c r="Q49" s="167">
        <f>SUM(Q50:Q58)</f>
        <v>0</v>
      </c>
      <c r="R49" s="168"/>
      <c r="S49" s="168"/>
      <c r="T49" s="169"/>
      <c r="U49" s="163"/>
      <c r="V49" s="163">
        <f>SUM(V50:V58)</f>
        <v>4.4000000000000004</v>
      </c>
      <c r="W49" s="163"/>
      <c r="X49" s="163"/>
      <c r="Y49" s="163"/>
      <c r="AG49" t="s">
        <v>120</v>
      </c>
    </row>
    <row r="50" spans="1:60" outlineLevel="1" x14ac:dyDescent="0.2">
      <c r="A50" s="178">
        <v>19</v>
      </c>
      <c r="B50" s="179" t="s">
        <v>195</v>
      </c>
      <c r="C50" s="188" t="s">
        <v>196</v>
      </c>
      <c r="D50" s="180" t="s">
        <v>131</v>
      </c>
      <c r="E50" s="181">
        <v>2</v>
      </c>
      <c r="F50" s="182"/>
      <c r="G50" s="183">
        <f>ROUND(E50*F50,2)</f>
        <v>0</v>
      </c>
      <c r="H50" s="182"/>
      <c r="I50" s="183">
        <f>ROUND(E50*H50,2)</f>
        <v>0</v>
      </c>
      <c r="J50" s="182"/>
      <c r="K50" s="183">
        <f>ROUND(E50*J50,2)</f>
        <v>0</v>
      </c>
      <c r="L50" s="183">
        <v>21</v>
      </c>
      <c r="M50" s="183">
        <f>G50*(1+L50/100)</f>
        <v>0</v>
      </c>
      <c r="N50" s="181">
        <v>3.82E-3</v>
      </c>
      <c r="O50" s="181">
        <f>ROUND(E50*N50,2)</f>
        <v>0.01</v>
      </c>
      <c r="P50" s="181">
        <v>0</v>
      </c>
      <c r="Q50" s="181">
        <f>ROUND(E50*P50,2)</f>
        <v>0</v>
      </c>
      <c r="R50" s="183" t="s">
        <v>197</v>
      </c>
      <c r="S50" s="183" t="s">
        <v>136</v>
      </c>
      <c r="T50" s="184" t="s">
        <v>136</v>
      </c>
      <c r="U50" s="159">
        <v>2.2000000000000002</v>
      </c>
      <c r="V50" s="159">
        <f>ROUND(E50*U50,2)</f>
        <v>4.4000000000000004</v>
      </c>
      <c r="W50" s="159"/>
      <c r="X50" s="159" t="s">
        <v>126</v>
      </c>
      <c r="Y50" s="159" t="s">
        <v>127</v>
      </c>
      <c r="Z50" s="148"/>
      <c r="AA50" s="148"/>
      <c r="AB50" s="148"/>
      <c r="AC50" s="148"/>
      <c r="AD50" s="148"/>
      <c r="AE50" s="148"/>
      <c r="AF50" s="148"/>
      <c r="AG50" s="148" t="s">
        <v>128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71">
        <v>20</v>
      </c>
      <c r="B51" s="172" t="s">
        <v>198</v>
      </c>
      <c r="C51" s="189" t="s">
        <v>199</v>
      </c>
      <c r="D51" s="173" t="s">
        <v>131</v>
      </c>
      <c r="E51" s="174">
        <v>5</v>
      </c>
      <c r="F51" s="175"/>
      <c r="G51" s="176">
        <f>ROUND(E51*F51,2)</f>
        <v>0</v>
      </c>
      <c r="H51" s="175"/>
      <c r="I51" s="176">
        <f>ROUND(E51*H51,2)</f>
        <v>0</v>
      </c>
      <c r="J51" s="175"/>
      <c r="K51" s="176">
        <f>ROUND(E51*J51,2)</f>
        <v>0</v>
      </c>
      <c r="L51" s="176">
        <v>21</v>
      </c>
      <c r="M51" s="176">
        <f>G51*(1+L51/100)</f>
        <v>0</v>
      </c>
      <c r="N51" s="174">
        <v>1E-4</v>
      </c>
      <c r="O51" s="174">
        <f>ROUND(E51*N51,2)</f>
        <v>0</v>
      </c>
      <c r="P51" s="174">
        <v>0</v>
      </c>
      <c r="Q51" s="174">
        <f>ROUND(E51*P51,2)</f>
        <v>0</v>
      </c>
      <c r="R51" s="176" t="s">
        <v>188</v>
      </c>
      <c r="S51" s="176" t="s">
        <v>136</v>
      </c>
      <c r="T51" s="177" t="s">
        <v>136</v>
      </c>
      <c r="U51" s="159">
        <v>0</v>
      </c>
      <c r="V51" s="159">
        <f>ROUND(E51*U51,2)</f>
        <v>0</v>
      </c>
      <c r="W51" s="159"/>
      <c r="X51" s="159" t="s">
        <v>189</v>
      </c>
      <c r="Y51" s="159" t="s">
        <v>127</v>
      </c>
      <c r="Z51" s="148"/>
      <c r="AA51" s="148"/>
      <c r="AB51" s="148"/>
      <c r="AC51" s="148"/>
      <c r="AD51" s="148"/>
      <c r="AE51" s="148"/>
      <c r="AF51" s="148"/>
      <c r="AG51" s="148" t="s">
        <v>190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 x14ac:dyDescent="0.2">
      <c r="A52" s="155"/>
      <c r="B52" s="156"/>
      <c r="C52" s="190" t="s">
        <v>200</v>
      </c>
      <c r="D52" s="161"/>
      <c r="E52" s="162"/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140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">
      <c r="A53" s="155"/>
      <c r="B53" s="156"/>
      <c r="C53" s="190" t="s">
        <v>201</v>
      </c>
      <c r="D53" s="161"/>
      <c r="E53" s="162">
        <v>1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140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190" t="s">
        <v>202</v>
      </c>
      <c r="D54" s="161"/>
      <c r="E54" s="162"/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140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90" t="s">
        <v>203</v>
      </c>
      <c r="D55" s="161"/>
      <c r="E55" s="162">
        <v>4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140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71">
        <v>21</v>
      </c>
      <c r="B56" s="172" t="s">
        <v>204</v>
      </c>
      <c r="C56" s="189" t="s">
        <v>205</v>
      </c>
      <c r="D56" s="173" t="s">
        <v>131</v>
      </c>
      <c r="E56" s="174">
        <v>2</v>
      </c>
      <c r="F56" s="175"/>
      <c r="G56" s="176">
        <f>ROUND(E56*F56,2)</f>
        <v>0</v>
      </c>
      <c r="H56" s="175"/>
      <c r="I56" s="176">
        <f>ROUND(E56*H56,2)</f>
        <v>0</v>
      </c>
      <c r="J56" s="175"/>
      <c r="K56" s="176">
        <f>ROUND(E56*J56,2)</f>
        <v>0</v>
      </c>
      <c r="L56" s="176">
        <v>21</v>
      </c>
      <c r="M56" s="176">
        <f>G56*(1+L56/100)</f>
        <v>0</v>
      </c>
      <c r="N56" s="174">
        <v>6.0000000000000001E-3</v>
      </c>
      <c r="O56" s="174">
        <f>ROUND(E56*N56,2)</f>
        <v>0.01</v>
      </c>
      <c r="P56" s="174">
        <v>0</v>
      </c>
      <c r="Q56" s="174">
        <f>ROUND(E56*P56,2)</f>
        <v>0</v>
      </c>
      <c r="R56" s="176" t="s">
        <v>188</v>
      </c>
      <c r="S56" s="176" t="s">
        <v>136</v>
      </c>
      <c r="T56" s="177" t="s">
        <v>136</v>
      </c>
      <c r="U56" s="159">
        <v>0</v>
      </c>
      <c r="V56" s="159">
        <f>ROUND(E56*U56,2)</f>
        <v>0</v>
      </c>
      <c r="W56" s="159"/>
      <c r="X56" s="159" t="s">
        <v>189</v>
      </c>
      <c r="Y56" s="159" t="s">
        <v>127</v>
      </c>
      <c r="Z56" s="148"/>
      <c r="AA56" s="148"/>
      <c r="AB56" s="148"/>
      <c r="AC56" s="148"/>
      <c r="AD56" s="148"/>
      <c r="AE56" s="148"/>
      <c r="AF56" s="148"/>
      <c r="AG56" s="148" t="s">
        <v>190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55">
        <v>22</v>
      </c>
      <c r="B57" s="156" t="s">
        <v>206</v>
      </c>
      <c r="C57" s="191" t="s">
        <v>207</v>
      </c>
      <c r="D57" s="157" t="s">
        <v>0</v>
      </c>
      <c r="E57" s="185"/>
      <c r="F57" s="160"/>
      <c r="G57" s="159">
        <f>ROUND(E57*F57,2)</f>
        <v>0</v>
      </c>
      <c r="H57" s="160"/>
      <c r="I57" s="159">
        <f>ROUND(E57*H57,2)</f>
        <v>0</v>
      </c>
      <c r="J57" s="160"/>
      <c r="K57" s="159">
        <f>ROUND(E57*J57,2)</f>
        <v>0</v>
      </c>
      <c r="L57" s="159">
        <v>21</v>
      </c>
      <c r="M57" s="159">
        <f>G57*(1+L57/100)</f>
        <v>0</v>
      </c>
      <c r="N57" s="158">
        <v>0</v>
      </c>
      <c r="O57" s="158">
        <f>ROUND(E57*N57,2)</f>
        <v>0</v>
      </c>
      <c r="P57" s="158">
        <v>0</v>
      </c>
      <c r="Q57" s="158">
        <f>ROUND(E57*P57,2)</f>
        <v>0</v>
      </c>
      <c r="R57" s="159" t="s">
        <v>197</v>
      </c>
      <c r="S57" s="159" t="s">
        <v>136</v>
      </c>
      <c r="T57" s="159" t="s">
        <v>136</v>
      </c>
      <c r="U57" s="159">
        <v>0</v>
      </c>
      <c r="V57" s="159">
        <f>ROUND(E57*U57,2)</f>
        <v>0</v>
      </c>
      <c r="W57" s="159"/>
      <c r="X57" s="159" t="s">
        <v>176</v>
      </c>
      <c r="Y57" s="159" t="s">
        <v>127</v>
      </c>
      <c r="Z57" s="148"/>
      <c r="AA57" s="148"/>
      <c r="AB57" s="148"/>
      <c r="AC57" s="148"/>
      <c r="AD57" s="148"/>
      <c r="AE57" s="148"/>
      <c r="AF57" s="148"/>
      <c r="AG57" s="148" t="s">
        <v>177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2" x14ac:dyDescent="0.2">
      <c r="A58" s="155"/>
      <c r="B58" s="156"/>
      <c r="C58" s="256" t="s">
        <v>208</v>
      </c>
      <c r="D58" s="257"/>
      <c r="E58" s="257"/>
      <c r="F58" s="257"/>
      <c r="G58" s="257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138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x14ac:dyDescent="0.2">
      <c r="A59" s="164" t="s">
        <v>119</v>
      </c>
      <c r="B59" s="165" t="s">
        <v>75</v>
      </c>
      <c r="C59" s="187" t="s">
        <v>76</v>
      </c>
      <c r="D59" s="166"/>
      <c r="E59" s="167"/>
      <c r="F59" s="168"/>
      <c r="G59" s="168">
        <f>SUMIF(AG60:AG75,"&lt;&gt;NOR",G60:G75)</f>
        <v>0</v>
      </c>
      <c r="H59" s="168"/>
      <c r="I59" s="168">
        <f>SUM(I60:I75)</f>
        <v>0</v>
      </c>
      <c r="J59" s="168"/>
      <c r="K59" s="168">
        <f>SUM(K60:K75)</f>
        <v>0</v>
      </c>
      <c r="L59" s="168"/>
      <c r="M59" s="168">
        <f>SUM(M60:M75)</f>
        <v>0</v>
      </c>
      <c r="N59" s="167"/>
      <c r="O59" s="167">
        <f>SUM(O60:O75)</f>
        <v>19.760000000000002</v>
      </c>
      <c r="P59" s="167"/>
      <c r="Q59" s="167">
        <f>SUM(Q60:Q75)</f>
        <v>5.9799999999999995</v>
      </c>
      <c r="R59" s="168"/>
      <c r="S59" s="168"/>
      <c r="T59" s="169"/>
      <c r="U59" s="163"/>
      <c r="V59" s="163">
        <f>SUM(V60:V75)</f>
        <v>552.73</v>
      </c>
      <c r="W59" s="163"/>
      <c r="X59" s="163"/>
      <c r="Y59" s="163"/>
      <c r="AG59" t="s">
        <v>120</v>
      </c>
    </row>
    <row r="60" spans="1:60" ht="22.5" outlineLevel="1" x14ac:dyDescent="0.2">
      <c r="A60" s="171">
        <v>23</v>
      </c>
      <c r="B60" s="172" t="s">
        <v>209</v>
      </c>
      <c r="C60" s="189" t="s">
        <v>210</v>
      </c>
      <c r="D60" s="173" t="s">
        <v>134</v>
      </c>
      <c r="E60" s="174">
        <v>927.4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6" t="s">
        <v>211</v>
      </c>
      <c r="S60" s="176" t="s">
        <v>136</v>
      </c>
      <c r="T60" s="177" t="s">
        <v>136</v>
      </c>
      <c r="U60" s="159">
        <v>0.27</v>
      </c>
      <c r="V60" s="159">
        <f>ROUND(E60*U60,2)</f>
        <v>250.4</v>
      </c>
      <c r="W60" s="159"/>
      <c r="X60" s="159" t="s">
        <v>126</v>
      </c>
      <c r="Y60" s="159" t="s">
        <v>127</v>
      </c>
      <c r="Z60" s="148"/>
      <c r="AA60" s="148"/>
      <c r="AB60" s="148"/>
      <c r="AC60" s="148"/>
      <c r="AD60" s="148"/>
      <c r="AE60" s="148"/>
      <c r="AF60" s="148"/>
      <c r="AG60" s="148" t="s">
        <v>128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90" t="s">
        <v>212</v>
      </c>
      <c r="D61" s="161"/>
      <c r="E61" s="162"/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140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90" t="s">
        <v>213</v>
      </c>
      <c r="D62" s="161"/>
      <c r="E62" s="162">
        <v>927.4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140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2.5" outlineLevel="1" x14ac:dyDescent="0.2">
      <c r="A63" s="171">
        <v>24</v>
      </c>
      <c r="B63" s="172" t="s">
        <v>214</v>
      </c>
      <c r="C63" s="189" t="s">
        <v>215</v>
      </c>
      <c r="D63" s="173" t="s">
        <v>134</v>
      </c>
      <c r="E63" s="174">
        <v>927.4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4.0299999999999997E-3</v>
      </c>
      <c r="O63" s="174">
        <f>ROUND(E63*N63,2)</f>
        <v>3.74</v>
      </c>
      <c r="P63" s="174">
        <v>0</v>
      </c>
      <c r="Q63" s="174">
        <f>ROUND(E63*P63,2)</f>
        <v>0</v>
      </c>
      <c r="R63" s="176" t="s">
        <v>211</v>
      </c>
      <c r="S63" s="176" t="s">
        <v>136</v>
      </c>
      <c r="T63" s="177" t="s">
        <v>136</v>
      </c>
      <c r="U63" s="159">
        <v>0.156</v>
      </c>
      <c r="V63" s="159">
        <f>ROUND(E63*U63,2)</f>
        <v>144.66999999999999</v>
      </c>
      <c r="W63" s="159"/>
      <c r="X63" s="159" t="s">
        <v>126</v>
      </c>
      <c r="Y63" s="159" t="s">
        <v>127</v>
      </c>
      <c r="Z63" s="148"/>
      <c r="AA63" s="148"/>
      <c r="AB63" s="148"/>
      <c r="AC63" s="148"/>
      <c r="AD63" s="148"/>
      <c r="AE63" s="148"/>
      <c r="AF63" s="148"/>
      <c r="AG63" s="148" t="s">
        <v>128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90" t="s">
        <v>216</v>
      </c>
      <c r="D64" s="161"/>
      <c r="E64" s="162">
        <v>927.4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140</v>
      </c>
      <c r="AH64" s="148">
        <v>5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1" x14ac:dyDescent="0.2">
      <c r="A65" s="171">
        <v>25</v>
      </c>
      <c r="B65" s="172" t="s">
        <v>217</v>
      </c>
      <c r="C65" s="189" t="s">
        <v>218</v>
      </c>
      <c r="D65" s="173" t="s">
        <v>134</v>
      </c>
      <c r="E65" s="174">
        <v>927.4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1.47E-3</v>
      </c>
      <c r="O65" s="174">
        <f>ROUND(E65*N65,2)</f>
        <v>1.36</v>
      </c>
      <c r="P65" s="174">
        <v>0</v>
      </c>
      <c r="Q65" s="174">
        <f>ROUND(E65*P65,2)</f>
        <v>0</v>
      </c>
      <c r="R65" s="176" t="s">
        <v>211</v>
      </c>
      <c r="S65" s="176" t="s">
        <v>136</v>
      </c>
      <c r="T65" s="177" t="s">
        <v>136</v>
      </c>
      <c r="U65" s="159">
        <v>0.08</v>
      </c>
      <c r="V65" s="159">
        <f>ROUND(E65*U65,2)</f>
        <v>74.19</v>
      </c>
      <c r="W65" s="159"/>
      <c r="X65" s="159" t="s">
        <v>126</v>
      </c>
      <c r="Y65" s="159" t="s">
        <v>127</v>
      </c>
      <c r="Z65" s="148"/>
      <c r="AA65" s="148"/>
      <c r="AB65" s="148"/>
      <c r="AC65" s="148"/>
      <c r="AD65" s="148"/>
      <c r="AE65" s="148"/>
      <c r="AF65" s="148"/>
      <c r="AG65" s="148" t="s">
        <v>128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190" t="s">
        <v>216</v>
      </c>
      <c r="D66" s="161"/>
      <c r="E66" s="162">
        <v>927.4</v>
      </c>
      <c r="F66" s="159"/>
      <c r="G66" s="159"/>
      <c r="H66" s="159"/>
      <c r="I66" s="159"/>
      <c r="J66" s="159"/>
      <c r="K66" s="159"/>
      <c r="L66" s="159"/>
      <c r="M66" s="159"/>
      <c r="N66" s="158"/>
      <c r="O66" s="158"/>
      <c r="P66" s="158"/>
      <c r="Q66" s="158"/>
      <c r="R66" s="159"/>
      <c r="S66" s="159"/>
      <c r="T66" s="159"/>
      <c r="U66" s="159"/>
      <c r="V66" s="159"/>
      <c r="W66" s="159"/>
      <c r="X66" s="159"/>
      <c r="Y66" s="159"/>
      <c r="Z66" s="148"/>
      <c r="AA66" s="148"/>
      <c r="AB66" s="148"/>
      <c r="AC66" s="148"/>
      <c r="AD66" s="148"/>
      <c r="AE66" s="148"/>
      <c r="AF66" s="148"/>
      <c r="AG66" s="148" t="s">
        <v>140</v>
      </c>
      <c r="AH66" s="148">
        <v>5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ht="22.5" outlineLevel="1" x14ac:dyDescent="0.2">
      <c r="A67" s="171">
        <v>26</v>
      </c>
      <c r="B67" s="172" t="s">
        <v>219</v>
      </c>
      <c r="C67" s="189" t="s">
        <v>220</v>
      </c>
      <c r="D67" s="173" t="s">
        <v>134</v>
      </c>
      <c r="E67" s="174">
        <v>927.4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5.0000000000000001E-3</v>
      </c>
      <c r="Q67" s="174">
        <f>ROUND(E67*P67,2)</f>
        <v>4.6399999999999997</v>
      </c>
      <c r="R67" s="176" t="s">
        <v>211</v>
      </c>
      <c r="S67" s="176" t="s">
        <v>136</v>
      </c>
      <c r="T67" s="177" t="s">
        <v>136</v>
      </c>
      <c r="U67" s="159">
        <v>0.05</v>
      </c>
      <c r="V67" s="159">
        <f>ROUND(E67*U67,2)</f>
        <v>46.37</v>
      </c>
      <c r="W67" s="159"/>
      <c r="X67" s="159" t="s">
        <v>126</v>
      </c>
      <c r="Y67" s="159" t="s">
        <v>127</v>
      </c>
      <c r="Z67" s="148"/>
      <c r="AA67" s="148"/>
      <c r="AB67" s="148"/>
      <c r="AC67" s="148"/>
      <c r="AD67" s="148"/>
      <c r="AE67" s="148"/>
      <c r="AF67" s="148"/>
      <c r="AG67" s="148" t="s">
        <v>128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90" t="s">
        <v>221</v>
      </c>
      <c r="D68" s="161"/>
      <c r="E68" s="162">
        <v>927.4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140</v>
      </c>
      <c r="AH68" s="148">
        <v>5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1" x14ac:dyDescent="0.2">
      <c r="A69" s="171">
        <v>27</v>
      </c>
      <c r="B69" s="172" t="s">
        <v>222</v>
      </c>
      <c r="C69" s="189" t="s">
        <v>223</v>
      </c>
      <c r="D69" s="173" t="s">
        <v>134</v>
      </c>
      <c r="E69" s="174">
        <v>927.4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1.4499999999999999E-3</v>
      </c>
      <c r="Q69" s="174">
        <f>ROUND(E69*P69,2)</f>
        <v>1.34</v>
      </c>
      <c r="R69" s="176" t="s">
        <v>211</v>
      </c>
      <c r="S69" s="176" t="s">
        <v>136</v>
      </c>
      <c r="T69" s="177" t="s">
        <v>136</v>
      </c>
      <c r="U69" s="159">
        <v>0.04</v>
      </c>
      <c r="V69" s="159">
        <f>ROUND(E69*U69,2)</f>
        <v>37.1</v>
      </c>
      <c r="W69" s="159"/>
      <c r="X69" s="159" t="s">
        <v>126</v>
      </c>
      <c r="Y69" s="159" t="s">
        <v>127</v>
      </c>
      <c r="Z69" s="148"/>
      <c r="AA69" s="148"/>
      <c r="AB69" s="148"/>
      <c r="AC69" s="148"/>
      <c r="AD69" s="148"/>
      <c r="AE69" s="148"/>
      <c r="AF69" s="148"/>
      <c r="AG69" s="148" t="s">
        <v>128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190" t="s">
        <v>221</v>
      </c>
      <c r="D70" s="161"/>
      <c r="E70" s="162">
        <v>927.4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140</v>
      </c>
      <c r="AH70" s="148">
        <v>5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71">
        <v>28</v>
      </c>
      <c r="B71" s="172" t="s">
        <v>224</v>
      </c>
      <c r="C71" s="189" t="s">
        <v>225</v>
      </c>
      <c r="D71" s="173" t="s">
        <v>226</v>
      </c>
      <c r="E71" s="174">
        <v>26.662749999999999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0.55000000000000004</v>
      </c>
      <c r="O71" s="174">
        <f>ROUND(E71*N71,2)</f>
        <v>14.66</v>
      </c>
      <c r="P71" s="174">
        <v>0</v>
      </c>
      <c r="Q71" s="174">
        <f>ROUND(E71*P71,2)</f>
        <v>0</v>
      </c>
      <c r="R71" s="176" t="s">
        <v>188</v>
      </c>
      <c r="S71" s="176" t="s">
        <v>136</v>
      </c>
      <c r="T71" s="177" t="s">
        <v>136</v>
      </c>
      <c r="U71" s="159">
        <v>0</v>
      </c>
      <c r="V71" s="159">
        <f>ROUND(E71*U71,2)</f>
        <v>0</v>
      </c>
      <c r="W71" s="159"/>
      <c r="X71" s="159" t="s">
        <v>189</v>
      </c>
      <c r="Y71" s="159" t="s">
        <v>127</v>
      </c>
      <c r="Z71" s="148"/>
      <c r="AA71" s="148"/>
      <c r="AB71" s="148"/>
      <c r="AC71" s="148"/>
      <c r="AD71" s="148"/>
      <c r="AE71" s="148"/>
      <c r="AF71" s="148"/>
      <c r="AG71" s="148" t="s">
        <v>190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2" x14ac:dyDescent="0.2">
      <c r="A72" s="155"/>
      <c r="B72" s="156"/>
      <c r="C72" s="190" t="s">
        <v>227</v>
      </c>
      <c r="D72" s="161"/>
      <c r="E72" s="162"/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140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">
      <c r="A73" s="155"/>
      <c r="B73" s="156"/>
      <c r="C73" s="190" t="s">
        <v>228</v>
      </c>
      <c r="D73" s="161"/>
      <c r="E73" s="162">
        <v>26.662749999999999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140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55">
        <v>29</v>
      </c>
      <c r="B74" s="156" t="s">
        <v>229</v>
      </c>
      <c r="C74" s="191" t="s">
        <v>230</v>
      </c>
      <c r="D74" s="157" t="s">
        <v>0</v>
      </c>
      <c r="E74" s="185"/>
      <c r="F74" s="160"/>
      <c r="G74" s="159">
        <f>ROUND(E74*F74,2)</f>
        <v>0</v>
      </c>
      <c r="H74" s="160"/>
      <c r="I74" s="159">
        <f>ROUND(E74*H74,2)</f>
        <v>0</v>
      </c>
      <c r="J74" s="160"/>
      <c r="K74" s="159">
        <f>ROUND(E74*J74,2)</f>
        <v>0</v>
      </c>
      <c r="L74" s="159">
        <v>21</v>
      </c>
      <c r="M74" s="159">
        <f>G74*(1+L74/100)</f>
        <v>0</v>
      </c>
      <c r="N74" s="158">
        <v>0</v>
      </c>
      <c r="O74" s="158">
        <f>ROUND(E74*N74,2)</f>
        <v>0</v>
      </c>
      <c r="P74" s="158">
        <v>0</v>
      </c>
      <c r="Q74" s="158">
        <f>ROUND(E74*P74,2)</f>
        <v>0</v>
      </c>
      <c r="R74" s="159" t="s">
        <v>211</v>
      </c>
      <c r="S74" s="159" t="s">
        <v>136</v>
      </c>
      <c r="T74" s="159" t="s">
        <v>136</v>
      </c>
      <c r="U74" s="159">
        <v>0</v>
      </c>
      <c r="V74" s="159">
        <f>ROUND(E74*U74,2)</f>
        <v>0</v>
      </c>
      <c r="W74" s="159"/>
      <c r="X74" s="159" t="s">
        <v>176</v>
      </c>
      <c r="Y74" s="159" t="s">
        <v>127</v>
      </c>
      <c r="Z74" s="148"/>
      <c r="AA74" s="148"/>
      <c r="AB74" s="148"/>
      <c r="AC74" s="148"/>
      <c r="AD74" s="148"/>
      <c r="AE74" s="148"/>
      <c r="AF74" s="148"/>
      <c r="AG74" s="148" t="s">
        <v>177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2" x14ac:dyDescent="0.2">
      <c r="A75" s="155"/>
      <c r="B75" s="156"/>
      <c r="C75" s="256" t="s">
        <v>194</v>
      </c>
      <c r="D75" s="257"/>
      <c r="E75" s="257"/>
      <c r="F75" s="257"/>
      <c r="G75" s="257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138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x14ac:dyDescent="0.2">
      <c r="A76" s="164" t="s">
        <v>119</v>
      </c>
      <c r="B76" s="165" t="s">
        <v>77</v>
      </c>
      <c r="C76" s="187" t="s">
        <v>78</v>
      </c>
      <c r="D76" s="166"/>
      <c r="E76" s="167"/>
      <c r="F76" s="168"/>
      <c r="G76" s="168">
        <f>SUMIF(AG77:AG135,"&lt;&gt;NOR",G77:G135)</f>
        <v>0</v>
      </c>
      <c r="H76" s="168"/>
      <c r="I76" s="168">
        <f>SUM(I77:I135)</f>
        <v>0</v>
      </c>
      <c r="J76" s="168"/>
      <c r="K76" s="168">
        <f>SUM(K77:K135)</f>
        <v>0</v>
      </c>
      <c r="L76" s="168"/>
      <c r="M76" s="168">
        <f>SUM(M77:M135)</f>
        <v>0</v>
      </c>
      <c r="N76" s="167"/>
      <c r="O76" s="167">
        <f>SUM(O77:O135)</f>
        <v>12.379999999999997</v>
      </c>
      <c r="P76" s="167"/>
      <c r="Q76" s="167">
        <f>SUM(Q77:Q135)</f>
        <v>8.4599999999999973</v>
      </c>
      <c r="R76" s="168"/>
      <c r="S76" s="168"/>
      <c r="T76" s="169"/>
      <c r="U76" s="163"/>
      <c r="V76" s="163">
        <f>SUM(V77:V135)</f>
        <v>2378.2599999999998</v>
      </c>
      <c r="W76" s="163"/>
      <c r="X76" s="163"/>
      <c r="Y76" s="163"/>
      <c r="AG76" t="s">
        <v>120</v>
      </c>
    </row>
    <row r="77" spans="1:60" ht="22.5" outlineLevel="1" x14ac:dyDescent="0.2">
      <c r="A77" s="171">
        <v>30</v>
      </c>
      <c r="B77" s="172" t="s">
        <v>231</v>
      </c>
      <c r="C77" s="189" t="s">
        <v>232</v>
      </c>
      <c r="D77" s="173" t="s">
        <v>162</v>
      </c>
      <c r="E77" s="174">
        <v>110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3.2799999999999999E-3</v>
      </c>
      <c r="O77" s="174">
        <f>ROUND(E77*N77,2)</f>
        <v>0.36</v>
      </c>
      <c r="P77" s="174">
        <v>0</v>
      </c>
      <c r="Q77" s="174">
        <f>ROUND(E77*P77,2)</f>
        <v>0</v>
      </c>
      <c r="R77" s="176" t="s">
        <v>233</v>
      </c>
      <c r="S77" s="176" t="s">
        <v>136</v>
      </c>
      <c r="T77" s="177" t="s">
        <v>136</v>
      </c>
      <c r="U77" s="159">
        <v>0.47899999999999998</v>
      </c>
      <c r="V77" s="159">
        <f>ROUND(E77*U77,2)</f>
        <v>52.69</v>
      </c>
      <c r="W77" s="159"/>
      <c r="X77" s="159" t="s">
        <v>126</v>
      </c>
      <c r="Y77" s="159" t="s">
        <v>127</v>
      </c>
      <c r="Z77" s="148"/>
      <c r="AA77" s="148"/>
      <c r="AB77" s="148"/>
      <c r="AC77" s="148"/>
      <c r="AD77" s="148"/>
      <c r="AE77" s="148"/>
      <c r="AF77" s="148"/>
      <c r="AG77" s="148" t="s">
        <v>128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190" t="s">
        <v>234</v>
      </c>
      <c r="D78" s="161"/>
      <c r="E78" s="162">
        <v>110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140</v>
      </c>
      <c r="AH78" s="148">
        <v>5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1" x14ac:dyDescent="0.2">
      <c r="A79" s="171">
        <v>31</v>
      </c>
      <c r="B79" s="172" t="s">
        <v>235</v>
      </c>
      <c r="C79" s="189" t="s">
        <v>236</v>
      </c>
      <c r="D79" s="173" t="s">
        <v>131</v>
      </c>
      <c r="E79" s="174">
        <v>8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7.2999999999999996E-4</v>
      </c>
      <c r="O79" s="174">
        <f>ROUND(E79*N79,2)</f>
        <v>0.01</v>
      </c>
      <c r="P79" s="174">
        <v>0</v>
      </c>
      <c r="Q79" s="174">
        <f>ROUND(E79*P79,2)</f>
        <v>0</v>
      </c>
      <c r="R79" s="176" t="s">
        <v>233</v>
      </c>
      <c r="S79" s="176" t="s">
        <v>136</v>
      </c>
      <c r="T79" s="177" t="s">
        <v>136</v>
      </c>
      <c r="U79" s="159">
        <v>0.23799999999999999</v>
      </c>
      <c r="V79" s="159">
        <f>ROUND(E79*U79,2)</f>
        <v>1.9</v>
      </c>
      <c r="W79" s="159"/>
      <c r="X79" s="159" t="s">
        <v>126</v>
      </c>
      <c r="Y79" s="159" t="s">
        <v>127</v>
      </c>
      <c r="Z79" s="148"/>
      <c r="AA79" s="148"/>
      <c r="AB79" s="148"/>
      <c r="AC79" s="148"/>
      <c r="AD79" s="148"/>
      <c r="AE79" s="148"/>
      <c r="AF79" s="148"/>
      <c r="AG79" s="148" t="s">
        <v>128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90" t="s">
        <v>237</v>
      </c>
      <c r="D80" s="161"/>
      <c r="E80" s="162">
        <v>8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140</v>
      </c>
      <c r="AH80" s="148">
        <v>5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33.75" outlineLevel="1" x14ac:dyDescent="0.2">
      <c r="A81" s="171">
        <v>32</v>
      </c>
      <c r="B81" s="172" t="s">
        <v>238</v>
      </c>
      <c r="C81" s="189" t="s">
        <v>239</v>
      </c>
      <c r="D81" s="173" t="s">
        <v>162</v>
      </c>
      <c r="E81" s="174">
        <v>3</v>
      </c>
      <c r="F81" s="175"/>
      <c r="G81" s="176">
        <f>ROUND(E81*F81,2)</f>
        <v>0</v>
      </c>
      <c r="H81" s="175"/>
      <c r="I81" s="176">
        <f>ROUND(E81*H81,2)</f>
        <v>0</v>
      </c>
      <c r="J81" s="175"/>
      <c r="K81" s="176">
        <f>ROUND(E81*J81,2)</f>
        <v>0</v>
      </c>
      <c r="L81" s="176">
        <v>21</v>
      </c>
      <c r="M81" s="176">
        <f>G81*(1+L81/100)</f>
        <v>0</v>
      </c>
      <c r="N81" s="174">
        <v>3.0899999999999999E-3</v>
      </c>
      <c r="O81" s="174">
        <f>ROUND(E81*N81,2)</f>
        <v>0.01</v>
      </c>
      <c r="P81" s="174">
        <v>0</v>
      </c>
      <c r="Q81" s="174">
        <f>ROUND(E81*P81,2)</f>
        <v>0</v>
      </c>
      <c r="R81" s="176" t="s">
        <v>233</v>
      </c>
      <c r="S81" s="176" t="s">
        <v>136</v>
      </c>
      <c r="T81" s="177" t="s">
        <v>136</v>
      </c>
      <c r="U81" s="159">
        <v>0.57299999999999995</v>
      </c>
      <c r="V81" s="159">
        <f>ROUND(E81*U81,2)</f>
        <v>1.72</v>
      </c>
      <c r="W81" s="159"/>
      <c r="X81" s="159" t="s">
        <v>126</v>
      </c>
      <c r="Y81" s="159" t="s">
        <v>127</v>
      </c>
      <c r="Z81" s="148"/>
      <c r="AA81" s="148"/>
      <c r="AB81" s="148"/>
      <c r="AC81" s="148"/>
      <c r="AD81" s="148"/>
      <c r="AE81" s="148"/>
      <c r="AF81" s="148"/>
      <c r="AG81" s="148" t="s">
        <v>128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90" t="s">
        <v>240</v>
      </c>
      <c r="D82" s="161"/>
      <c r="E82" s="162">
        <v>3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140</v>
      </c>
      <c r="AH82" s="148">
        <v>5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33.75" outlineLevel="1" x14ac:dyDescent="0.2">
      <c r="A83" s="171">
        <v>33</v>
      </c>
      <c r="B83" s="172" t="s">
        <v>241</v>
      </c>
      <c r="C83" s="189" t="s">
        <v>242</v>
      </c>
      <c r="D83" s="173" t="s">
        <v>134</v>
      </c>
      <c r="E83" s="174">
        <v>927.4</v>
      </c>
      <c r="F83" s="175"/>
      <c r="G83" s="176">
        <f>ROUND(E83*F83,2)</f>
        <v>0</v>
      </c>
      <c r="H83" s="175"/>
      <c r="I83" s="176">
        <f>ROUND(E83*H83,2)</f>
        <v>0</v>
      </c>
      <c r="J83" s="175"/>
      <c r="K83" s="176">
        <f>ROUND(E83*J83,2)</f>
        <v>0</v>
      </c>
      <c r="L83" s="176">
        <v>21</v>
      </c>
      <c r="M83" s="176">
        <f>G83*(1+L83/100)</f>
        <v>0</v>
      </c>
      <c r="N83" s="174">
        <v>6.7299999999999999E-3</v>
      </c>
      <c r="O83" s="174">
        <f>ROUND(E83*N83,2)</f>
        <v>6.24</v>
      </c>
      <c r="P83" s="174">
        <v>0</v>
      </c>
      <c r="Q83" s="174">
        <f>ROUND(E83*P83,2)</f>
        <v>0</v>
      </c>
      <c r="R83" s="176" t="s">
        <v>233</v>
      </c>
      <c r="S83" s="176" t="s">
        <v>136</v>
      </c>
      <c r="T83" s="177" t="s">
        <v>136</v>
      </c>
      <c r="U83" s="159">
        <v>1.2765</v>
      </c>
      <c r="V83" s="159">
        <f>ROUND(E83*U83,2)</f>
        <v>1183.83</v>
      </c>
      <c r="W83" s="159"/>
      <c r="X83" s="159" t="s">
        <v>126</v>
      </c>
      <c r="Y83" s="159" t="s">
        <v>127</v>
      </c>
      <c r="Z83" s="148"/>
      <c r="AA83" s="148"/>
      <c r="AB83" s="148"/>
      <c r="AC83" s="148"/>
      <c r="AD83" s="148"/>
      <c r="AE83" s="148"/>
      <c r="AF83" s="148"/>
      <c r="AG83" s="148" t="s">
        <v>128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2" x14ac:dyDescent="0.2">
      <c r="A84" s="155"/>
      <c r="B84" s="156"/>
      <c r="C84" s="258" t="s">
        <v>243</v>
      </c>
      <c r="D84" s="259"/>
      <c r="E84" s="259"/>
      <c r="F84" s="259"/>
      <c r="G84" s="2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8"/>
      <c r="AA84" s="148"/>
      <c r="AB84" s="148"/>
      <c r="AC84" s="148"/>
      <c r="AD84" s="148"/>
      <c r="AE84" s="148"/>
      <c r="AF84" s="148"/>
      <c r="AG84" s="148" t="s">
        <v>138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190" t="s">
        <v>221</v>
      </c>
      <c r="D85" s="161"/>
      <c r="E85" s="162">
        <v>927.4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140</v>
      </c>
      <c r="AH85" s="148">
        <v>5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ht="22.5" outlineLevel="1" x14ac:dyDescent="0.2">
      <c r="A86" s="171">
        <v>34</v>
      </c>
      <c r="B86" s="172" t="s">
        <v>244</v>
      </c>
      <c r="C86" s="189" t="s">
        <v>245</v>
      </c>
      <c r="D86" s="173" t="s">
        <v>162</v>
      </c>
      <c r="E86" s="174">
        <v>110</v>
      </c>
      <c r="F86" s="175"/>
      <c r="G86" s="176">
        <f>ROUND(E86*F86,2)</f>
        <v>0</v>
      </c>
      <c r="H86" s="175"/>
      <c r="I86" s="176">
        <f>ROUND(E86*H86,2)</f>
        <v>0</v>
      </c>
      <c r="J86" s="175"/>
      <c r="K86" s="176">
        <f>ROUND(E86*J86,2)</f>
        <v>0</v>
      </c>
      <c r="L86" s="176">
        <v>21</v>
      </c>
      <c r="M86" s="176">
        <f>G86*(1+L86/100)</f>
        <v>0</v>
      </c>
      <c r="N86" s="174">
        <v>1.1900000000000001E-3</v>
      </c>
      <c r="O86" s="174">
        <f>ROUND(E86*N86,2)</f>
        <v>0.13</v>
      </c>
      <c r="P86" s="174">
        <v>0</v>
      </c>
      <c r="Q86" s="174">
        <f>ROUND(E86*P86,2)</f>
        <v>0</v>
      </c>
      <c r="R86" s="176" t="s">
        <v>233</v>
      </c>
      <c r="S86" s="176" t="s">
        <v>136</v>
      </c>
      <c r="T86" s="177" t="s">
        <v>136</v>
      </c>
      <c r="U86" s="159">
        <v>0.28000000000000003</v>
      </c>
      <c r="V86" s="159">
        <f>ROUND(E86*U86,2)</f>
        <v>30.8</v>
      </c>
      <c r="W86" s="159"/>
      <c r="X86" s="159" t="s">
        <v>126</v>
      </c>
      <c r="Y86" s="159" t="s">
        <v>127</v>
      </c>
      <c r="Z86" s="148"/>
      <c r="AA86" s="148"/>
      <c r="AB86" s="148"/>
      <c r="AC86" s="148"/>
      <c r="AD86" s="148"/>
      <c r="AE86" s="148"/>
      <c r="AF86" s="148"/>
      <c r="AG86" s="148" t="s">
        <v>128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258" t="s">
        <v>246</v>
      </c>
      <c r="D87" s="259"/>
      <c r="E87" s="259"/>
      <c r="F87" s="259"/>
      <c r="G87" s="2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138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">
      <c r="A88" s="155"/>
      <c r="B88" s="156"/>
      <c r="C88" s="190" t="s">
        <v>247</v>
      </c>
      <c r="D88" s="161"/>
      <c r="E88" s="162"/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140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190" t="s">
        <v>248</v>
      </c>
      <c r="D89" s="161"/>
      <c r="E89" s="162">
        <v>110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140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22.5" outlineLevel="1" x14ac:dyDescent="0.2">
      <c r="A90" s="171">
        <v>35</v>
      </c>
      <c r="B90" s="172" t="s">
        <v>249</v>
      </c>
      <c r="C90" s="189" t="s">
        <v>250</v>
      </c>
      <c r="D90" s="173" t="s">
        <v>134</v>
      </c>
      <c r="E90" s="174">
        <v>454.8</v>
      </c>
      <c r="F90" s="175"/>
      <c r="G90" s="176">
        <f>ROUND(E90*F90,2)</f>
        <v>0</v>
      </c>
      <c r="H90" s="175"/>
      <c r="I90" s="176">
        <f>ROUND(E90*H90,2)</f>
        <v>0</v>
      </c>
      <c r="J90" s="175"/>
      <c r="K90" s="176">
        <f>ROUND(E90*J90,2)</f>
        <v>0</v>
      </c>
      <c r="L90" s="176">
        <v>21</v>
      </c>
      <c r="M90" s="176">
        <f>G90*(1+L90/100)</f>
        <v>0</v>
      </c>
      <c r="N90" s="174">
        <v>6.1399999999999996E-3</v>
      </c>
      <c r="O90" s="174">
        <f>ROUND(E90*N90,2)</f>
        <v>2.79</v>
      </c>
      <c r="P90" s="174">
        <v>0</v>
      </c>
      <c r="Q90" s="174">
        <f>ROUND(E90*P90,2)</f>
        <v>0</v>
      </c>
      <c r="R90" s="176" t="s">
        <v>233</v>
      </c>
      <c r="S90" s="176" t="s">
        <v>136</v>
      </c>
      <c r="T90" s="177" t="s">
        <v>136</v>
      </c>
      <c r="U90" s="159">
        <v>1.9296500000000001</v>
      </c>
      <c r="V90" s="159">
        <f>ROUND(E90*U90,2)</f>
        <v>877.6</v>
      </c>
      <c r="W90" s="159"/>
      <c r="X90" s="159" t="s">
        <v>126</v>
      </c>
      <c r="Y90" s="159" t="s">
        <v>127</v>
      </c>
      <c r="Z90" s="148"/>
      <c r="AA90" s="148"/>
      <c r="AB90" s="148"/>
      <c r="AC90" s="148"/>
      <c r="AD90" s="148"/>
      <c r="AE90" s="148"/>
      <c r="AF90" s="148"/>
      <c r="AG90" s="148" t="s">
        <v>128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190" t="s">
        <v>251</v>
      </c>
      <c r="D91" s="161"/>
      <c r="E91" s="162"/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140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90" t="s">
        <v>252</v>
      </c>
      <c r="D92" s="161"/>
      <c r="E92" s="162"/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140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90" t="s">
        <v>253</v>
      </c>
      <c r="D93" s="161"/>
      <c r="E93" s="162">
        <v>399.6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140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190" t="s">
        <v>254</v>
      </c>
      <c r="D94" s="161"/>
      <c r="E94" s="162"/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140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190" t="s">
        <v>255</v>
      </c>
      <c r="D95" s="161"/>
      <c r="E95" s="162">
        <v>55.2</v>
      </c>
      <c r="F95" s="159"/>
      <c r="G95" s="159"/>
      <c r="H95" s="159"/>
      <c r="I95" s="159"/>
      <c r="J95" s="159"/>
      <c r="K95" s="159"/>
      <c r="L95" s="159"/>
      <c r="M95" s="159"/>
      <c r="N95" s="158"/>
      <c r="O95" s="158"/>
      <c r="P95" s="158"/>
      <c r="Q95" s="158"/>
      <c r="R95" s="159"/>
      <c r="S95" s="159"/>
      <c r="T95" s="159"/>
      <c r="U95" s="159"/>
      <c r="V95" s="159"/>
      <c r="W95" s="159"/>
      <c r="X95" s="159"/>
      <c r="Y95" s="159"/>
      <c r="Z95" s="148"/>
      <c r="AA95" s="148"/>
      <c r="AB95" s="148"/>
      <c r="AC95" s="148"/>
      <c r="AD95" s="148"/>
      <c r="AE95" s="148"/>
      <c r="AF95" s="148"/>
      <c r="AG95" s="148" t="s">
        <v>140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ht="22.5" outlineLevel="1" x14ac:dyDescent="0.2">
      <c r="A96" s="171">
        <v>36</v>
      </c>
      <c r="B96" s="172" t="s">
        <v>256</v>
      </c>
      <c r="C96" s="189" t="s">
        <v>257</v>
      </c>
      <c r="D96" s="173" t="s">
        <v>162</v>
      </c>
      <c r="E96" s="174">
        <v>48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2.5799999999999998E-3</v>
      </c>
      <c r="O96" s="174">
        <f>ROUND(E96*N96,2)</f>
        <v>0.12</v>
      </c>
      <c r="P96" s="174">
        <v>0</v>
      </c>
      <c r="Q96" s="174">
        <f>ROUND(E96*P96,2)</f>
        <v>0</v>
      </c>
      <c r="R96" s="176" t="s">
        <v>233</v>
      </c>
      <c r="S96" s="176" t="s">
        <v>136</v>
      </c>
      <c r="T96" s="177" t="s">
        <v>136</v>
      </c>
      <c r="U96" s="159">
        <v>0.24149999999999999</v>
      </c>
      <c r="V96" s="159">
        <f>ROUND(E96*U96,2)</f>
        <v>11.59</v>
      </c>
      <c r="W96" s="159"/>
      <c r="X96" s="159" t="s">
        <v>126</v>
      </c>
      <c r="Y96" s="159" t="s">
        <v>127</v>
      </c>
      <c r="Z96" s="148"/>
      <c r="AA96" s="148"/>
      <c r="AB96" s="148"/>
      <c r="AC96" s="148"/>
      <c r="AD96" s="148"/>
      <c r="AE96" s="148"/>
      <c r="AF96" s="148"/>
      <c r="AG96" s="148" t="s">
        <v>128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190" t="s">
        <v>258</v>
      </c>
      <c r="D97" s="161"/>
      <c r="E97" s="162">
        <v>48</v>
      </c>
      <c r="F97" s="159"/>
      <c r="G97" s="159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140</v>
      </c>
      <c r="AH97" s="148">
        <v>5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ht="22.5" outlineLevel="1" x14ac:dyDescent="0.2">
      <c r="A98" s="171">
        <v>37</v>
      </c>
      <c r="B98" s="172" t="s">
        <v>259</v>
      </c>
      <c r="C98" s="189" t="s">
        <v>260</v>
      </c>
      <c r="D98" s="173" t="s">
        <v>162</v>
      </c>
      <c r="E98" s="174">
        <v>16</v>
      </c>
      <c r="F98" s="175"/>
      <c r="G98" s="176">
        <f>ROUND(E98*F98,2)</f>
        <v>0</v>
      </c>
      <c r="H98" s="175"/>
      <c r="I98" s="176">
        <f>ROUND(E98*H98,2)</f>
        <v>0</v>
      </c>
      <c r="J98" s="175"/>
      <c r="K98" s="176">
        <f>ROUND(E98*J98,2)</f>
        <v>0</v>
      </c>
      <c r="L98" s="176">
        <v>21</v>
      </c>
      <c r="M98" s="176">
        <f>G98*(1+L98/100)</f>
        <v>0</v>
      </c>
      <c r="N98" s="174">
        <v>2.31E-3</v>
      </c>
      <c r="O98" s="174">
        <f>ROUND(E98*N98,2)</f>
        <v>0.04</v>
      </c>
      <c r="P98" s="174">
        <v>0</v>
      </c>
      <c r="Q98" s="174">
        <f>ROUND(E98*P98,2)</f>
        <v>0</v>
      </c>
      <c r="R98" s="176" t="s">
        <v>233</v>
      </c>
      <c r="S98" s="176" t="s">
        <v>136</v>
      </c>
      <c r="T98" s="177" t="s">
        <v>136</v>
      </c>
      <c r="U98" s="159">
        <v>0.24149999999999999</v>
      </c>
      <c r="V98" s="159">
        <f>ROUND(E98*U98,2)</f>
        <v>3.86</v>
      </c>
      <c r="W98" s="159"/>
      <c r="X98" s="159" t="s">
        <v>126</v>
      </c>
      <c r="Y98" s="159" t="s">
        <v>127</v>
      </c>
      <c r="Z98" s="148"/>
      <c r="AA98" s="148"/>
      <c r="AB98" s="148"/>
      <c r="AC98" s="148"/>
      <c r="AD98" s="148"/>
      <c r="AE98" s="148"/>
      <c r="AF98" s="148"/>
      <c r="AG98" s="148" t="s">
        <v>128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190" t="s">
        <v>261</v>
      </c>
      <c r="D99" s="161"/>
      <c r="E99" s="162">
        <v>16</v>
      </c>
      <c r="F99" s="159"/>
      <c r="G99" s="159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140</v>
      </c>
      <c r="AH99" s="148">
        <v>5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22.5" outlineLevel="1" x14ac:dyDescent="0.2">
      <c r="A100" s="171">
        <v>38</v>
      </c>
      <c r="B100" s="172" t="s">
        <v>262</v>
      </c>
      <c r="C100" s="189" t="s">
        <v>263</v>
      </c>
      <c r="D100" s="173" t="s">
        <v>162</v>
      </c>
      <c r="E100" s="174">
        <v>56.5</v>
      </c>
      <c r="F100" s="175"/>
      <c r="G100" s="176">
        <f>ROUND(E100*F100,2)</f>
        <v>0</v>
      </c>
      <c r="H100" s="175"/>
      <c r="I100" s="176">
        <f>ROUND(E100*H100,2)</f>
        <v>0</v>
      </c>
      <c r="J100" s="175"/>
      <c r="K100" s="176">
        <f>ROUND(E100*J100,2)</f>
        <v>0</v>
      </c>
      <c r="L100" s="176">
        <v>21</v>
      </c>
      <c r="M100" s="176">
        <f>G100*(1+L100/100)</f>
        <v>0</v>
      </c>
      <c r="N100" s="174">
        <v>7.2500000000000004E-3</v>
      </c>
      <c r="O100" s="174">
        <f>ROUND(E100*N100,2)</f>
        <v>0.41</v>
      </c>
      <c r="P100" s="174">
        <v>0</v>
      </c>
      <c r="Q100" s="174">
        <f>ROUND(E100*P100,2)</f>
        <v>0</v>
      </c>
      <c r="R100" s="176" t="s">
        <v>233</v>
      </c>
      <c r="S100" s="176" t="s">
        <v>136</v>
      </c>
      <c r="T100" s="177" t="s">
        <v>136</v>
      </c>
      <c r="U100" s="159">
        <v>0.27600000000000002</v>
      </c>
      <c r="V100" s="159">
        <f>ROUND(E100*U100,2)</f>
        <v>15.59</v>
      </c>
      <c r="W100" s="159"/>
      <c r="X100" s="159" t="s">
        <v>126</v>
      </c>
      <c r="Y100" s="159" t="s">
        <v>127</v>
      </c>
      <c r="Z100" s="148"/>
      <c r="AA100" s="148"/>
      <c r="AB100" s="148"/>
      <c r="AC100" s="148"/>
      <c r="AD100" s="148"/>
      <c r="AE100" s="148"/>
      <c r="AF100" s="148"/>
      <c r="AG100" s="148" t="s">
        <v>128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190" t="s">
        <v>264</v>
      </c>
      <c r="D101" s="161"/>
      <c r="E101" s="162">
        <v>56.5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8"/>
      <c r="AA101" s="148"/>
      <c r="AB101" s="148"/>
      <c r="AC101" s="148"/>
      <c r="AD101" s="148"/>
      <c r="AE101" s="148"/>
      <c r="AF101" s="148"/>
      <c r="AG101" s="148" t="s">
        <v>140</v>
      </c>
      <c r="AH101" s="148">
        <v>5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ht="22.5" outlineLevel="1" x14ac:dyDescent="0.2">
      <c r="A102" s="171">
        <v>39</v>
      </c>
      <c r="B102" s="172" t="s">
        <v>265</v>
      </c>
      <c r="C102" s="189" t="s">
        <v>266</v>
      </c>
      <c r="D102" s="173" t="s">
        <v>131</v>
      </c>
      <c r="E102" s="174">
        <v>8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0</v>
      </c>
      <c r="O102" s="174">
        <f>ROUND(E102*N102,2)</f>
        <v>0</v>
      </c>
      <c r="P102" s="174">
        <v>0</v>
      </c>
      <c r="Q102" s="174">
        <f>ROUND(E102*P102,2)</f>
        <v>0</v>
      </c>
      <c r="R102" s="176" t="s">
        <v>233</v>
      </c>
      <c r="S102" s="176" t="s">
        <v>136</v>
      </c>
      <c r="T102" s="177" t="s">
        <v>136</v>
      </c>
      <c r="U102" s="159">
        <v>1.1499999999999999</v>
      </c>
      <c r="V102" s="159">
        <f>ROUND(E102*U102,2)</f>
        <v>9.1999999999999993</v>
      </c>
      <c r="W102" s="159"/>
      <c r="X102" s="159" t="s">
        <v>126</v>
      </c>
      <c r="Y102" s="159" t="s">
        <v>127</v>
      </c>
      <c r="Z102" s="148"/>
      <c r="AA102" s="148"/>
      <c r="AB102" s="148"/>
      <c r="AC102" s="148"/>
      <c r="AD102" s="148"/>
      <c r="AE102" s="148"/>
      <c r="AF102" s="148"/>
      <c r="AG102" s="148" t="s">
        <v>128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2" x14ac:dyDescent="0.2">
      <c r="A103" s="155"/>
      <c r="B103" s="156"/>
      <c r="C103" s="190" t="s">
        <v>267</v>
      </c>
      <c r="D103" s="161"/>
      <c r="E103" s="162">
        <v>8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140</v>
      </c>
      <c r="AH103" s="148">
        <v>5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ht="22.5" outlineLevel="1" x14ac:dyDescent="0.2">
      <c r="A104" s="178">
        <v>40</v>
      </c>
      <c r="B104" s="179" t="s">
        <v>268</v>
      </c>
      <c r="C104" s="188" t="s">
        <v>269</v>
      </c>
      <c r="D104" s="180" t="s">
        <v>131</v>
      </c>
      <c r="E104" s="181">
        <v>2</v>
      </c>
      <c r="F104" s="182"/>
      <c r="G104" s="183">
        <f>ROUND(E104*F104,2)</f>
        <v>0</v>
      </c>
      <c r="H104" s="182"/>
      <c r="I104" s="183">
        <f>ROUND(E104*H104,2)</f>
        <v>0</v>
      </c>
      <c r="J104" s="182"/>
      <c r="K104" s="183">
        <f>ROUND(E104*J104,2)</f>
        <v>0</v>
      </c>
      <c r="L104" s="183">
        <v>21</v>
      </c>
      <c r="M104" s="183">
        <f>G104*(1+L104/100)</f>
        <v>0</v>
      </c>
      <c r="N104" s="181">
        <v>8.5100000000000002E-3</v>
      </c>
      <c r="O104" s="181">
        <f>ROUND(E104*N104,2)</f>
        <v>0.02</v>
      </c>
      <c r="P104" s="181">
        <v>0</v>
      </c>
      <c r="Q104" s="181">
        <f>ROUND(E104*P104,2)</f>
        <v>0</v>
      </c>
      <c r="R104" s="183" t="s">
        <v>233</v>
      </c>
      <c r="S104" s="183" t="s">
        <v>136</v>
      </c>
      <c r="T104" s="184" t="s">
        <v>136</v>
      </c>
      <c r="U104" s="159">
        <v>1.4524999999999999</v>
      </c>
      <c r="V104" s="159">
        <f>ROUND(E104*U104,2)</f>
        <v>2.91</v>
      </c>
      <c r="W104" s="159"/>
      <c r="X104" s="159" t="s">
        <v>126</v>
      </c>
      <c r="Y104" s="159" t="s">
        <v>127</v>
      </c>
      <c r="Z104" s="148"/>
      <c r="AA104" s="148"/>
      <c r="AB104" s="148"/>
      <c r="AC104" s="148"/>
      <c r="AD104" s="148"/>
      <c r="AE104" s="148"/>
      <c r="AF104" s="148"/>
      <c r="AG104" s="148" t="s">
        <v>128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t="22.5" outlineLevel="1" x14ac:dyDescent="0.2">
      <c r="A105" s="171">
        <v>41</v>
      </c>
      <c r="B105" s="172" t="s">
        <v>270</v>
      </c>
      <c r="C105" s="189" t="s">
        <v>271</v>
      </c>
      <c r="D105" s="173" t="s">
        <v>131</v>
      </c>
      <c r="E105" s="174">
        <v>74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3.04E-2</v>
      </c>
      <c r="O105" s="174">
        <f>ROUND(E105*N105,2)</f>
        <v>2.25</v>
      </c>
      <c r="P105" s="174">
        <v>0</v>
      </c>
      <c r="Q105" s="174">
        <f>ROUND(E105*P105,2)</f>
        <v>0</v>
      </c>
      <c r="R105" s="176" t="s">
        <v>233</v>
      </c>
      <c r="S105" s="176" t="s">
        <v>136</v>
      </c>
      <c r="T105" s="177" t="s">
        <v>136</v>
      </c>
      <c r="U105" s="159">
        <v>0.71399999999999997</v>
      </c>
      <c r="V105" s="159">
        <f>ROUND(E105*U105,2)</f>
        <v>52.84</v>
      </c>
      <c r="W105" s="159"/>
      <c r="X105" s="159" t="s">
        <v>126</v>
      </c>
      <c r="Y105" s="159" t="s">
        <v>127</v>
      </c>
      <c r="Z105" s="148"/>
      <c r="AA105" s="148"/>
      <c r="AB105" s="148"/>
      <c r="AC105" s="148"/>
      <c r="AD105" s="148"/>
      <c r="AE105" s="148"/>
      <c r="AF105" s="148"/>
      <c r="AG105" s="148" t="s">
        <v>128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">
      <c r="A106" s="155"/>
      <c r="B106" s="156"/>
      <c r="C106" s="190" t="s">
        <v>272</v>
      </c>
      <c r="D106" s="161"/>
      <c r="E106" s="162"/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140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">
      <c r="A107" s="155"/>
      <c r="B107" s="156"/>
      <c r="C107" s="190" t="s">
        <v>273</v>
      </c>
      <c r="D107" s="161"/>
      <c r="E107" s="162">
        <v>37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140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90" t="s">
        <v>274</v>
      </c>
      <c r="D108" s="161"/>
      <c r="E108" s="162"/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140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90" t="s">
        <v>273</v>
      </c>
      <c r="D109" s="161"/>
      <c r="E109" s="162">
        <v>37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140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">
      <c r="A110" s="171">
        <v>42</v>
      </c>
      <c r="B110" s="172" t="s">
        <v>275</v>
      </c>
      <c r="C110" s="189" t="s">
        <v>276</v>
      </c>
      <c r="D110" s="173" t="s">
        <v>134</v>
      </c>
      <c r="E110" s="174">
        <v>927.4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7.3200000000000001E-3</v>
      </c>
      <c r="Q110" s="174">
        <f>ROUND(E110*P110,2)</f>
        <v>6.79</v>
      </c>
      <c r="R110" s="176" t="s">
        <v>233</v>
      </c>
      <c r="S110" s="176" t="s">
        <v>136</v>
      </c>
      <c r="T110" s="177" t="s">
        <v>136</v>
      </c>
      <c r="U110" s="159">
        <v>0.115</v>
      </c>
      <c r="V110" s="159">
        <f>ROUND(E110*U110,2)</f>
        <v>106.65</v>
      </c>
      <c r="W110" s="159"/>
      <c r="X110" s="159" t="s">
        <v>126</v>
      </c>
      <c r="Y110" s="159" t="s">
        <v>127</v>
      </c>
      <c r="Z110" s="148"/>
      <c r="AA110" s="148"/>
      <c r="AB110" s="148"/>
      <c r="AC110" s="148"/>
      <c r="AD110" s="148"/>
      <c r="AE110" s="148"/>
      <c r="AF110" s="148"/>
      <c r="AG110" s="148" t="s">
        <v>128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190" t="s">
        <v>277</v>
      </c>
      <c r="D111" s="161"/>
      <c r="E111" s="162"/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140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90" t="s">
        <v>213</v>
      </c>
      <c r="D112" s="161"/>
      <c r="E112" s="162">
        <v>927.4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140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71">
        <v>43</v>
      </c>
      <c r="B113" s="172" t="s">
        <v>278</v>
      </c>
      <c r="C113" s="189" t="s">
        <v>279</v>
      </c>
      <c r="D113" s="173" t="s">
        <v>162</v>
      </c>
      <c r="E113" s="174">
        <v>16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0</v>
      </c>
      <c r="O113" s="174">
        <f>ROUND(E113*N113,2)</f>
        <v>0</v>
      </c>
      <c r="P113" s="174">
        <v>2.98E-3</v>
      </c>
      <c r="Q113" s="174">
        <f>ROUND(E113*P113,2)</f>
        <v>0.05</v>
      </c>
      <c r="R113" s="176" t="s">
        <v>233</v>
      </c>
      <c r="S113" s="176" t="s">
        <v>136</v>
      </c>
      <c r="T113" s="177" t="s">
        <v>136</v>
      </c>
      <c r="U113" s="159">
        <v>5.7500000000000002E-2</v>
      </c>
      <c r="V113" s="159">
        <f>ROUND(E113*U113,2)</f>
        <v>0.92</v>
      </c>
      <c r="W113" s="159"/>
      <c r="X113" s="159" t="s">
        <v>126</v>
      </c>
      <c r="Y113" s="159" t="s">
        <v>127</v>
      </c>
      <c r="Z113" s="148"/>
      <c r="AA113" s="148"/>
      <c r="AB113" s="148"/>
      <c r="AC113" s="148"/>
      <c r="AD113" s="148"/>
      <c r="AE113" s="148"/>
      <c r="AF113" s="148"/>
      <c r="AG113" s="148" t="s">
        <v>128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90" t="s">
        <v>280</v>
      </c>
      <c r="D114" s="161"/>
      <c r="E114" s="162"/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140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90" t="s">
        <v>281</v>
      </c>
      <c r="D115" s="161"/>
      <c r="E115" s="162">
        <v>16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140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2.5" outlineLevel="1" x14ac:dyDescent="0.2">
      <c r="A116" s="178">
        <v>44</v>
      </c>
      <c r="B116" s="179" t="s">
        <v>282</v>
      </c>
      <c r="C116" s="188" t="s">
        <v>283</v>
      </c>
      <c r="D116" s="180" t="s">
        <v>131</v>
      </c>
      <c r="E116" s="181">
        <v>8</v>
      </c>
      <c r="F116" s="182"/>
      <c r="G116" s="183">
        <f>ROUND(E116*F116,2)</f>
        <v>0</v>
      </c>
      <c r="H116" s="182"/>
      <c r="I116" s="183">
        <f>ROUND(E116*H116,2)</f>
        <v>0</v>
      </c>
      <c r="J116" s="182"/>
      <c r="K116" s="183">
        <f>ROUND(E116*J116,2)</f>
        <v>0</v>
      </c>
      <c r="L116" s="183">
        <v>21</v>
      </c>
      <c r="M116" s="183">
        <f>G116*(1+L116/100)</f>
        <v>0</v>
      </c>
      <c r="N116" s="181">
        <v>0</v>
      </c>
      <c r="O116" s="181">
        <f>ROUND(E116*N116,2)</f>
        <v>0</v>
      </c>
      <c r="P116" s="181">
        <v>3.0300000000000001E-3</v>
      </c>
      <c r="Q116" s="181">
        <f>ROUND(E116*P116,2)</f>
        <v>0.02</v>
      </c>
      <c r="R116" s="183" t="s">
        <v>233</v>
      </c>
      <c r="S116" s="183" t="s">
        <v>136</v>
      </c>
      <c r="T116" s="184" t="s">
        <v>136</v>
      </c>
      <c r="U116" s="159">
        <v>8.0500000000000002E-2</v>
      </c>
      <c r="V116" s="159">
        <f>ROUND(E116*U116,2)</f>
        <v>0.64</v>
      </c>
      <c r="W116" s="159"/>
      <c r="X116" s="159" t="s">
        <v>126</v>
      </c>
      <c r="Y116" s="159" t="s">
        <v>127</v>
      </c>
      <c r="Z116" s="148"/>
      <c r="AA116" s="148"/>
      <c r="AB116" s="148"/>
      <c r="AC116" s="148"/>
      <c r="AD116" s="148"/>
      <c r="AE116" s="148"/>
      <c r="AF116" s="148"/>
      <c r="AG116" s="148" t="s">
        <v>128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">
      <c r="A117" s="178">
        <v>45</v>
      </c>
      <c r="B117" s="179" t="s">
        <v>284</v>
      </c>
      <c r="C117" s="188" t="s">
        <v>285</v>
      </c>
      <c r="D117" s="180" t="s">
        <v>131</v>
      </c>
      <c r="E117" s="181">
        <v>110</v>
      </c>
      <c r="F117" s="182"/>
      <c r="G117" s="183">
        <f>ROUND(E117*F117,2)</f>
        <v>0</v>
      </c>
      <c r="H117" s="182"/>
      <c r="I117" s="183">
        <f>ROUND(E117*H117,2)</f>
        <v>0</v>
      </c>
      <c r="J117" s="182"/>
      <c r="K117" s="183">
        <f>ROUND(E117*J117,2)</f>
        <v>0</v>
      </c>
      <c r="L117" s="183">
        <v>21</v>
      </c>
      <c r="M117" s="183">
        <f>G117*(1+L117/100)</f>
        <v>0</v>
      </c>
      <c r="N117" s="181">
        <v>0</v>
      </c>
      <c r="O117" s="181">
        <f>ROUND(E117*N117,2)</f>
        <v>0</v>
      </c>
      <c r="P117" s="181">
        <v>9.6000000000000002E-4</v>
      </c>
      <c r="Q117" s="181">
        <f>ROUND(E117*P117,2)</f>
        <v>0.11</v>
      </c>
      <c r="R117" s="183" t="s">
        <v>233</v>
      </c>
      <c r="S117" s="183" t="s">
        <v>136</v>
      </c>
      <c r="T117" s="184" t="s">
        <v>136</v>
      </c>
      <c r="U117" s="159">
        <v>5.7500000000000002E-2</v>
      </c>
      <c r="V117" s="159">
        <f>ROUND(E117*U117,2)</f>
        <v>6.33</v>
      </c>
      <c r="W117" s="159"/>
      <c r="X117" s="159" t="s">
        <v>126</v>
      </c>
      <c r="Y117" s="159" t="s">
        <v>127</v>
      </c>
      <c r="Z117" s="148"/>
      <c r="AA117" s="148"/>
      <c r="AB117" s="148"/>
      <c r="AC117" s="148"/>
      <c r="AD117" s="148"/>
      <c r="AE117" s="148"/>
      <c r="AF117" s="148"/>
      <c r="AG117" s="148" t="s">
        <v>128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71">
        <v>46</v>
      </c>
      <c r="B118" s="172" t="s">
        <v>286</v>
      </c>
      <c r="C118" s="189" t="s">
        <v>287</v>
      </c>
      <c r="D118" s="173" t="s">
        <v>162</v>
      </c>
      <c r="E118" s="174">
        <v>110</v>
      </c>
      <c r="F118" s="175"/>
      <c r="G118" s="176">
        <f>ROUND(E118*F118,2)</f>
        <v>0</v>
      </c>
      <c r="H118" s="175"/>
      <c r="I118" s="176">
        <f>ROUND(E118*H118,2)</f>
        <v>0</v>
      </c>
      <c r="J118" s="175"/>
      <c r="K118" s="176">
        <f>ROUND(E118*J118,2)</f>
        <v>0</v>
      </c>
      <c r="L118" s="176">
        <v>21</v>
      </c>
      <c r="M118" s="176">
        <f>G118*(1+L118/100)</f>
        <v>0</v>
      </c>
      <c r="N118" s="174">
        <v>0</v>
      </c>
      <c r="O118" s="174">
        <f>ROUND(E118*N118,2)</f>
        <v>0</v>
      </c>
      <c r="P118" s="174">
        <v>3.3600000000000001E-3</v>
      </c>
      <c r="Q118" s="174">
        <f>ROUND(E118*P118,2)</f>
        <v>0.37</v>
      </c>
      <c r="R118" s="176" t="s">
        <v>233</v>
      </c>
      <c r="S118" s="176" t="s">
        <v>136</v>
      </c>
      <c r="T118" s="177" t="s">
        <v>136</v>
      </c>
      <c r="U118" s="159">
        <v>6.9000000000000006E-2</v>
      </c>
      <c r="V118" s="159">
        <f>ROUND(E118*U118,2)</f>
        <v>7.59</v>
      </c>
      <c r="W118" s="159"/>
      <c r="X118" s="159" t="s">
        <v>126</v>
      </c>
      <c r="Y118" s="159" t="s">
        <v>127</v>
      </c>
      <c r="Z118" s="148"/>
      <c r="AA118" s="148"/>
      <c r="AB118" s="148"/>
      <c r="AC118" s="148"/>
      <c r="AD118" s="148"/>
      <c r="AE118" s="148"/>
      <c r="AF118" s="148"/>
      <c r="AG118" s="148" t="s">
        <v>128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">
      <c r="A119" s="155"/>
      <c r="B119" s="156"/>
      <c r="C119" s="190" t="s">
        <v>288</v>
      </c>
      <c r="D119" s="161"/>
      <c r="E119" s="162"/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8"/>
      <c r="AA119" s="148"/>
      <c r="AB119" s="148"/>
      <c r="AC119" s="148"/>
      <c r="AD119" s="148"/>
      <c r="AE119" s="148"/>
      <c r="AF119" s="148"/>
      <c r="AG119" s="148" t="s">
        <v>140</v>
      </c>
      <c r="AH119" s="148">
        <v>0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2">
      <c r="A120" s="155"/>
      <c r="B120" s="156"/>
      <c r="C120" s="190" t="s">
        <v>248</v>
      </c>
      <c r="D120" s="161"/>
      <c r="E120" s="162">
        <v>110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140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8">
        <v>47</v>
      </c>
      <c r="B121" s="179" t="s">
        <v>289</v>
      </c>
      <c r="C121" s="188" t="s">
        <v>290</v>
      </c>
      <c r="D121" s="180" t="s">
        <v>131</v>
      </c>
      <c r="E121" s="181">
        <v>8</v>
      </c>
      <c r="F121" s="182"/>
      <c r="G121" s="183">
        <f>ROUND(E121*F121,2)</f>
        <v>0</v>
      </c>
      <c r="H121" s="182"/>
      <c r="I121" s="183">
        <f>ROUND(E121*H121,2)</f>
        <v>0</v>
      </c>
      <c r="J121" s="182"/>
      <c r="K121" s="183">
        <f>ROUND(E121*J121,2)</f>
        <v>0</v>
      </c>
      <c r="L121" s="183">
        <v>21</v>
      </c>
      <c r="M121" s="183">
        <f>G121*(1+L121/100)</f>
        <v>0</v>
      </c>
      <c r="N121" s="181">
        <v>0</v>
      </c>
      <c r="O121" s="181">
        <f>ROUND(E121*N121,2)</f>
        <v>0</v>
      </c>
      <c r="P121" s="181">
        <v>1.15E-3</v>
      </c>
      <c r="Q121" s="181">
        <f>ROUND(E121*P121,2)</f>
        <v>0.01</v>
      </c>
      <c r="R121" s="183" t="s">
        <v>233</v>
      </c>
      <c r="S121" s="183" t="s">
        <v>136</v>
      </c>
      <c r="T121" s="184" t="s">
        <v>136</v>
      </c>
      <c r="U121" s="159">
        <v>0.10580000000000001</v>
      </c>
      <c r="V121" s="159">
        <f>ROUND(E121*U121,2)</f>
        <v>0.85</v>
      </c>
      <c r="W121" s="159"/>
      <c r="X121" s="159" t="s">
        <v>126</v>
      </c>
      <c r="Y121" s="159" t="s">
        <v>127</v>
      </c>
      <c r="Z121" s="148"/>
      <c r="AA121" s="148"/>
      <c r="AB121" s="148"/>
      <c r="AC121" s="148"/>
      <c r="AD121" s="148"/>
      <c r="AE121" s="148"/>
      <c r="AF121" s="148"/>
      <c r="AG121" s="148" t="s">
        <v>128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ht="22.5" outlineLevel="1" x14ac:dyDescent="0.2">
      <c r="A122" s="171">
        <v>48</v>
      </c>
      <c r="B122" s="172" t="s">
        <v>291</v>
      </c>
      <c r="C122" s="189" t="s">
        <v>292</v>
      </c>
      <c r="D122" s="173" t="s">
        <v>131</v>
      </c>
      <c r="E122" s="174">
        <v>43</v>
      </c>
      <c r="F122" s="175"/>
      <c r="G122" s="176">
        <f>ROUND(E122*F122,2)</f>
        <v>0</v>
      </c>
      <c r="H122" s="175"/>
      <c r="I122" s="176">
        <f>ROUND(E122*H122,2)</f>
        <v>0</v>
      </c>
      <c r="J122" s="175"/>
      <c r="K122" s="176">
        <f>ROUND(E122*J122,2)</f>
        <v>0</v>
      </c>
      <c r="L122" s="176">
        <v>21</v>
      </c>
      <c r="M122" s="176">
        <f>G122*(1+L122/100)</f>
        <v>0</v>
      </c>
      <c r="N122" s="174">
        <v>0</v>
      </c>
      <c r="O122" s="174">
        <f>ROUND(E122*N122,2)</f>
        <v>0</v>
      </c>
      <c r="P122" s="174">
        <v>2.0080000000000001E-2</v>
      </c>
      <c r="Q122" s="174">
        <f>ROUND(E122*P122,2)</f>
        <v>0.86</v>
      </c>
      <c r="R122" s="176" t="s">
        <v>233</v>
      </c>
      <c r="S122" s="176" t="s">
        <v>136</v>
      </c>
      <c r="T122" s="177" t="s">
        <v>136</v>
      </c>
      <c r="U122" s="159">
        <v>0.10349999999999999</v>
      </c>
      <c r="V122" s="159">
        <f>ROUND(E122*U122,2)</f>
        <v>4.45</v>
      </c>
      <c r="W122" s="159"/>
      <c r="X122" s="159" t="s">
        <v>126</v>
      </c>
      <c r="Y122" s="159" t="s">
        <v>127</v>
      </c>
      <c r="Z122" s="148"/>
      <c r="AA122" s="148"/>
      <c r="AB122" s="148"/>
      <c r="AC122" s="148"/>
      <c r="AD122" s="148"/>
      <c r="AE122" s="148"/>
      <c r="AF122" s="148"/>
      <c r="AG122" s="148" t="s">
        <v>128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90" t="s">
        <v>293</v>
      </c>
      <c r="D123" s="161"/>
      <c r="E123" s="162"/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140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90" t="s">
        <v>294</v>
      </c>
      <c r="D124" s="161"/>
      <c r="E124" s="162">
        <v>43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140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1" x14ac:dyDescent="0.2">
      <c r="A125" s="171">
        <v>49</v>
      </c>
      <c r="B125" s="172" t="s">
        <v>295</v>
      </c>
      <c r="C125" s="189" t="s">
        <v>296</v>
      </c>
      <c r="D125" s="173" t="s">
        <v>162</v>
      </c>
      <c r="E125" s="174">
        <v>48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</v>
      </c>
      <c r="O125" s="174">
        <f>ROUND(E125*N125,2)</f>
        <v>0</v>
      </c>
      <c r="P125" s="174">
        <v>2.5000000000000001E-3</v>
      </c>
      <c r="Q125" s="174">
        <f>ROUND(E125*P125,2)</f>
        <v>0.12</v>
      </c>
      <c r="R125" s="176" t="s">
        <v>233</v>
      </c>
      <c r="S125" s="176" t="s">
        <v>136</v>
      </c>
      <c r="T125" s="177" t="s">
        <v>136</v>
      </c>
      <c r="U125" s="159">
        <v>6.9000000000000006E-2</v>
      </c>
      <c r="V125" s="159">
        <f>ROUND(E125*U125,2)</f>
        <v>3.31</v>
      </c>
      <c r="W125" s="159"/>
      <c r="X125" s="159" t="s">
        <v>126</v>
      </c>
      <c r="Y125" s="159" t="s">
        <v>127</v>
      </c>
      <c r="Z125" s="148"/>
      <c r="AA125" s="148"/>
      <c r="AB125" s="148"/>
      <c r="AC125" s="148"/>
      <c r="AD125" s="148"/>
      <c r="AE125" s="148"/>
      <c r="AF125" s="148"/>
      <c r="AG125" s="148" t="s">
        <v>128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">
      <c r="A126" s="155"/>
      <c r="B126" s="156"/>
      <c r="C126" s="190" t="s">
        <v>297</v>
      </c>
      <c r="D126" s="161"/>
      <c r="E126" s="162"/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140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">
      <c r="A127" s="155"/>
      <c r="B127" s="156"/>
      <c r="C127" s="190" t="s">
        <v>298</v>
      </c>
      <c r="D127" s="161"/>
      <c r="E127" s="162">
        <v>48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140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1" x14ac:dyDescent="0.2">
      <c r="A128" s="171">
        <v>50</v>
      </c>
      <c r="B128" s="172" t="s">
        <v>299</v>
      </c>
      <c r="C128" s="189" t="s">
        <v>300</v>
      </c>
      <c r="D128" s="173" t="s">
        <v>162</v>
      </c>
      <c r="E128" s="174">
        <v>56.5</v>
      </c>
      <c r="F128" s="175"/>
      <c r="G128" s="176">
        <f>ROUND(E128*F128,2)</f>
        <v>0</v>
      </c>
      <c r="H128" s="175"/>
      <c r="I128" s="176">
        <f>ROUND(E128*H128,2)</f>
        <v>0</v>
      </c>
      <c r="J128" s="175"/>
      <c r="K128" s="176">
        <f>ROUND(E128*J128,2)</f>
        <v>0</v>
      </c>
      <c r="L128" s="176">
        <v>21</v>
      </c>
      <c r="M128" s="176">
        <f>G128*(1+L128/100)</f>
        <v>0</v>
      </c>
      <c r="N128" s="174">
        <v>0</v>
      </c>
      <c r="O128" s="174">
        <f>ROUND(E128*N128,2)</f>
        <v>0</v>
      </c>
      <c r="P128" s="174">
        <v>1.97E-3</v>
      </c>
      <c r="Q128" s="174">
        <f>ROUND(E128*P128,2)</f>
        <v>0.11</v>
      </c>
      <c r="R128" s="176" t="s">
        <v>233</v>
      </c>
      <c r="S128" s="176" t="s">
        <v>136</v>
      </c>
      <c r="T128" s="177" t="s">
        <v>136</v>
      </c>
      <c r="U128" s="159">
        <v>4.5999999999999999E-2</v>
      </c>
      <c r="V128" s="159">
        <f>ROUND(E128*U128,2)</f>
        <v>2.6</v>
      </c>
      <c r="W128" s="159"/>
      <c r="X128" s="159" t="s">
        <v>126</v>
      </c>
      <c r="Y128" s="159" t="s">
        <v>127</v>
      </c>
      <c r="Z128" s="148"/>
      <c r="AA128" s="148"/>
      <c r="AB128" s="148"/>
      <c r="AC128" s="148"/>
      <c r="AD128" s="148"/>
      <c r="AE128" s="148"/>
      <c r="AF128" s="148"/>
      <c r="AG128" s="148" t="s">
        <v>128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">
      <c r="A129" s="155"/>
      <c r="B129" s="156"/>
      <c r="C129" s="190" t="s">
        <v>301</v>
      </c>
      <c r="D129" s="161"/>
      <c r="E129" s="162"/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140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90" t="s">
        <v>302</v>
      </c>
      <c r="D130" s="161"/>
      <c r="E130" s="162">
        <v>56.5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140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1" x14ac:dyDescent="0.2">
      <c r="A131" s="171">
        <v>51</v>
      </c>
      <c r="B131" s="172" t="s">
        <v>303</v>
      </c>
      <c r="C131" s="189" t="s">
        <v>304</v>
      </c>
      <c r="D131" s="173" t="s">
        <v>162</v>
      </c>
      <c r="E131" s="174">
        <v>3</v>
      </c>
      <c r="F131" s="175"/>
      <c r="G131" s="176">
        <f>ROUND(E131*F131,2)</f>
        <v>0</v>
      </c>
      <c r="H131" s="175"/>
      <c r="I131" s="176">
        <f>ROUND(E131*H131,2)</f>
        <v>0</v>
      </c>
      <c r="J131" s="175"/>
      <c r="K131" s="176">
        <f>ROUND(E131*J131,2)</f>
        <v>0</v>
      </c>
      <c r="L131" s="176">
        <v>21</v>
      </c>
      <c r="M131" s="176">
        <f>G131*(1+L131/100)</f>
        <v>0</v>
      </c>
      <c r="N131" s="174">
        <v>0</v>
      </c>
      <c r="O131" s="174">
        <f>ROUND(E131*N131,2)</f>
        <v>0</v>
      </c>
      <c r="P131" s="174">
        <v>2.8500000000000001E-3</v>
      </c>
      <c r="Q131" s="174">
        <f>ROUND(E131*P131,2)</f>
        <v>0.01</v>
      </c>
      <c r="R131" s="176" t="s">
        <v>233</v>
      </c>
      <c r="S131" s="176" t="s">
        <v>136</v>
      </c>
      <c r="T131" s="177" t="s">
        <v>136</v>
      </c>
      <c r="U131" s="159">
        <v>6.9000000000000006E-2</v>
      </c>
      <c r="V131" s="159">
        <f>ROUND(E131*U131,2)</f>
        <v>0.21</v>
      </c>
      <c r="W131" s="159"/>
      <c r="X131" s="159" t="s">
        <v>126</v>
      </c>
      <c r="Y131" s="159" t="s">
        <v>127</v>
      </c>
      <c r="Z131" s="148"/>
      <c r="AA131" s="148"/>
      <c r="AB131" s="148"/>
      <c r="AC131" s="148"/>
      <c r="AD131" s="148"/>
      <c r="AE131" s="148"/>
      <c r="AF131" s="148"/>
      <c r="AG131" s="148" t="s">
        <v>128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2" x14ac:dyDescent="0.2">
      <c r="A132" s="155"/>
      <c r="B132" s="156"/>
      <c r="C132" s="190" t="s">
        <v>305</v>
      </c>
      <c r="D132" s="161"/>
      <c r="E132" s="162">
        <v>3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140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1" x14ac:dyDescent="0.2">
      <c r="A133" s="171">
        <v>52</v>
      </c>
      <c r="B133" s="172" t="s">
        <v>306</v>
      </c>
      <c r="C133" s="189" t="s">
        <v>307</v>
      </c>
      <c r="D133" s="173" t="s">
        <v>131</v>
      </c>
      <c r="E133" s="174">
        <v>2</v>
      </c>
      <c r="F133" s="175"/>
      <c r="G133" s="176">
        <f>ROUND(E133*F133,2)</f>
        <v>0</v>
      </c>
      <c r="H133" s="175"/>
      <c r="I133" s="176">
        <f>ROUND(E133*H133,2)</f>
        <v>0</v>
      </c>
      <c r="J133" s="175"/>
      <c r="K133" s="176">
        <f>ROUND(E133*J133,2)</f>
        <v>0</v>
      </c>
      <c r="L133" s="176">
        <v>21</v>
      </c>
      <c r="M133" s="176">
        <f>G133*(1+L133/100)</f>
        <v>0</v>
      </c>
      <c r="N133" s="174">
        <v>0</v>
      </c>
      <c r="O133" s="174">
        <f>ROUND(E133*N133,2)</f>
        <v>0</v>
      </c>
      <c r="P133" s="174">
        <v>4.6299999999999996E-3</v>
      </c>
      <c r="Q133" s="174">
        <f>ROUND(E133*P133,2)</f>
        <v>0.01</v>
      </c>
      <c r="R133" s="176"/>
      <c r="S133" s="176" t="s">
        <v>124</v>
      </c>
      <c r="T133" s="177" t="s">
        <v>125</v>
      </c>
      <c r="U133" s="159">
        <v>9.1999999999999998E-2</v>
      </c>
      <c r="V133" s="159">
        <f>ROUND(E133*U133,2)</f>
        <v>0.18</v>
      </c>
      <c r="W133" s="159"/>
      <c r="X133" s="159" t="s">
        <v>126</v>
      </c>
      <c r="Y133" s="159" t="s">
        <v>127</v>
      </c>
      <c r="Z133" s="148"/>
      <c r="AA133" s="148"/>
      <c r="AB133" s="148"/>
      <c r="AC133" s="148"/>
      <c r="AD133" s="148"/>
      <c r="AE133" s="148"/>
      <c r="AF133" s="148"/>
      <c r="AG133" s="148" t="s">
        <v>128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55">
        <v>53</v>
      </c>
      <c r="B134" s="156" t="s">
        <v>308</v>
      </c>
      <c r="C134" s="191" t="s">
        <v>309</v>
      </c>
      <c r="D134" s="157" t="s">
        <v>0</v>
      </c>
      <c r="E134" s="185"/>
      <c r="F134" s="160"/>
      <c r="G134" s="159">
        <f>ROUND(E134*F134,2)</f>
        <v>0</v>
      </c>
      <c r="H134" s="160"/>
      <c r="I134" s="159">
        <f>ROUND(E134*H134,2)</f>
        <v>0</v>
      </c>
      <c r="J134" s="160"/>
      <c r="K134" s="159">
        <f>ROUND(E134*J134,2)</f>
        <v>0</v>
      </c>
      <c r="L134" s="159">
        <v>21</v>
      </c>
      <c r="M134" s="159">
        <f>G134*(1+L134/100)</f>
        <v>0</v>
      </c>
      <c r="N134" s="158">
        <v>0</v>
      </c>
      <c r="O134" s="158">
        <f>ROUND(E134*N134,2)</f>
        <v>0</v>
      </c>
      <c r="P134" s="158">
        <v>0</v>
      </c>
      <c r="Q134" s="158">
        <f>ROUND(E134*P134,2)</f>
        <v>0</v>
      </c>
      <c r="R134" s="159" t="s">
        <v>233</v>
      </c>
      <c r="S134" s="159" t="s">
        <v>136</v>
      </c>
      <c r="T134" s="159" t="s">
        <v>136</v>
      </c>
      <c r="U134" s="159">
        <v>0</v>
      </c>
      <c r="V134" s="159">
        <f>ROUND(E134*U134,2)</f>
        <v>0</v>
      </c>
      <c r="W134" s="159"/>
      <c r="X134" s="159" t="s">
        <v>176</v>
      </c>
      <c r="Y134" s="159" t="s">
        <v>127</v>
      </c>
      <c r="Z134" s="148"/>
      <c r="AA134" s="148"/>
      <c r="AB134" s="148"/>
      <c r="AC134" s="148"/>
      <c r="AD134" s="148"/>
      <c r="AE134" s="148"/>
      <c r="AF134" s="148"/>
      <c r="AG134" s="148" t="s">
        <v>177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">
      <c r="A135" s="155"/>
      <c r="B135" s="156"/>
      <c r="C135" s="256" t="s">
        <v>194</v>
      </c>
      <c r="D135" s="257"/>
      <c r="E135" s="257"/>
      <c r="F135" s="257"/>
      <c r="G135" s="257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138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x14ac:dyDescent="0.2">
      <c r="A136" s="164" t="s">
        <v>119</v>
      </c>
      <c r="B136" s="165" t="s">
        <v>79</v>
      </c>
      <c r="C136" s="187" t="s">
        <v>80</v>
      </c>
      <c r="D136" s="166"/>
      <c r="E136" s="167"/>
      <c r="F136" s="168"/>
      <c r="G136" s="168">
        <f>SUMIF(AG137:AG145,"&lt;&gt;NOR",G137:G145)</f>
        <v>0</v>
      </c>
      <c r="H136" s="168"/>
      <c r="I136" s="168">
        <f>SUM(I137:I145)</f>
        <v>0</v>
      </c>
      <c r="J136" s="168"/>
      <c r="K136" s="168">
        <f>SUM(K137:K145)</f>
        <v>0</v>
      </c>
      <c r="L136" s="168"/>
      <c r="M136" s="168">
        <f>SUM(M137:M145)</f>
        <v>0</v>
      </c>
      <c r="N136" s="167"/>
      <c r="O136" s="167">
        <f>SUM(O137:O145)</f>
        <v>0.27</v>
      </c>
      <c r="P136" s="167"/>
      <c r="Q136" s="167">
        <f>SUM(Q137:Q145)</f>
        <v>0.17</v>
      </c>
      <c r="R136" s="168"/>
      <c r="S136" s="168"/>
      <c r="T136" s="169"/>
      <c r="U136" s="163"/>
      <c r="V136" s="163">
        <f>SUM(V137:V145)</f>
        <v>150.11000000000001</v>
      </c>
      <c r="W136" s="163"/>
      <c r="X136" s="163"/>
      <c r="Y136" s="163"/>
      <c r="AG136" t="s">
        <v>120</v>
      </c>
    </row>
    <row r="137" spans="1:60" outlineLevel="1" x14ac:dyDescent="0.2">
      <c r="A137" s="178">
        <v>54</v>
      </c>
      <c r="B137" s="179" t="s">
        <v>310</v>
      </c>
      <c r="C137" s="188" t="s">
        <v>311</v>
      </c>
      <c r="D137" s="180" t="s">
        <v>162</v>
      </c>
      <c r="E137" s="181">
        <v>110</v>
      </c>
      <c r="F137" s="182"/>
      <c r="G137" s="183">
        <f>ROUND(E137*F137,2)</f>
        <v>0</v>
      </c>
      <c r="H137" s="182"/>
      <c r="I137" s="183">
        <f>ROUND(E137*H137,2)</f>
        <v>0</v>
      </c>
      <c r="J137" s="182"/>
      <c r="K137" s="183">
        <f>ROUND(E137*J137,2)</f>
        <v>0</v>
      </c>
      <c r="L137" s="183">
        <v>21</v>
      </c>
      <c r="M137" s="183">
        <f>G137*(1+L137/100)</f>
        <v>0</v>
      </c>
      <c r="N137" s="181">
        <v>2.9E-4</v>
      </c>
      <c r="O137" s="181">
        <f>ROUND(E137*N137,2)</f>
        <v>0.03</v>
      </c>
      <c r="P137" s="181">
        <v>0</v>
      </c>
      <c r="Q137" s="181">
        <f>ROUND(E137*P137,2)</f>
        <v>0</v>
      </c>
      <c r="R137" s="183" t="s">
        <v>312</v>
      </c>
      <c r="S137" s="183" t="s">
        <v>136</v>
      </c>
      <c r="T137" s="184" t="s">
        <v>136</v>
      </c>
      <c r="U137" s="159">
        <v>0.1</v>
      </c>
      <c r="V137" s="159">
        <f>ROUND(E137*U137,2)</f>
        <v>11</v>
      </c>
      <c r="W137" s="159"/>
      <c r="X137" s="159" t="s">
        <v>126</v>
      </c>
      <c r="Y137" s="159" t="s">
        <v>127</v>
      </c>
      <c r="Z137" s="148"/>
      <c r="AA137" s="148"/>
      <c r="AB137" s="148"/>
      <c r="AC137" s="148"/>
      <c r="AD137" s="148"/>
      <c r="AE137" s="148"/>
      <c r="AF137" s="148"/>
      <c r="AG137" s="148" t="s">
        <v>128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1" x14ac:dyDescent="0.2">
      <c r="A138" s="171">
        <v>55</v>
      </c>
      <c r="B138" s="172" t="s">
        <v>313</v>
      </c>
      <c r="C138" s="189" t="s">
        <v>314</v>
      </c>
      <c r="D138" s="173" t="s">
        <v>134</v>
      </c>
      <c r="E138" s="174">
        <v>927.4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3.0000000000000001E-5</v>
      </c>
      <c r="O138" s="174">
        <f>ROUND(E138*N138,2)</f>
        <v>0.03</v>
      </c>
      <c r="P138" s="174">
        <v>0</v>
      </c>
      <c r="Q138" s="174">
        <f>ROUND(E138*P138,2)</f>
        <v>0</v>
      </c>
      <c r="R138" s="176" t="s">
        <v>312</v>
      </c>
      <c r="S138" s="176" t="s">
        <v>136</v>
      </c>
      <c r="T138" s="177" t="s">
        <v>136</v>
      </c>
      <c r="U138" s="159">
        <v>0.12</v>
      </c>
      <c r="V138" s="159">
        <f>ROUND(E138*U138,2)</f>
        <v>111.29</v>
      </c>
      <c r="W138" s="159"/>
      <c r="X138" s="159" t="s">
        <v>126</v>
      </c>
      <c r="Y138" s="159" t="s">
        <v>127</v>
      </c>
      <c r="Z138" s="148"/>
      <c r="AA138" s="148"/>
      <c r="AB138" s="148"/>
      <c r="AC138" s="148"/>
      <c r="AD138" s="148"/>
      <c r="AE138" s="148"/>
      <c r="AF138" s="148"/>
      <c r="AG138" s="148" t="s">
        <v>128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">
      <c r="A139" s="155"/>
      <c r="B139" s="156"/>
      <c r="C139" s="190" t="s">
        <v>216</v>
      </c>
      <c r="D139" s="161"/>
      <c r="E139" s="162">
        <v>927.4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140</v>
      </c>
      <c r="AH139" s="148">
        <v>5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71">
        <v>56</v>
      </c>
      <c r="B140" s="172" t="s">
        <v>315</v>
      </c>
      <c r="C140" s="189" t="s">
        <v>316</v>
      </c>
      <c r="D140" s="173" t="s">
        <v>134</v>
      </c>
      <c r="E140" s="174">
        <v>927.4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0</v>
      </c>
      <c r="O140" s="174">
        <f>ROUND(E140*N140,2)</f>
        <v>0</v>
      </c>
      <c r="P140" s="174">
        <v>1.8000000000000001E-4</v>
      </c>
      <c r="Q140" s="174">
        <f>ROUND(E140*P140,2)</f>
        <v>0.17</v>
      </c>
      <c r="R140" s="176" t="s">
        <v>312</v>
      </c>
      <c r="S140" s="176" t="s">
        <v>136</v>
      </c>
      <c r="T140" s="177" t="s">
        <v>136</v>
      </c>
      <c r="U140" s="159">
        <v>0.03</v>
      </c>
      <c r="V140" s="159">
        <f>ROUND(E140*U140,2)</f>
        <v>27.82</v>
      </c>
      <c r="W140" s="159"/>
      <c r="X140" s="159" t="s">
        <v>126</v>
      </c>
      <c r="Y140" s="159" t="s">
        <v>127</v>
      </c>
      <c r="Z140" s="148"/>
      <c r="AA140" s="148"/>
      <c r="AB140" s="148"/>
      <c r="AC140" s="148"/>
      <c r="AD140" s="148"/>
      <c r="AE140" s="148"/>
      <c r="AF140" s="148"/>
      <c r="AG140" s="148" t="s">
        <v>128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190" t="s">
        <v>221</v>
      </c>
      <c r="D141" s="161"/>
      <c r="E141" s="162">
        <v>927.4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140</v>
      </c>
      <c r="AH141" s="148">
        <v>5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ht="22.5" outlineLevel="1" x14ac:dyDescent="0.2">
      <c r="A142" s="171">
        <v>57</v>
      </c>
      <c r="B142" s="172" t="s">
        <v>317</v>
      </c>
      <c r="C142" s="189" t="s">
        <v>318</v>
      </c>
      <c r="D142" s="173" t="s">
        <v>134</v>
      </c>
      <c r="E142" s="174">
        <v>1112.8800000000001</v>
      </c>
      <c r="F142" s="175"/>
      <c r="G142" s="176">
        <f>ROUND(E142*F142,2)</f>
        <v>0</v>
      </c>
      <c r="H142" s="175"/>
      <c r="I142" s="176">
        <f>ROUND(E142*H142,2)</f>
        <v>0</v>
      </c>
      <c r="J142" s="175"/>
      <c r="K142" s="176">
        <f>ROUND(E142*J142,2)</f>
        <v>0</v>
      </c>
      <c r="L142" s="176">
        <v>21</v>
      </c>
      <c r="M142" s="176">
        <f>G142*(1+L142/100)</f>
        <v>0</v>
      </c>
      <c r="N142" s="174">
        <v>1.9000000000000001E-4</v>
      </c>
      <c r="O142" s="174">
        <f>ROUND(E142*N142,2)</f>
        <v>0.21</v>
      </c>
      <c r="P142" s="174">
        <v>0</v>
      </c>
      <c r="Q142" s="174">
        <f>ROUND(E142*P142,2)</f>
        <v>0</v>
      </c>
      <c r="R142" s="176" t="s">
        <v>188</v>
      </c>
      <c r="S142" s="176" t="s">
        <v>136</v>
      </c>
      <c r="T142" s="177" t="s">
        <v>136</v>
      </c>
      <c r="U142" s="159">
        <v>0</v>
      </c>
      <c r="V142" s="159">
        <f>ROUND(E142*U142,2)</f>
        <v>0</v>
      </c>
      <c r="W142" s="159"/>
      <c r="X142" s="159" t="s">
        <v>189</v>
      </c>
      <c r="Y142" s="159" t="s">
        <v>127</v>
      </c>
      <c r="Z142" s="148"/>
      <c r="AA142" s="148"/>
      <c r="AB142" s="148"/>
      <c r="AC142" s="148"/>
      <c r="AD142" s="148"/>
      <c r="AE142" s="148"/>
      <c r="AF142" s="148"/>
      <c r="AG142" s="148" t="s">
        <v>190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90" t="s">
        <v>319</v>
      </c>
      <c r="D143" s="161"/>
      <c r="E143" s="162">
        <v>1112.8800000000001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140</v>
      </c>
      <c r="AH143" s="148">
        <v>5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1" x14ac:dyDescent="0.2">
      <c r="A144" s="155">
        <v>58</v>
      </c>
      <c r="B144" s="156" t="s">
        <v>320</v>
      </c>
      <c r="C144" s="191" t="s">
        <v>321</v>
      </c>
      <c r="D144" s="157" t="s">
        <v>0</v>
      </c>
      <c r="E144" s="185"/>
      <c r="F144" s="160"/>
      <c r="G144" s="159">
        <f>ROUND(E144*F144,2)</f>
        <v>0</v>
      </c>
      <c r="H144" s="160"/>
      <c r="I144" s="159">
        <f>ROUND(E144*H144,2)</f>
        <v>0</v>
      </c>
      <c r="J144" s="160"/>
      <c r="K144" s="159">
        <f>ROUND(E144*J144,2)</f>
        <v>0</v>
      </c>
      <c r="L144" s="159">
        <v>21</v>
      </c>
      <c r="M144" s="159">
        <f>G144*(1+L144/100)</f>
        <v>0</v>
      </c>
      <c r="N144" s="158">
        <v>0</v>
      </c>
      <c r="O144" s="158">
        <f>ROUND(E144*N144,2)</f>
        <v>0</v>
      </c>
      <c r="P144" s="158">
        <v>0</v>
      </c>
      <c r="Q144" s="158">
        <f>ROUND(E144*P144,2)</f>
        <v>0</v>
      </c>
      <c r="R144" s="159" t="s">
        <v>312</v>
      </c>
      <c r="S144" s="159" t="s">
        <v>136</v>
      </c>
      <c r="T144" s="159" t="s">
        <v>136</v>
      </c>
      <c r="U144" s="159">
        <v>2.3E-2</v>
      </c>
      <c r="V144" s="159">
        <f>ROUND(E144*U144,2)</f>
        <v>0</v>
      </c>
      <c r="W144" s="159"/>
      <c r="X144" s="159" t="s">
        <v>176</v>
      </c>
      <c r="Y144" s="159" t="s">
        <v>127</v>
      </c>
      <c r="Z144" s="148"/>
      <c r="AA144" s="148"/>
      <c r="AB144" s="148"/>
      <c r="AC144" s="148"/>
      <c r="AD144" s="148"/>
      <c r="AE144" s="148"/>
      <c r="AF144" s="148"/>
      <c r="AG144" s="148" t="s">
        <v>177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">
      <c r="A145" s="155"/>
      <c r="B145" s="156"/>
      <c r="C145" s="256" t="s">
        <v>194</v>
      </c>
      <c r="D145" s="257"/>
      <c r="E145" s="257"/>
      <c r="F145" s="257"/>
      <c r="G145" s="257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138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x14ac:dyDescent="0.2">
      <c r="A146" s="164" t="s">
        <v>119</v>
      </c>
      <c r="B146" s="165" t="s">
        <v>81</v>
      </c>
      <c r="C146" s="187" t="s">
        <v>82</v>
      </c>
      <c r="D146" s="166"/>
      <c r="E146" s="167"/>
      <c r="F146" s="168"/>
      <c r="G146" s="168">
        <f>SUMIF(AG147:AG165,"&lt;&gt;NOR",G147:G165)</f>
        <v>0</v>
      </c>
      <c r="H146" s="168"/>
      <c r="I146" s="168">
        <f>SUM(I147:I165)</f>
        <v>0</v>
      </c>
      <c r="J146" s="168"/>
      <c r="K146" s="168">
        <f>SUM(K147:K165)</f>
        <v>0</v>
      </c>
      <c r="L146" s="168"/>
      <c r="M146" s="168">
        <f>SUM(M147:M165)</f>
        <v>0</v>
      </c>
      <c r="N146" s="167"/>
      <c r="O146" s="167">
        <f>SUM(O147:O165)</f>
        <v>2.73</v>
      </c>
      <c r="P146" s="167"/>
      <c r="Q146" s="167">
        <f>SUM(Q147:Q165)</f>
        <v>0</v>
      </c>
      <c r="R146" s="168"/>
      <c r="S146" s="168"/>
      <c r="T146" s="169"/>
      <c r="U146" s="163"/>
      <c r="V146" s="163">
        <f>SUM(V147:V165)</f>
        <v>180.17</v>
      </c>
      <c r="W146" s="163"/>
      <c r="X146" s="163"/>
      <c r="Y146" s="163"/>
      <c r="AG146" t="s">
        <v>120</v>
      </c>
    </row>
    <row r="147" spans="1:60" outlineLevel="1" x14ac:dyDescent="0.2">
      <c r="A147" s="178">
        <v>59</v>
      </c>
      <c r="B147" s="179" t="s">
        <v>322</v>
      </c>
      <c r="C147" s="188" t="s">
        <v>323</v>
      </c>
      <c r="D147" s="180" t="s">
        <v>131</v>
      </c>
      <c r="E147" s="181">
        <v>43</v>
      </c>
      <c r="F147" s="182"/>
      <c r="G147" s="183">
        <f>ROUND(E147*F147,2)</f>
        <v>0</v>
      </c>
      <c r="H147" s="182"/>
      <c r="I147" s="183">
        <f>ROUND(E147*H147,2)</f>
        <v>0</v>
      </c>
      <c r="J147" s="182"/>
      <c r="K147" s="183">
        <f>ROUND(E147*J147,2)</f>
        <v>0</v>
      </c>
      <c r="L147" s="183">
        <v>21</v>
      </c>
      <c r="M147" s="183">
        <f>G147*(1+L147/100)</f>
        <v>0</v>
      </c>
      <c r="N147" s="181">
        <v>2.7999999999999998E-4</v>
      </c>
      <c r="O147" s="181">
        <f>ROUND(E147*N147,2)</f>
        <v>0.01</v>
      </c>
      <c r="P147" s="181">
        <v>0</v>
      </c>
      <c r="Q147" s="181">
        <f>ROUND(E147*P147,2)</f>
        <v>0</v>
      </c>
      <c r="R147" s="183" t="s">
        <v>324</v>
      </c>
      <c r="S147" s="183" t="s">
        <v>136</v>
      </c>
      <c r="T147" s="184" t="s">
        <v>136</v>
      </c>
      <c r="U147" s="159">
        <v>4.1900000000000004</v>
      </c>
      <c r="V147" s="159">
        <f>ROUND(E147*U147,2)</f>
        <v>180.17</v>
      </c>
      <c r="W147" s="159"/>
      <c r="X147" s="159" t="s">
        <v>126</v>
      </c>
      <c r="Y147" s="159" t="s">
        <v>127</v>
      </c>
      <c r="Z147" s="148"/>
      <c r="AA147" s="148"/>
      <c r="AB147" s="148"/>
      <c r="AC147" s="148"/>
      <c r="AD147" s="148"/>
      <c r="AE147" s="148"/>
      <c r="AF147" s="148"/>
      <c r="AG147" s="148" t="s">
        <v>128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ht="22.5" outlineLevel="1" x14ac:dyDescent="0.2">
      <c r="A148" s="178">
        <v>60</v>
      </c>
      <c r="B148" s="179" t="s">
        <v>325</v>
      </c>
      <c r="C148" s="188" t="s">
        <v>326</v>
      </c>
      <c r="D148" s="180" t="s">
        <v>131</v>
      </c>
      <c r="E148" s="181">
        <v>6</v>
      </c>
      <c r="F148" s="182"/>
      <c r="G148" s="183">
        <f>ROUND(E148*F148,2)</f>
        <v>0</v>
      </c>
      <c r="H148" s="182"/>
      <c r="I148" s="183">
        <f>ROUND(E148*H148,2)</f>
        <v>0</v>
      </c>
      <c r="J148" s="182"/>
      <c r="K148" s="183">
        <f>ROUND(E148*J148,2)</f>
        <v>0</v>
      </c>
      <c r="L148" s="183">
        <v>21</v>
      </c>
      <c r="M148" s="183">
        <f>G148*(1+L148/100)</f>
        <v>0</v>
      </c>
      <c r="N148" s="181">
        <v>8.0999999999999996E-4</v>
      </c>
      <c r="O148" s="181">
        <f>ROUND(E148*N148,2)</f>
        <v>0</v>
      </c>
      <c r="P148" s="181">
        <v>0</v>
      </c>
      <c r="Q148" s="181">
        <f>ROUND(E148*P148,2)</f>
        <v>0</v>
      </c>
      <c r="R148" s="183" t="s">
        <v>188</v>
      </c>
      <c r="S148" s="183" t="s">
        <v>136</v>
      </c>
      <c r="T148" s="184" t="s">
        <v>125</v>
      </c>
      <c r="U148" s="159">
        <v>0</v>
      </c>
      <c r="V148" s="159">
        <f>ROUND(E148*U148,2)</f>
        <v>0</v>
      </c>
      <c r="W148" s="159"/>
      <c r="X148" s="159" t="s">
        <v>189</v>
      </c>
      <c r="Y148" s="159" t="s">
        <v>127</v>
      </c>
      <c r="Z148" s="148"/>
      <c r="AA148" s="148"/>
      <c r="AB148" s="148"/>
      <c r="AC148" s="148"/>
      <c r="AD148" s="148"/>
      <c r="AE148" s="148"/>
      <c r="AF148" s="148"/>
      <c r="AG148" s="148" t="s">
        <v>190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ht="22.5" outlineLevel="1" x14ac:dyDescent="0.2">
      <c r="A149" s="178">
        <v>61</v>
      </c>
      <c r="B149" s="179" t="s">
        <v>327</v>
      </c>
      <c r="C149" s="188" t="s">
        <v>328</v>
      </c>
      <c r="D149" s="180" t="s">
        <v>131</v>
      </c>
      <c r="E149" s="181">
        <v>37</v>
      </c>
      <c r="F149" s="182"/>
      <c r="G149" s="183">
        <f>ROUND(E149*F149,2)</f>
        <v>0</v>
      </c>
      <c r="H149" s="182"/>
      <c r="I149" s="183">
        <f>ROUND(E149*H149,2)</f>
        <v>0</v>
      </c>
      <c r="J149" s="182"/>
      <c r="K149" s="183">
        <f>ROUND(E149*J149,2)</f>
        <v>0</v>
      </c>
      <c r="L149" s="183">
        <v>21</v>
      </c>
      <c r="M149" s="183">
        <f>G149*(1+L149/100)</f>
        <v>0</v>
      </c>
      <c r="N149" s="181">
        <v>1.09E-3</v>
      </c>
      <c r="O149" s="181">
        <f>ROUND(E149*N149,2)</f>
        <v>0.04</v>
      </c>
      <c r="P149" s="181">
        <v>0</v>
      </c>
      <c r="Q149" s="181">
        <f>ROUND(E149*P149,2)</f>
        <v>0</v>
      </c>
      <c r="R149" s="183" t="s">
        <v>188</v>
      </c>
      <c r="S149" s="183" t="s">
        <v>136</v>
      </c>
      <c r="T149" s="184" t="s">
        <v>125</v>
      </c>
      <c r="U149" s="159">
        <v>0</v>
      </c>
      <c r="V149" s="159">
        <f>ROUND(E149*U149,2)</f>
        <v>0</v>
      </c>
      <c r="W149" s="159"/>
      <c r="X149" s="159" t="s">
        <v>189</v>
      </c>
      <c r="Y149" s="159" t="s">
        <v>127</v>
      </c>
      <c r="Z149" s="148"/>
      <c r="AA149" s="148"/>
      <c r="AB149" s="148"/>
      <c r="AC149" s="148"/>
      <c r="AD149" s="148"/>
      <c r="AE149" s="148"/>
      <c r="AF149" s="148"/>
      <c r="AG149" s="148" t="s">
        <v>190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ht="56.25" outlineLevel="1" x14ac:dyDescent="0.2">
      <c r="A150" s="171">
        <v>62</v>
      </c>
      <c r="B150" s="172" t="s">
        <v>329</v>
      </c>
      <c r="C150" s="189" t="s">
        <v>330</v>
      </c>
      <c r="D150" s="173" t="s">
        <v>131</v>
      </c>
      <c r="E150" s="174">
        <v>6</v>
      </c>
      <c r="F150" s="175"/>
      <c r="G150" s="176">
        <f>ROUND(E150*F150,2)</f>
        <v>0</v>
      </c>
      <c r="H150" s="175"/>
      <c r="I150" s="176">
        <f>ROUND(E150*H150,2)</f>
        <v>0</v>
      </c>
      <c r="J150" s="175"/>
      <c r="K150" s="176">
        <f>ROUND(E150*J150,2)</f>
        <v>0</v>
      </c>
      <c r="L150" s="176">
        <v>21</v>
      </c>
      <c r="M150" s="176">
        <f>G150*(1+L150/100)</f>
        <v>0</v>
      </c>
      <c r="N150" s="174">
        <v>2.5600000000000001E-2</v>
      </c>
      <c r="O150" s="174">
        <f>ROUND(E150*N150,2)</f>
        <v>0.15</v>
      </c>
      <c r="P150" s="174">
        <v>0</v>
      </c>
      <c r="Q150" s="174">
        <f>ROUND(E150*P150,2)</f>
        <v>0</v>
      </c>
      <c r="R150" s="176" t="s">
        <v>188</v>
      </c>
      <c r="S150" s="176" t="s">
        <v>136</v>
      </c>
      <c r="T150" s="177" t="s">
        <v>125</v>
      </c>
      <c r="U150" s="159">
        <v>0</v>
      </c>
      <c r="V150" s="159">
        <f>ROUND(E150*U150,2)</f>
        <v>0</v>
      </c>
      <c r="W150" s="159"/>
      <c r="X150" s="159" t="s">
        <v>189</v>
      </c>
      <c r="Y150" s="159" t="s">
        <v>127</v>
      </c>
      <c r="Z150" s="148"/>
      <c r="AA150" s="148"/>
      <c r="AB150" s="148"/>
      <c r="AC150" s="148"/>
      <c r="AD150" s="148"/>
      <c r="AE150" s="148"/>
      <c r="AF150" s="148"/>
      <c r="AG150" s="148" t="s">
        <v>190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190" t="s">
        <v>331</v>
      </c>
      <c r="D151" s="161"/>
      <c r="E151" s="162"/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140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2">
      <c r="A152" s="155"/>
      <c r="B152" s="156"/>
      <c r="C152" s="190" t="s">
        <v>332</v>
      </c>
      <c r="D152" s="161"/>
      <c r="E152" s="162">
        <v>6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140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ht="56.25" outlineLevel="1" x14ac:dyDescent="0.2">
      <c r="A153" s="171">
        <v>63</v>
      </c>
      <c r="B153" s="172" t="s">
        <v>333</v>
      </c>
      <c r="C153" s="189" t="s">
        <v>334</v>
      </c>
      <c r="D153" s="173" t="s">
        <v>131</v>
      </c>
      <c r="E153" s="174">
        <v>37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5.79E-2</v>
      </c>
      <c r="O153" s="174">
        <f>ROUND(E153*N153,2)</f>
        <v>2.14</v>
      </c>
      <c r="P153" s="174">
        <v>0</v>
      </c>
      <c r="Q153" s="174">
        <f>ROUND(E153*P153,2)</f>
        <v>0</v>
      </c>
      <c r="R153" s="176" t="s">
        <v>188</v>
      </c>
      <c r="S153" s="176" t="s">
        <v>136</v>
      </c>
      <c r="T153" s="177" t="s">
        <v>125</v>
      </c>
      <c r="U153" s="159">
        <v>0</v>
      </c>
      <c r="V153" s="159">
        <f>ROUND(E153*U153,2)</f>
        <v>0</v>
      </c>
      <c r="W153" s="159"/>
      <c r="X153" s="159" t="s">
        <v>189</v>
      </c>
      <c r="Y153" s="159" t="s">
        <v>127</v>
      </c>
      <c r="Z153" s="148"/>
      <c r="AA153" s="148"/>
      <c r="AB153" s="148"/>
      <c r="AC153" s="148"/>
      <c r="AD153" s="148"/>
      <c r="AE153" s="148"/>
      <c r="AF153" s="148"/>
      <c r="AG153" s="148" t="s">
        <v>190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2" x14ac:dyDescent="0.2">
      <c r="A154" s="155"/>
      <c r="B154" s="156"/>
      <c r="C154" s="190" t="s">
        <v>331</v>
      </c>
      <c r="D154" s="161"/>
      <c r="E154" s="162"/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140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3" x14ac:dyDescent="0.2">
      <c r="A155" s="155"/>
      <c r="B155" s="156"/>
      <c r="C155" s="190" t="s">
        <v>273</v>
      </c>
      <c r="D155" s="161"/>
      <c r="E155" s="162">
        <v>37</v>
      </c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140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ht="22.5" outlineLevel="1" x14ac:dyDescent="0.2">
      <c r="A156" s="178">
        <v>64</v>
      </c>
      <c r="B156" s="179" t="s">
        <v>335</v>
      </c>
      <c r="C156" s="188" t="s">
        <v>336</v>
      </c>
      <c r="D156" s="180" t="s">
        <v>131</v>
      </c>
      <c r="E156" s="181">
        <v>6</v>
      </c>
      <c r="F156" s="182"/>
      <c r="G156" s="183">
        <f>ROUND(E156*F156,2)</f>
        <v>0</v>
      </c>
      <c r="H156" s="182"/>
      <c r="I156" s="183">
        <f>ROUND(E156*H156,2)</f>
        <v>0</v>
      </c>
      <c r="J156" s="182"/>
      <c r="K156" s="183">
        <f>ROUND(E156*J156,2)</f>
        <v>0</v>
      </c>
      <c r="L156" s="183">
        <v>21</v>
      </c>
      <c r="M156" s="183">
        <f>G156*(1+L156/100)</f>
        <v>0</v>
      </c>
      <c r="N156" s="181">
        <v>4.6999999999999999E-4</v>
      </c>
      <c r="O156" s="181">
        <f>ROUND(E156*N156,2)</f>
        <v>0</v>
      </c>
      <c r="P156" s="181">
        <v>0</v>
      </c>
      <c r="Q156" s="181">
        <f>ROUND(E156*P156,2)</f>
        <v>0</v>
      </c>
      <c r="R156" s="183" t="s">
        <v>188</v>
      </c>
      <c r="S156" s="183" t="s">
        <v>136</v>
      </c>
      <c r="T156" s="184" t="s">
        <v>136</v>
      </c>
      <c r="U156" s="159">
        <v>0</v>
      </c>
      <c r="V156" s="159">
        <f>ROUND(E156*U156,2)</f>
        <v>0</v>
      </c>
      <c r="W156" s="159"/>
      <c r="X156" s="159" t="s">
        <v>189</v>
      </c>
      <c r="Y156" s="159" t="s">
        <v>127</v>
      </c>
      <c r="Z156" s="148"/>
      <c r="AA156" s="148"/>
      <c r="AB156" s="148"/>
      <c r="AC156" s="148"/>
      <c r="AD156" s="148"/>
      <c r="AE156" s="148"/>
      <c r="AF156" s="148"/>
      <c r="AG156" s="148" t="s">
        <v>190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ht="22.5" outlineLevel="1" x14ac:dyDescent="0.2">
      <c r="A157" s="178">
        <v>65</v>
      </c>
      <c r="B157" s="179" t="s">
        <v>337</v>
      </c>
      <c r="C157" s="188" t="s">
        <v>338</v>
      </c>
      <c r="D157" s="180" t="s">
        <v>131</v>
      </c>
      <c r="E157" s="181">
        <v>37</v>
      </c>
      <c r="F157" s="182"/>
      <c r="G157" s="183">
        <f>ROUND(E157*F157,2)</f>
        <v>0</v>
      </c>
      <c r="H157" s="182"/>
      <c r="I157" s="183">
        <f>ROUND(E157*H157,2)</f>
        <v>0</v>
      </c>
      <c r="J157" s="182"/>
      <c r="K157" s="183">
        <f>ROUND(E157*J157,2)</f>
        <v>0</v>
      </c>
      <c r="L157" s="183">
        <v>21</v>
      </c>
      <c r="M157" s="183">
        <f>G157*(1+L157/100)</f>
        <v>0</v>
      </c>
      <c r="N157" s="181">
        <v>7.6000000000000004E-4</v>
      </c>
      <c r="O157" s="181">
        <f>ROUND(E157*N157,2)</f>
        <v>0.03</v>
      </c>
      <c r="P157" s="181">
        <v>0</v>
      </c>
      <c r="Q157" s="181">
        <f>ROUND(E157*P157,2)</f>
        <v>0</v>
      </c>
      <c r="R157" s="183" t="s">
        <v>188</v>
      </c>
      <c r="S157" s="183" t="s">
        <v>136</v>
      </c>
      <c r="T157" s="184" t="s">
        <v>136</v>
      </c>
      <c r="U157" s="159">
        <v>0</v>
      </c>
      <c r="V157" s="159">
        <f>ROUND(E157*U157,2)</f>
        <v>0</v>
      </c>
      <c r="W157" s="159"/>
      <c r="X157" s="159" t="s">
        <v>189</v>
      </c>
      <c r="Y157" s="159" t="s">
        <v>127</v>
      </c>
      <c r="Z157" s="148"/>
      <c r="AA157" s="148"/>
      <c r="AB157" s="148"/>
      <c r="AC157" s="148"/>
      <c r="AD157" s="148"/>
      <c r="AE157" s="148"/>
      <c r="AF157" s="148"/>
      <c r="AG157" s="148" t="s">
        <v>190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1" x14ac:dyDescent="0.2">
      <c r="A158" s="171">
        <v>66</v>
      </c>
      <c r="B158" s="172" t="s">
        <v>339</v>
      </c>
      <c r="C158" s="189" t="s">
        <v>340</v>
      </c>
      <c r="D158" s="173" t="s">
        <v>131</v>
      </c>
      <c r="E158" s="174">
        <v>6</v>
      </c>
      <c r="F158" s="175"/>
      <c r="G158" s="176">
        <f>ROUND(E158*F158,2)</f>
        <v>0</v>
      </c>
      <c r="H158" s="175"/>
      <c r="I158" s="176">
        <f>ROUND(E158*H158,2)</f>
        <v>0</v>
      </c>
      <c r="J158" s="175"/>
      <c r="K158" s="176">
        <f>ROUND(E158*J158,2)</f>
        <v>0</v>
      </c>
      <c r="L158" s="176">
        <v>21</v>
      </c>
      <c r="M158" s="176">
        <f>G158*(1+L158/100)</f>
        <v>0</v>
      </c>
      <c r="N158" s="174">
        <v>6.0200000000000002E-3</v>
      </c>
      <c r="O158" s="174">
        <f>ROUND(E158*N158,2)</f>
        <v>0.04</v>
      </c>
      <c r="P158" s="174">
        <v>0</v>
      </c>
      <c r="Q158" s="174">
        <f>ROUND(E158*P158,2)</f>
        <v>0</v>
      </c>
      <c r="R158" s="176"/>
      <c r="S158" s="176" t="s">
        <v>124</v>
      </c>
      <c r="T158" s="177" t="s">
        <v>125</v>
      </c>
      <c r="U158" s="159">
        <v>0</v>
      </c>
      <c r="V158" s="159">
        <f>ROUND(E158*U158,2)</f>
        <v>0</v>
      </c>
      <c r="W158" s="159"/>
      <c r="X158" s="159" t="s">
        <v>189</v>
      </c>
      <c r="Y158" s="159" t="s">
        <v>127</v>
      </c>
      <c r="Z158" s="148"/>
      <c r="AA158" s="148"/>
      <c r="AB158" s="148"/>
      <c r="AC158" s="148"/>
      <c r="AD158" s="148"/>
      <c r="AE158" s="148"/>
      <c r="AF158" s="148"/>
      <c r="AG158" s="148" t="s">
        <v>190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2">
      <c r="A159" s="155"/>
      <c r="B159" s="156"/>
      <c r="C159" s="252" t="s">
        <v>341</v>
      </c>
      <c r="D159" s="253"/>
      <c r="E159" s="253"/>
      <c r="F159" s="253"/>
      <c r="G159" s="253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8"/>
      <c r="AA159" s="148"/>
      <c r="AB159" s="148"/>
      <c r="AC159" s="148"/>
      <c r="AD159" s="148"/>
      <c r="AE159" s="148"/>
      <c r="AF159" s="148"/>
      <c r="AG159" s="148" t="s">
        <v>342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1" x14ac:dyDescent="0.2">
      <c r="A160" s="171">
        <v>67</v>
      </c>
      <c r="B160" s="172" t="s">
        <v>343</v>
      </c>
      <c r="C160" s="189" t="s">
        <v>344</v>
      </c>
      <c r="D160" s="173" t="s">
        <v>131</v>
      </c>
      <c r="E160" s="174">
        <v>37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8.6899999999999998E-3</v>
      </c>
      <c r="O160" s="174">
        <f>ROUND(E160*N160,2)</f>
        <v>0.32</v>
      </c>
      <c r="P160" s="174">
        <v>0</v>
      </c>
      <c r="Q160" s="174">
        <f>ROUND(E160*P160,2)</f>
        <v>0</v>
      </c>
      <c r="R160" s="176"/>
      <c r="S160" s="176" t="s">
        <v>124</v>
      </c>
      <c r="T160" s="177" t="s">
        <v>125</v>
      </c>
      <c r="U160" s="159">
        <v>0</v>
      </c>
      <c r="V160" s="159">
        <f>ROUND(E160*U160,2)</f>
        <v>0</v>
      </c>
      <c r="W160" s="159"/>
      <c r="X160" s="159" t="s">
        <v>189</v>
      </c>
      <c r="Y160" s="159" t="s">
        <v>127</v>
      </c>
      <c r="Z160" s="148"/>
      <c r="AA160" s="148"/>
      <c r="AB160" s="148"/>
      <c r="AC160" s="148"/>
      <c r="AD160" s="148"/>
      <c r="AE160" s="148"/>
      <c r="AF160" s="148"/>
      <c r="AG160" s="148" t="s">
        <v>190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2" x14ac:dyDescent="0.2">
      <c r="A161" s="155"/>
      <c r="B161" s="156"/>
      <c r="C161" s="252" t="s">
        <v>341</v>
      </c>
      <c r="D161" s="253"/>
      <c r="E161" s="253"/>
      <c r="F161" s="253"/>
      <c r="G161" s="253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342</v>
      </c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">
      <c r="A162" s="178">
        <v>68</v>
      </c>
      <c r="B162" s="179" t="s">
        <v>345</v>
      </c>
      <c r="C162" s="188" t="s">
        <v>346</v>
      </c>
      <c r="D162" s="180" t="s">
        <v>347</v>
      </c>
      <c r="E162" s="181">
        <v>37</v>
      </c>
      <c r="F162" s="182"/>
      <c r="G162" s="183">
        <f>ROUND(E162*F162,2)</f>
        <v>0</v>
      </c>
      <c r="H162" s="182"/>
      <c r="I162" s="183">
        <f>ROUND(E162*H162,2)</f>
        <v>0</v>
      </c>
      <c r="J162" s="182"/>
      <c r="K162" s="183">
        <f>ROUND(E162*J162,2)</f>
        <v>0</v>
      </c>
      <c r="L162" s="183">
        <v>21</v>
      </c>
      <c r="M162" s="183">
        <f>G162*(1+L162/100)</f>
        <v>0</v>
      </c>
      <c r="N162" s="181">
        <v>0</v>
      </c>
      <c r="O162" s="181">
        <f>ROUND(E162*N162,2)</f>
        <v>0</v>
      </c>
      <c r="P162" s="181">
        <v>0</v>
      </c>
      <c r="Q162" s="181">
        <f>ROUND(E162*P162,2)</f>
        <v>0</v>
      </c>
      <c r="R162" s="183"/>
      <c r="S162" s="183" t="s">
        <v>124</v>
      </c>
      <c r="T162" s="184" t="s">
        <v>170</v>
      </c>
      <c r="U162" s="159">
        <v>0</v>
      </c>
      <c r="V162" s="159">
        <f>ROUND(E162*U162,2)</f>
        <v>0</v>
      </c>
      <c r="W162" s="159"/>
      <c r="X162" s="159" t="s">
        <v>189</v>
      </c>
      <c r="Y162" s="159" t="s">
        <v>127</v>
      </c>
      <c r="Z162" s="148"/>
      <c r="AA162" s="148"/>
      <c r="AB162" s="148"/>
      <c r="AC162" s="148"/>
      <c r="AD162" s="148"/>
      <c r="AE162" s="148"/>
      <c r="AF162" s="148"/>
      <c r="AG162" s="148" t="s">
        <v>190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1" x14ac:dyDescent="0.2">
      <c r="A163" s="171">
        <v>69</v>
      </c>
      <c r="B163" s="172" t="s">
        <v>348</v>
      </c>
      <c r="C163" s="189" t="s">
        <v>349</v>
      </c>
      <c r="D163" s="173" t="s">
        <v>131</v>
      </c>
      <c r="E163" s="174">
        <v>6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0</v>
      </c>
      <c r="O163" s="174">
        <f>ROUND(E163*N163,2)</f>
        <v>0</v>
      </c>
      <c r="P163" s="174">
        <v>0</v>
      </c>
      <c r="Q163" s="174">
        <f>ROUND(E163*P163,2)</f>
        <v>0</v>
      </c>
      <c r="R163" s="176"/>
      <c r="S163" s="176" t="s">
        <v>124</v>
      </c>
      <c r="T163" s="177" t="s">
        <v>170</v>
      </c>
      <c r="U163" s="159">
        <v>0</v>
      </c>
      <c r="V163" s="159">
        <f>ROUND(E163*U163,2)</f>
        <v>0</v>
      </c>
      <c r="W163" s="159"/>
      <c r="X163" s="159" t="s">
        <v>189</v>
      </c>
      <c r="Y163" s="159" t="s">
        <v>127</v>
      </c>
      <c r="Z163" s="148"/>
      <c r="AA163" s="148"/>
      <c r="AB163" s="148"/>
      <c r="AC163" s="148"/>
      <c r="AD163" s="148"/>
      <c r="AE163" s="148"/>
      <c r="AF163" s="148"/>
      <c r="AG163" s="148" t="s">
        <v>190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">
      <c r="A164" s="155">
        <v>70</v>
      </c>
      <c r="B164" s="156" t="s">
        <v>350</v>
      </c>
      <c r="C164" s="191" t="s">
        <v>351</v>
      </c>
      <c r="D164" s="157" t="s">
        <v>0</v>
      </c>
      <c r="E164" s="185"/>
      <c r="F164" s="160"/>
      <c r="G164" s="159">
        <f>ROUND(E164*F164,2)</f>
        <v>0</v>
      </c>
      <c r="H164" s="160"/>
      <c r="I164" s="159">
        <f>ROUND(E164*H164,2)</f>
        <v>0</v>
      </c>
      <c r="J164" s="160"/>
      <c r="K164" s="159">
        <f>ROUND(E164*J164,2)</f>
        <v>0</v>
      </c>
      <c r="L164" s="159">
        <v>21</v>
      </c>
      <c r="M164" s="159">
        <f>G164*(1+L164/100)</f>
        <v>0</v>
      </c>
      <c r="N164" s="158">
        <v>0</v>
      </c>
      <c r="O164" s="158">
        <f>ROUND(E164*N164,2)</f>
        <v>0</v>
      </c>
      <c r="P164" s="158">
        <v>0</v>
      </c>
      <c r="Q164" s="158">
        <f>ROUND(E164*P164,2)</f>
        <v>0</v>
      </c>
      <c r="R164" s="159" t="s">
        <v>324</v>
      </c>
      <c r="S164" s="159" t="s">
        <v>136</v>
      </c>
      <c r="T164" s="159" t="s">
        <v>136</v>
      </c>
      <c r="U164" s="159">
        <v>0</v>
      </c>
      <c r="V164" s="159">
        <f>ROUND(E164*U164,2)</f>
        <v>0</v>
      </c>
      <c r="W164" s="159"/>
      <c r="X164" s="159" t="s">
        <v>176</v>
      </c>
      <c r="Y164" s="159" t="s">
        <v>127</v>
      </c>
      <c r="Z164" s="148"/>
      <c r="AA164" s="148"/>
      <c r="AB164" s="148"/>
      <c r="AC164" s="148"/>
      <c r="AD164" s="148"/>
      <c r="AE164" s="148"/>
      <c r="AF164" s="148"/>
      <c r="AG164" s="148" t="s">
        <v>177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">
      <c r="A165" s="155"/>
      <c r="B165" s="156"/>
      <c r="C165" s="256" t="s">
        <v>194</v>
      </c>
      <c r="D165" s="257"/>
      <c r="E165" s="257"/>
      <c r="F165" s="257"/>
      <c r="G165" s="257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138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x14ac:dyDescent="0.2">
      <c r="A166" s="164" t="s">
        <v>119</v>
      </c>
      <c r="B166" s="165" t="s">
        <v>83</v>
      </c>
      <c r="C166" s="187" t="s">
        <v>84</v>
      </c>
      <c r="D166" s="166"/>
      <c r="E166" s="167"/>
      <c r="F166" s="168"/>
      <c r="G166" s="168">
        <f>SUMIF(AG167:AG181,"&lt;&gt;NOR",G167:G181)</f>
        <v>0</v>
      </c>
      <c r="H166" s="168"/>
      <c r="I166" s="168">
        <f>SUM(I167:I181)</f>
        <v>0</v>
      </c>
      <c r="J166" s="168"/>
      <c r="K166" s="168">
        <f>SUM(K167:K181)</f>
        <v>0</v>
      </c>
      <c r="L166" s="168"/>
      <c r="M166" s="168">
        <f>SUM(M167:M181)</f>
        <v>0</v>
      </c>
      <c r="N166" s="167"/>
      <c r="O166" s="167">
        <f>SUM(O167:O181)</f>
        <v>0.01</v>
      </c>
      <c r="P166" s="167"/>
      <c r="Q166" s="167">
        <f>SUM(Q167:Q181)</f>
        <v>0.01</v>
      </c>
      <c r="R166" s="168"/>
      <c r="S166" s="168"/>
      <c r="T166" s="169"/>
      <c r="U166" s="163"/>
      <c r="V166" s="163">
        <f>SUM(V167:V181)</f>
        <v>0.97</v>
      </c>
      <c r="W166" s="163"/>
      <c r="X166" s="163"/>
      <c r="Y166" s="163"/>
      <c r="AG166" t="s">
        <v>120</v>
      </c>
    </row>
    <row r="167" spans="1:60" outlineLevel="1" x14ac:dyDescent="0.2">
      <c r="A167" s="171">
        <v>71</v>
      </c>
      <c r="B167" s="172" t="s">
        <v>352</v>
      </c>
      <c r="C167" s="189" t="s">
        <v>353</v>
      </c>
      <c r="D167" s="173" t="s">
        <v>354</v>
      </c>
      <c r="E167" s="174">
        <v>10</v>
      </c>
      <c r="F167" s="175"/>
      <c r="G167" s="176">
        <f>ROUND(E167*F167,2)</f>
        <v>0</v>
      </c>
      <c r="H167" s="175"/>
      <c r="I167" s="176">
        <f>ROUND(E167*H167,2)</f>
        <v>0</v>
      </c>
      <c r="J167" s="175"/>
      <c r="K167" s="176">
        <f>ROUND(E167*J167,2)</f>
        <v>0</v>
      </c>
      <c r="L167" s="176">
        <v>21</v>
      </c>
      <c r="M167" s="176">
        <f>G167*(1+L167/100)</f>
        <v>0</v>
      </c>
      <c r="N167" s="174">
        <v>5.0000000000000002E-5</v>
      </c>
      <c r="O167" s="174">
        <f>ROUND(E167*N167,2)</f>
        <v>0</v>
      </c>
      <c r="P167" s="174">
        <v>1E-3</v>
      </c>
      <c r="Q167" s="174">
        <f>ROUND(E167*P167,2)</f>
        <v>0.01</v>
      </c>
      <c r="R167" s="176" t="s">
        <v>355</v>
      </c>
      <c r="S167" s="176" t="s">
        <v>136</v>
      </c>
      <c r="T167" s="177" t="s">
        <v>136</v>
      </c>
      <c r="U167" s="159">
        <v>9.7000000000000003E-2</v>
      </c>
      <c r="V167" s="159">
        <f>ROUND(E167*U167,2)</f>
        <v>0.97</v>
      </c>
      <c r="W167" s="159"/>
      <c r="X167" s="159" t="s">
        <v>126</v>
      </c>
      <c r="Y167" s="159" t="s">
        <v>127</v>
      </c>
      <c r="Z167" s="148"/>
      <c r="AA167" s="148"/>
      <c r="AB167" s="148"/>
      <c r="AC167" s="148"/>
      <c r="AD167" s="148"/>
      <c r="AE167" s="148"/>
      <c r="AF167" s="148"/>
      <c r="AG167" s="148" t="s">
        <v>128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190" t="s">
        <v>356</v>
      </c>
      <c r="D168" s="161"/>
      <c r="E168" s="162"/>
      <c r="F168" s="159"/>
      <c r="G168" s="159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140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2">
      <c r="A169" s="155"/>
      <c r="B169" s="156"/>
      <c r="C169" s="190" t="s">
        <v>357</v>
      </c>
      <c r="D169" s="161"/>
      <c r="E169" s="162">
        <v>10</v>
      </c>
      <c r="F169" s="159"/>
      <c r="G169" s="159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140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1" x14ac:dyDescent="0.2">
      <c r="A170" s="171">
        <v>72</v>
      </c>
      <c r="B170" s="172" t="s">
        <v>358</v>
      </c>
      <c r="C170" s="189" t="s">
        <v>359</v>
      </c>
      <c r="D170" s="173" t="s">
        <v>347</v>
      </c>
      <c r="E170" s="174">
        <v>4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0</v>
      </c>
      <c r="O170" s="174">
        <f>ROUND(E170*N170,2)</f>
        <v>0</v>
      </c>
      <c r="P170" s="174">
        <v>0</v>
      </c>
      <c r="Q170" s="174">
        <f>ROUND(E170*P170,2)</f>
        <v>0</v>
      </c>
      <c r="R170" s="176"/>
      <c r="S170" s="176" t="s">
        <v>124</v>
      </c>
      <c r="T170" s="177" t="s">
        <v>125</v>
      </c>
      <c r="U170" s="159">
        <v>0</v>
      </c>
      <c r="V170" s="159">
        <f>ROUND(E170*U170,2)</f>
        <v>0</v>
      </c>
      <c r="W170" s="159"/>
      <c r="X170" s="159" t="s">
        <v>126</v>
      </c>
      <c r="Y170" s="159" t="s">
        <v>127</v>
      </c>
      <c r="Z170" s="148"/>
      <c r="AA170" s="148"/>
      <c r="AB170" s="148"/>
      <c r="AC170" s="148"/>
      <c r="AD170" s="148"/>
      <c r="AE170" s="148"/>
      <c r="AF170" s="148"/>
      <c r="AG170" s="148" t="s">
        <v>128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252" t="s">
        <v>360</v>
      </c>
      <c r="D171" s="253"/>
      <c r="E171" s="253"/>
      <c r="F171" s="253"/>
      <c r="G171" s="253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342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3" x14ac:dyDescent="0.2">
      <c r="A172" s="155"/>
      <c r="B172" s="156"/>
      <c r="C172" s="254" t="s">
        <v>361</v>
      </c>
      <c r="D172" s="255"/>
      <c r="E172" s="255"/>
      <c r="F172" s="255"/>
      <c r="G172" s="255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8"/>
      <c r="AA172" s="148"/>
      <c r="AB172" s="148"/>
      <c r="AC172" s="148"/>
      <c r="AD172" s="148"/>
      <c r="AE172" s="148"/>
      <c r="AF172" s="148"/>
      <c r="AG172" s="148" t="s">
        <v>342</v>
      </c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">
      <c r="A173" s="155"/>
      <c r="B173" s="156"/>
      <c r="C173" s="254" t="s">
        <v>362</v>
      </c>
      <c r="D173" s="255"/>
      <c r="E173" s="255"/>
      <c r="F173" s="255"/>
      <c r="G173" s="255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8"/>
      <c r="AA173" s="148"/>
      <c r="AB173" s="148"/>
      <c r="AC173" s="148"/>
      <c r="AD173" s="148"/>
      <c r="AE173" s="148"/>
      <c r="AF173" s="148"/>
      <c r="AG173" s="148" t="s">
        <v>342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86" t="str">
        <f>C173</f>
        <v>Instalace pomocí dvou nerezových závitových tyčí uložených do předvrtaných otvorů a zakontrováním matkami</v>
      </c>
      <c r="BB173" s="148"/>
      <c r="BC173" s="148"/>
      <c r="BD173" s="148"/>
      <c r="BE173" s="148"/>
      <c r="BF173" s="148"/>
      <c r="BG173" s="148"/>
      <c r="BH173" s="148"/>
    </row>
    <row r="174" spans="1:60" outlineLevel="3" x14ac:dyDescent="0.2">
      <c r="A174" s="155"/>
      <c r="B174" s="156"/>
      <c r="C174" s="254" t="s">
        <v>436</v>
      </c>
      <c r="D174" s="255"/>
      <c r="E174" s="255"/>
      <c r="F174" s="255"/>
      <c r="G174" s="255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342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254" t="s">
        <v>363</v>
      </c>
      <c r="D175" s="255"/>
      <c r="E175" s="255"/>
      <c r="F175" s="255"/>
      <c r="G175" s="255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8"/>
      <c r="AA175" s="148"/>
      <c r="AB175" s="148"/>
      <c r="AC175" s="148"/>
      <c r="AD175" s="148"/>
      <c r="AE175" s="148"/>
      <c r="AF175" s="148"/>
      <c r="AG175" s="148" t="s">
        <v>342</v>
      </c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78">
        <v>73</v>
      </c>
      <c r="B176" s="179" t="s">
        <v>364</v>
      </c>
      <c r="C176" s="188" t="s">
        <v>365</v>
      </c>
      <c r="D176" s="180" t="s">
        <v>169</v>
      </c>
      <c r="E176" s="181">
        <v>1</v>
      </c>
      <c r="F176" s="182"/>
      <c r="G176" s="183">
        <f>ROUND(E176*F176,2)</f>
        <v>0</v>
      </c>
      <c r="H176" s="182"/>
      <c r="I176" s="183">
        <f>ROUND(E176*H176,2)</f>
        <v>0</v>
      </c>
      <c r="J176" s="182"/>
      <c r="K176" s="183">
        <f>ROUND(E176*J176,2)</f>
        <v>0</v>
      </c>
      <c r="L176" s="183">
        <v>21</v>
      </c>
      <c r="M176" s="183">
        <f>G176*(1+L176/100)</f>
        <v>0</v>
      </c>
      <c r="N176" s="181">
        <v>0</v>
      </c>
      <c r="O176" s="181">
        <f>ROUND(E176*N176,2)</f>
        <v>0</v>
      </c>
      <c r="P176" s="181">
        <v>0</v>
      </c>
      <c r="Q176" s="181">
        <f>ROUND(E176*P176,2)</f>
        <v>0</v>
      </c>
      <c r="R176" s="183"/>
      <c r="S176" s="183" t="s">
        <v>124</v>
      </c>
      <c r="T176" s="184" t="s">
        <v>125</v>
      </c>
      <c r="U176" s="159">
        <v>0</v>
      </c>
      <c r="V176" s="159">
        <f>ROUND(E176*U176,2)</f>
        <v>0</v>
      </c>
      <c r="W176" s="159"/>
      <c r="X176" s="159" t="s">
        <v>126</v>
      </c>
      <c r="Y176" s="159" t="s">
        <v>127</v>
      </c>
      <c r="Z176" s="148"/>
      <c r="AA176" s="148"/>
      <c r="AB176" s="148"/>
      <c r="AC176" s="148"/>
      <c r="AD176" s="148"/>
      <c r="AE176" s="148"/>
      <c r="AF176" s="148"/>
      <c r="AG176" s="148" t="s">
        <v>128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1" x14ac:dyDescent="0.2">
      <c r="A177" s="178">
        <v>74</v>
      </c>
      <c r="B177" s="179" t="s">
        <v>366</v>
      </c>
      <c r="C177" s="188" t="s">
        <v>367</v>
      </c>
      <c r="D177" s="180" t="s">
        <v>162</v>
      </c>
      <c r="E177" s="181">
        <v>50</v>
      </c>
      <c r="F177" s="182"/>
      <c r="G177" s="183">
        <f>ROUND(E177*F177,2)</f>
        <v>0</v>
      </c>
      <c r="H177" s="182"/>
      <c r="I177" s="183">
        <f>ROUND(E177*H177,2)</f>
        <v>0</v>
      </c>
      <c r="J177" s="182"/>
      <c r="K177" s="183">
        <f>ROUND(E177*J177,2)</f>
        <v>0</v>
      </c>
      <c r="L177" s="183">
        <v>21</v>
      </c>
      <c r="M177" s="183">
        <f>G177*(1+L177/100)</f>
        <v>0</v>
      </c>
      <c r="N177" s="181">
        <v>1.4999999999999999E-4</v>
      </c>
      <c r="O177" s="181">
        <f>ROUND(E177*N177,2)</f>
        <v>0.01</v>
      </c>
      <c r="P177" s="181">
        <v>0</v>
      </c>
      <c r="Q177" s="181">
        <f>ROUND(E177*P177,2)</f>
        <v>0</v>
      </c>
      <c r="R177" s="183" t="s">
        <v>188</v>
      </c>
      <c r="S177" s="183" t="s">
        <v>136</v>
      </c>
      <c r="T177" s="184" t="s">
        <v>136</v>
      </c>
      <c r="U177" s="159">
        <v>0</v>
      </c>
      <c r="V177" s="159">
        <f>ROUND(E177*U177,2)</f>
        <v>0</v>
      </c>
      <c r="W177" s="159"/>
      <c r="X177" s="159" t="s">
        <v>189</v>
      </c>
      <c r="Y177" s="159" t="s">
        <v>127</v>
      </c>
      <c r="Z177" s="148"/>
      <c r="AA177" s="148"/>
      <c r="AB177" s="148"/>
      <c r="AC177" s="148"/>
      <c r="AD177" s="148"/>
      <c r="AE177" s="148"/>
      <c r="AF177" s="148"/>
      <c r="AG177" s="148" t="s">
        <v>190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1" x14ac:dyDescent="0.2">
      <c r="A178" s="178">
        <v>75</v>
      </c>
      <c r="B178" s="179" t="s">
        <v>368</v>
      </c>
      <c r="C178" s="188" t="s">
        <v>369</v>
      </c>
      <c r="D178" s="180" t="s">
        <v>131</v>
      </c>
      <c r="E178" s="181">
        <v>2</v>
      </c>
      <c r="F178" s="182"/>
      <c r="G178" s="183">
        <f>ROUND(E178*F178,2)</f>
        <v>0</v>
      </c>
      <c r="H178" s="182"/>
      <c r="I178" s="183">
        <f>ROUND(E178*H178,2)</f>
        <v>0</v>
      </c>
      <c r="J178" s="182"/>
      <c r="K178" s="183">
        <f>ROUND(E178*J178,2)</f>
        <v>0</v>
      </c>
      <c r="L178" s="183">
        <v>21</v>
      </c>
      <c r="M178" s="183">
        <f>G178*(1+L178/100)</f>
        <v>0</v>
      </c>
      <c r="N178" s="181">
        <v>3.8999999999999999E-4</v>
      </c>
      <c r="O178" s="181">
        <f>ROUND(E178*N178,2)</f>
        <v>0</v>
      </c>
      <c r="P178" s="181">
        <v>0</v>
      </c>
      <c r="Q178" s="181">
        <f>ROUND(E178*P178,2)</f>
        <v>0</v>
      </c>
      <c r="R178" s="183" t="s">
        <v>188</v>
      </c>
      <c r="S178" s="183" t="s">
        <v>136</v>
      </c>
      <c r="T178" s="184" t="s">
        <v>136</v>
      </c>
      <c r="U178" s="159">
        <v>0</v>
      </c>
      <c r="V178" s="159">
        <f>ROUND(E178*U178,2)</f>
        <v>0</v>
      </c>
      <c r="W178" s="159"/>
      <c r="X178" s="159" t="s">
        <v>189</v>
      </c>
      <c r="Y178" s="159" t="s">
        <v>127</v>
      </c>
      <c r="Z178" s="148"/>
      <c r="AA178" s="148"/>
      <c r="AB178" s="148"/>
      <c r="AC178" s="148"/>
      <c r="AD178" s="148"/>
      <c r="AE178" s="148"/>
      <c r="AF178" s="148"/>
      <c r="AG178" s="148" t="s">
        <v>190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71">
        <v>76</v>
      </c>
      <c r="B179" s="172" t="s">
        <v>370</v>
      </c>
      <c r="C179" s="189" t="s">
        <v>371</v>
      </c>
      <c r="D179" s="173" t="s">
        <v>131</v>
      </c>
      <c r="E179" s="174">
        <v>2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1.6000000000000001E-4</v>
      </c>
      <c r="O179" s="174">
        <f>ROUND(E179*N179,2)</f>
        <v>0</v>
      </c>
      <c r="P179" s="174">
        <v>0</v>
      </c>
      <c r="Q179" s="174">
        <f>ROUND(E179*P179,2)</f>
        <v>0</v>
      </c>
      <c r="R179" s="176" t="s">
        <v>188</v>
      </c>
      <c r="S179" s="176" t="s">
        <v>136</v>
      </c>
      <c r="T179" s="177" t="s">
        <v>136</v>
      </c>
      <c r="U179" s="159">
        <v>0</v>
      </c>
      <c r="V179" s="159">
        <f>ROUND(E179*U179,2)</f>
        <v>0</v>
      </c>
      <c r="W179" s="159"/>
      <c r="X179" s="159" t="s">
        <v>189</v>
      </c>
      <c r="Y179" s="159" t="s">
        <v>127</v>
      </c>
      <c r="Z179" s="148"/>
      <c r="AA179" s="148"/>
      <c r="AB179" s="148"/>
      <c r="AC179" s="148"/>
      <c r="AD179" s="148"/>
      <c r="AE179" s="148"/>
      <c r="AF179" s="148"/>
      <c r="AG179" s="148" t="s">
        <v>190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1" x14ac:dyDescent="0.2">
      <c r="A180" s="155">
        <v>77</v>
      </c>
      <c r="B180" s="156" t="s">
        <v>372</v>
      </c>
      <c r="C180" s="191" t="s">
        <v>373</v>
      </c>
      <c r="D180" s="157" t="s">
        <v>0</v>
      </c>
      <c r="E180" s="185"/>
      <c r="F180" s="160"/>
      <c r="G180" s="159">
        <f>ROUND(E180*F180,2)</f>
        <v>0</v>
      </c>
      <c r="H180" s="160"/>
      <c r="I180" s="159">
        <f>ROUND(E180*H180,2)</f>
        <v>0</v>
      </c>
      <c r="J180" s="160"/>
      <c r="K180" s="159">
        <f>ROUND(E180*J180,2)</f>
        <v>0</v>
      </c>
      <c r="L180" s="159">
        <v>21</v>
      </c>
      <c r="M180" s="159">
        <f>G180*(1+L180/100)</f>
        <v>0</v>
      </c>
      <c r="N180" s="158">
        <v>0</v>
      </c>
      <c r="O180" s="158">
        <f>ROUND(E180*N180,2)</f>
        <v>0</v>
      </c>
      <c r="P180" s="158">
        <v>0</v>
      </c>
      <c r="Q180" s="158">
        <f>ROUND(E180*P180,2)</f>
        <v>0</v>
      </c>
      <c r="R180" s="159" t="s">
        <v>355</v>
      </c>
      <c r="S180" s="159" t="s">
        <v>136</v>
      </c>
      <c r="T180" s="159" t="s">
        <v>136</v>
      </c>
      <c r="U180" s="159">
        <v>0</v>
      </c>
      <c r="V180" s="159">
        <f>ROUND(E180*U180,2)</f>
        <v>0</v>
      </c>
      <c r="W180" s="159"/>
      <c r="X180" s="159" t="s">
        <v>176</v>
      </c>
      <c r="Y180" s="159" t="s">
        <v>127</v>
      </c>
      <c r="Z180" s="148"/>
      <c r="AA180" s="148"/>
      <c r="AB180" s="148"/>
      <c r="AC180" s="148"/>
      <c r="AD180" s="148"/>
      <c r="AE180" s="148"/>
      <c r="AF180" s="148"/>
      <c r="AG180" s="148" t="s">
        <v>177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256" t="s">
        <v>194</v>
      </c>
      <c r="D181" s="257"/>
      <c r="E181" s="257"/>
      <c r="F181" s="257"/>
      <c r="G181" s="257"/>
      <c r="H181" s="159"/>
      <c r="I181" s="159"/>
      <c r="J181" s="159"/>
      <c r="K181" s="159"/>
      <c r="L181" s="159"/>
      <c r="M181" s="159"/>
      <c r="N181" s="158"/>
      <c r="O181" s="158"/>
      <c r="P181" s="158"/>
      <c r="Q181" s="158"/>
      <c r="R181" s="159"/>
      <c r="S181" s="159"/>
      <c r="T181" s="159"/>
      <c r="U181" s="159"/>
      <c r="V181" s="159"/>
      <c r="W181" s="159"/>
      <c r="X181" s="159"/>
      <c r="Y181" s="159"/>
      <c r="Z181" s="148"/>
      <c r="AA181" s="148"/>
      <c r="AB181" s="148"/>
      <c r="AC181" s="148"/>
      <c r="AD181" s="148"/>
      <c r="AE181" s="148"/>
      <c r="AF181" s="148"/>
      <c r="AG181" s="148" t="s">
        <v>138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x14ac:dyDescent="0.2">
      <c r="A182" s="164" t="s">
        <v>119</v>
      </c>
      <c r="B182" s="165" t="s">
        <v>85</v>
      </c>
      <c r="C182" s="187" t="s">
        <v>86</v>
      </c>
      <c r="D182" s="166"/>
      <c r="E182" s="167"/>
      <c r="F182" s="168"/>
      <c r="G182" s="168">
        <f>SUMIF(AG183:AG183,"&lt;&gt;NOR",G183:G183)</f>
        <v>0</v>
      </c>
      <c r="H182" s="168"/>
      <c r="I182" s="168">
        <f>SUM(I183:I183)</f>
        <v>0</v>
      </c>
      <c r="J182" s="168"/>
      <c r="K182" s="168">
        <f>SUM(K183:K183)</f>
        <v>0</v>
      </c>
      <c r="L182" s="168"/>
      <c r="M182" s="168">
        <f>SUM(M183:M183)</f>
        <v>0</v>
      </c>
      <c r="N182" s="167"/>
      <c r="O182" s="167">
        <f>SUM(O183:O183)</f>
        <v>0.32</v>
      </c>
      <c r="P182" s="167"/>
      <c r="Q182" s="167">
        <f>SUM(Q183:Q183)</f>
        <v>0</v>
      </c>
      <c r="R182" s="168"/>
      <c r="S182" s="168"/>
      <c r="T182" s="169"/>
      <c r="U182" s="163"/>
      <c r="V182" s="163">
        <f>SUM(V183:V183)</f>
        <v>169.69</v>
      </c>
      <c r="W182" s="163"/>
      <c r="X182" s="163"/>
      <c r="Y182" s="163"/>
      <c r="AG182" t="s">
        <v>120</v>
      </c>
    </row>
    <row r="183" spans="1:60" ht="22.5" outlineLevel="1" x14ac:dyDescent="0.2">
      <c r="A183" s="178">
        <v>78</v>
      </c>
      <c r="B183" s="179" t="s">
        <v>374</v>
      </c>
      <c r="C183" s="188" t="s">
        <v>375</v>
      </c>
      <c r="D183" s="180" t="s">
        <v>376</v>
      </c>
      <c r="E183" s="181">
        <v>1</v>
      </c>
      <c r="F183" s="182"/>
      <c r="G183" s="183">
        <f>ROUND(E183*F183,2)</f>
        <v>0</v>
      </c>
      <c r="H183" s="182"/>
      <c r="I183" s="183">
        <f>ROUND(E183*H183,2)</f>
        <v>0</v>
      </c>
      <c r="J183" s="182"/>
      <c r="K183" s="183">
        <f>ROUND(E183*J183,2)</f>
        <v>0</v>
      </c>
      <c r="L183" s="183">
        <v>21</v>
      </c>
      <c r="M183" s="183">
        <f>G183*(1+L183/100)</f>
        <v>0</v>
      </c>
      <c r="N183" s="181">
        <v>0.32480999999999999</v>
      </c>
      <c r="O183" s="181">
        <f>ROUND(E183*N183,2)</f>
        <v>0.32</v>
      </c>
      <c r="P183" s="181">
        <v>0</v>
      </c>
      <c r="Q183" s="181">
        <f>ROUND(E183*P183,2)</f>
        <v>0</v>
      </c>
      <c r="R183" s="183"/>
      <c r="S183" s="183" t="s">
        <v>124</v>
      </c>
      <c r="T183" s="184" t="s">
        <v>125</v>
      </c>
      <c r="U183" s="159">
        <v>169.68644</v>
      </c>
      <c r="V183" s="159">
        <f>ROUND(E183*U183,2)</f>
        <v>169.69</v>
      </c>
      <c r="W183" s="159"/>
      <c r="X183" s="159" t="s">
        <v>126</v>
      </c>
      <c r="Y183" s="159" t="s">
        <v>127</v>
      </c>
      <c r="Z183" s="148"/>
      <c r="AA183" s="148"/>
      <c r="AB183" s="148"/>
      <c r="AC183" s="148"/>
      <c r="AD183" s="148"/>
      <c r="AE183" s="148"/>
      <c r="AF183" s="148"/>
      <c r="AG183" s="148" t="s">
        <v>128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x14ac:dyDescent="0.2">
      <c r="A184" s="164" t="s">
        <v>119</v>
      </c>
      <c r="B184" s="165" t="s">
        <v>87</v>
      </c>
      <c r="C184" s="187" t="s">
        <v>88</v>
      </c>
      <c r="D184" s="166"/>
      <c r="E184" s="167"/>
      <c r="F184" s="168"/>
      <c r="G184" s="168">
        <f>SUMIF(AG185:AG210,"&lt;&gt;NOR",G185:G210)</f>
        <v>0</v>
      </c>
      <c r="H184" s="168"/>
      <c r="I184" s="168">
        <f>SUM(I185:I210)</f>
        <v>0</v>
      </c>
      <c r="J184" s="168"/>
      <c r="K184" s="168">
        <f>SUM(K185:K210)</f>
        <v>0</v>
      </c>
      <c r="L184" s="168"/>
      <c r="M184" s="168">
        <f>SUM(M185:M210)</f>
        <v>0</v>
      </c>
      <c r="N184" s="167"/>
      <c r="O184" s="167">
        <f>SUM(O185:O210)</f>
        <v>0</v>
      </c>
      <c r="P184" s="167"/>
      <c r="Q184" s="167">
        <f>SUM(Q185:Q210)</f>
        <v>0</v>
      </c>
      <c r="R184" s="168"/>
      <c r="S184" s="168"/>
      <c r="T184" s="169"/>
      <c r="U184" s="163"/>
      <c r="V184" s="163">
        <f>SUM(V185:V210)</f>
        <v>65.42</v>
      </c>
      <c r="W184" s="163"/>
      <c r="X184" s="163"/>
      <c r="Y184" s="163"/>
      <c r="AG184" t="s">
        <v>120</v>
      </c>
    </row>
    <row r="185" spans="1:60" outlineLevel="1" x14ac:dyDescent="0.2">
      <c r="A185" s="171">
        <v>79</v>
      </c>
      <c r="B185" s="172" t="s">
        <v>377</v>
      </c>
      <c r="C185" s="189" t="s">
        <v>378</v>
      </c>
      <c r="D185" s="173" t="s">
        <v>175</v>
      </c>
      <c r="E185" s="174">
        <v>8.6243800000000004</v>
      </c>
      <c r="F185" s="175"/>
      <c r="G185" s="176">
        <f>ROUND(E185*F185,2)</f>
        <v>0</v>
      </c>
      <c r="H185" s="175"/>
      <c r="I185" s="176">
        <f>ROUND(E185*H185,2)</f>
        <v>0</v>
      </c>
      <c r="J185" s="175"/>
      <c r="K185" s="176">
        <f>ROUND(E185*J185,2)</f>
        <v>0</v>
      </c>
      <c r="L185" s="176">
        <v>21</v>
      </c>
      <c r="M185" s="176">
        <f>G185*(1+L185/100)</f>
        <v>0</v>
      </c>
      <c r="N185" s="174">
        <v>0</v>
      </c>
      <c r="O185" s="174">
        <f>ROUND(E185*N185,2)</f>
        <v>0</v>
      </c>
      <c r="P185" s="174">
        <v>0</v>
      </c>
      <c r="Q185" s="174">
        <f>ROUND(E185*P185,2)</f>
        <v>0</v>
      </c>
      <c r="R185" s="176" t="s">
        <v>379</v>
      </c>
      <c r="S185" s="176" t="s">
        <v>136</v>
      </c>
      <c r="T185" s="177" t="s">
        <v>136</v>
      </c>
      <c r="U185" s="159">
        <v>0</v>
      </c>
      <c r="V185" s="159">
        <f>ROUND(E185*U185,2)</f>
        <v>0</v>
      </c>
      <c r="W185" s="159"/>
      <c r="X185" s="159" t="s">
        <v>126</v>
      </c>
      <c r="Y185" s="159" t="s">
        <v>127</v>
      </c>
      <c r="Z185" s="148"/>
      <c r="AA185" s="148"/>
      <c r="AB185" s="148"/>
      <c r="AC185" s="148"/>
      <c r="AD185" s="148"/>
      <c r="AE185" s="148"/>
      <c r="AF185" s="148"/>
      <c r="AG185" s="148" t="s">
        <v>128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2">
      <c r="A186" s="155"/>
      <c r="B186" s="156"/>
      <c r="C186" s="190" t="s">
        <v>380</v>
      </c>
      <c r="D186" s="161"/>
      <c r="E186" s="162">
        <v>6.78857</v>
      </c>
      <c r="F186" s="159"/>
      <c r="G186" s="159"/>
      <c r="H186" s="159"/>
      <c r="I186" s="159"/>
      <c r="J186" s="159"/>
      <c r="K186" s="159"/>
      <c r="L186" s="159"/>
      <c r="M186" s="159"/>
      <c r="N186" s="158"/>
      <c r="O186" s="158"/>
      <c r="P186" s="158"/>
      <c r="Q186" s="158"/>
      <c r="R186" s="159"/>
      <c r="S186" s="159"/>
      <c r="T186" s="159"/>
      <c r="U186" s="159"/>
      <c r="V186" s="159"/>
      <c r="W186" s="159"/>
      <c r="X186" s="159"/>
      <c r="Y186" s="159"/>
      <c r="Z186" s="148"/>
      <c r="AA186" s="148"/>
      <c r="AB186" s="148"/>
      <c r="AC186" s="148"/>
      <c r="AD186" s="148"/>
      <c r="AE186" s="148"/>
      <c r="AF186" s="148"/>
      <c r="AG186" s="148" t="s">
        <v>140</v>
      </c>
      <c r="AH186" s="148">
        <v>7</v>
      </c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3" x14ac:dyDescent="0.2">
      <c r="A187" s="155"/>
      <c r="B187" s="156"/>
      <c r="C187" s="190" t="s">
        <v>381</v>
      </c>
      <c r="D187" s="161"/>
      <c r="E187" s="162">
        <v>4.768E-2</v>
      </c>
      <c r="F187" s="159"/>
      <c r="G187" s="159"/>
      <c r="H187" s="159"/>
      <c r="I187" s="159"/>
      <c r="J187" s="159"/>
      <c r="K187" s="159"/>
      <c r="L187" s="159"/>
      <c r="M187" s="159"/>
      <c r="N187" s="158"/>
      <c r="O187" s="158"/>
      <c r="P187" s="158"/>
      <c r="Q187" s="158"/>
      <c r="R187" s="159"/>
      <c r="S187" s="159"/>
      <c r="T187" s="159"/>
      <c r="U187" s="159"/>
      <c r="V187" s="159"/>
      <c r="W187" s="159"/>
      <c r="X187" s="159"/>
      <c r="Y187" s="159"/>
      <c r="Z187" s="148"/>
      <c r="AA187" s="148"/>
      <c r="AB187" s="148"/>
      <c r="AC187" s="148"/>
      <c r="AD187" s="148"/>
      <c r="AE187" s="148"/>
      <c r="AF187" s="148"/>
      <c r="AG187" s="148" t="s">
        <v>140</v>
      </c>
      <c r="AH187" s="148">
        <v>7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3" x14ac:dyDescent="0.2">
      <c r="A188" s="155"/>
      <c r="B188" s="156"/>
      <c r="C188" s="190" t="s">
        <v>382</v>
      </c>
      <c r="D188" s="161"/>
      <c r="E188" s="162">
        <v>2.4240000000000001E-2</v>
      </c>
      <c r="F188" s="159"/>
      <c r="G188" s="159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8"/>
      <c r="AA188" s="148"/>
      <c r="AB188" s="148"/>
      <c r="AC188" s="148"/>
      <c r="AD188" s="148"/>
      <c r="AE188" s="148"/>
      <c r="AF188" s="148"/>
      <c r="AG188" s="148" t="s">
        <v>140</v>
      </c>
      <c r="AH188" s="148">
        <v>7</v>
      </c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3" x14ac:dyDescent="0.2">
      <c r="A189" s="155"/>
      <c r="B189" s="156"/>
      <c r="C189" s="190" t="s">
        <v>383</v>
      </c>
      <c r="D189" s="161"/>
      <c r="E189" s="162">
        <v>0.1056</v>
      </c>
      <c r="F189" s="159"/>
      <c r="G189" s="159"/>
      <c r="H189" s="159"/>
      <c r="I189" s="159"/>
      <c r="J189" s="159"/>
      <c r="K189" s="159"/>
      <c r="L189" s="159"/>
      <c r="M189" s="159"/>
      <c r="N189" s="158"/>
      <c r="O189" s="158"/>
      <c r="P189" s="158"/>
      <c r="Q189" s="158"/>
      <c r="R189" s="159"/>
      <c r="S189" s="159"/>
      <c r="T189" s="159"/>
      <c r="U189" s="159"/>
      <c r="V189" s="159"/>
      <c r="W189" s="159"/>
      <c r="X189" s="159"/>
      <c r="Y189" s="159"/>
      <c r="Z189" s="148"/>
      <c r="AA189" s="148"/>
      <c r="AB189" s="148"/>
      <c r="AC189" s="148"/>
      <c r="AD189" s="148"/>
      <c r="AE189" s="148"/>
      <c r="AF189" s="148"/>
      <c r="AG189" s="148" t="s">
        <v>140</v>
      </c>
      <c r="AH189" s="148">
        <v>7</v>
      </c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3" x14ac:dyDescent="0.2">
      <c r="A190" s="155"/>
      <c r="B190" s="156"/>
      <c r="C190" s="190" t="s">
        <v>384</v>
      </c>
      <c r="D190" s="161"/>
      <c r="E190" s="162">
        <v>0.36959999999999998</v>
      </c>
      <c r="F190" s="159"/>
      <c r="G190" s="159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8"/>
      <c r="AA190" s="148"/>
      <c r="AB190" s="148"/>
      <c r="AC190" s="148"/>
      <c r="AD190" s="148"/>
      <c r="AE190" s="148"/>
      <c r="AF190" s="148"/>
      <c r="AG190" s="148" t="s">
        <v>140</v>
      </c>
      <c r="AH190" s="148">
        <v>7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3" x14ac:dyDescent="0.2">
      <c r="A191" s="155"/>
      <c r="B191" s="156"/>
      <c r="C191" s="190" t="s">
        <v>385</v>
      </c>
      <c r="D191" s="161"/>
      <c r="E191" s="162">
        <v>9.1999999999999998E-3</v>
      </c>
      <c r="F191" s="159"/>
      <c r="G191" s="159"/>
      <c r="H191" s="159"/>
      <c r="I191" s="159"/>
      <c r="J191" s="159"/>
      <c r="K191" s="159"/>
      <c r="L191" s="159"/>
      <c r="M191" s="159"/>
      <c r="N191" s="158"/>
      <c r="O191" s="158"/>
      <c r="P191" s="158"/>
      <c r="Q191" s="158"/>
      <c r="R191" s="159"/>
      <c r="S191" s="159"/>
      <c r="T191" s="159"/>
      <c r="U191" s="159"/>
      <c r="V191" s="159"/>
      <c r="W191" s="159"/>
      <c r="X191" s="159"/>
      <c r="Y191" s="159"/>
      <c r="Z191" s="148"/>
      <c r="AA191" s="148"/>
      <c r="AB191" s="148"/>
      <c r="AC191" s="148"/>
      <c r="AD191" s="148"/>
      <c r="AE191" s="148"/>
      <c r="AF191" s="148"/>
      <c r="AG191" s="148" t="s">
        <v>140</v>
      </c>
      <c r="AH191" s="148">
        <v>7</v>
      </c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3" x14ac:dyDescent="0.2">
      <c r="A192" s="155"/>
      <c r="B192" s="156"/>
      <c r="C192" s="190" t="s">
        <v>386</v>
      </c>
      <c r="D192" s="161"/>
      <c r="E192" s="162">
        <v>0.86343999999999999</v>
      </c>
      <c r="F192" s="159"/>
      <c r="G192" s="159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8"/>
      <c r="AA192" s="148"/>
      <c r="AB192" s="148"/>
      <c r="AC192" s="148"/>
      <c r="AD192" s="148"/>
      <c r="AE192" s="148"/>
      <c r="AF192" s="148"/>
      <c r="AG192" s="148" t="s">
        <v>140</v>
      </c>
      <c r="AH192" s="148">
        <v>7</v>
      </c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3" x14ac:dyDescent="0.2">
      <c r="A193" s="155"/>
      <c r="B193" s="156"/>
      <c r="C193" s="190" t="s">
        <v>387</v>
      </c>
      <c r="D193" s="161"/>
      <c r="E193" s="162">
        <v>0.12</v>
      </c>
      <c r="F193" s="159"/>
      <c r="G193" s="159"/>
      <c r="H193" s="159"/>
      <c r="I193" s="159"/>
      <c r="J193" s="159"/>
      <c r="K193" s="159"/>
      <c r="L193" s="159"/>
      <c r="M193" s="159"/>
      <c r="N193" s="158"/>
      <c r="O193" s="158"/>
      <c r="P193" s="158"/>
      <c r="Q193" s="158"/>
      <c r="R193" s="159"/>
      <c r="S193" s="159"/>
      <c r="T193" s="159"/>
      <c r="U193" s="159"/>
      <c r="V193" s="159"/>
      <c r="W193" s="159"/>
      <c r="X193" s="159"/>
      <c r="Y193" s="159"/>
      <c r="Z193" s="148"/>
      <c r="AA193" s="148"/>
      <c r="AB193" s="148"/>
      <c r="AC193" s="148"/>
      <c r="AD193" s="148"/>
      <c r="AE193" s="148"/>
      <c r="AF193" s="148"/>
      <c r="AG193" s="148" t="s">
        <v>140</v>
      </c>
      <c r="AH193" s="148">
        <v>7</v>
      </c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3" x14ac:dyDescent="0.2">
      <c r="A194" s="155"/>
      <c r="B194" s="156"/>
      <c r="C194" s="190" t="s">
        <v>388</v>
      </c>
      <c r="D194" s="161"/>
      <c r="E194" s="162">
        <v>0.11131000000000001</v>
      </c>
      <c r="F194" s="159"/>
      <c r="G194" s="159"/>
      <c r="H194" s="159"/>
      <c r="I194" s="159"/>
      <c r="J194" s="159"/>
      <c r="K194" s="159"/>
      <c r="L194" s="159"/>
      <c r="M194" s="159"/>
      <c r="N194" s="158"/>
      <c r="O194" s="158"/>
      <c r="P194" s="158"/>
      <c r="Q194" s="158"/>
      <c r="R194" s="159"/>
      <c r="S194" s="159"/>
      <c r="T194" s="159"/>
      <c r="U194" s="159"/>
      <c r="V194" s="159"/>
      <c r="W194" s="159"/>
      <c r="X194" s="159"/>
      <c r="Y194" s="159"/>
      <c r="Z194" s="148"/>
      <c r="AA194" s="148"/>
      <c r="AB194" s="148"/>
      <c r="AC194" s="148"/>
      <c r="AD194" s="148"/>
      <c r="AE194" s="148"/>
      <c r="AF194" s="148"/>
      <c r="AG194" s="148" t="s">
        <v>140</v>
      </c>
      <c r="AH194" s="148">
        <v>7</v>
      </c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3" x14ac:dyDescent="0.2">
      <c r="A195" s="155"/>
      <c r="B195" s="156"/>
      <c r="C195" s="190" t="s">
        <v>389</v>
      </c>
      <c r="D195" s="161"/>
      <c r="E195" s="162">
        <v>8.5500000000000003E-3</v>
      </c>
      <c r="F195" s="159"/>
      <c r="G195" s="159"/>
      <c r="H195" s="159"/>
      <c r="I195" s="159"/>
      <c r="J195" s="159"/>
      <c r="K195" s="159"/>
      <c r="L195" s="159"/>
      <c r="M195" s="159"/>
      <c r="N195" s="158"/>
      <c r="O195" s="158"/>
      <c r="P195" s="158"/>
      <c r="Q195" s="158"/>
      <c r="R195" s="159"/>
      <c r="S195" s="159"/>
      <c r="T195" s="159"/>
      <c r="U195" s="159"/>
      <c r="V195" s="159"/>
      <c r="W195" s="159"/>
      <c r="X195" s="159"/>
      <c r="Y195" s="159"/>
      <c r="Z195" s="148"/>
      <c r="AA195" s="148"/>
      <c r="AB195" s="148"/>
      <c r="AC195" s="148"/>
      <c r="AD195" s="148"/>
      <c r="AE195" s="148"/>
      <c r="AF195" s="148"/>
      <c r="AG195" s="148" t="s">
        <v>140</v>
      </c>
      <c r="AH195" s="148">
        <v>7</v>
      </c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3" x14ac:dyDescent="0.2">
      <c r="A196" s="155"/>
      <c r="B196" s="156"/>
      <c r="C196" s="190" t="s">
        <v>390</v>
      </c>
      <c r="D196" s="161"/>
      <c r="E196" s="162">
        <v>9.2599999999999991E-3</v>
      </c>
      <c r="F196" s="159"/>
      <c r="G196" s="159"/>
      <c r="H196" s="159"/>
      <c r="I196" s="159"/>
      <c r="J196" s="159"/>
      <c r="K196" s="159"/>
      <c r="L196" s="159"/>
      <c r="M196" s="159"/>
      <c r="N196" s="158"/>
      <c r="O196" s="158"/>
      <c r="P196" s="158"/>
      <c r="Q196" s="158"/>
      <c r="R196" s="159"/>
      <c r="S196" s="159"/>
      <c r="T196" s="159"/>
      <c r="U196" s="159"/>
      <c r="V196" s="159"/>
      <c r="W196" s="159"/>
      <c r="X196" s="159"/>
      <c r="Y196" s="159"/>
      <c r="Z196" s="148"/>
      <c r="AA196" s="148"/>
      <c r="AB196" s="148"/>
      <c r="AC196" s="148"/>
      <c r="AD196" s="148"/>
      <c r="AE196" s="148"/>
      <c r="AF196" s="148"/>
      <c r="AG196" s="148" t="s">
        <v>140</v>
      </c>
      <c r="AH196" s="148">
        <v>7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3" x14ac:dyDescent="0.2">
      <c r="A197" s="155"/>
      <c r="B197" s="156"/>
      <c r="C197" s="190" t="s">
        <v>391</v>
      </c>
      <c r="D197" s="161"/>
      <c r="E197" s="162">
        <v>0.16693</v>
      </c>
      <c r="F197" s="159"/>
      <c r="G197" s="159"/>
      <c r="H197" s="159"/>
      <c r="I197" s="159"/>
      <c r="J197" s="159"/>
      <c r="K197" s="159"/>
      <c r="L197" s="159"/>
      <c r="M197" s="159"/>
      <c r="N197" s="158"/>
      <c r="O197" s="158"/>
      <c r="P197" s="158"/>
      <c r="Q197" s="158"/>
      <c r="R197" s="159"/>
      <c r="S197" s="159"/>
      <c r="T197" s="159"/>
      <c r="U197" s="159"/>
      <c r="V197" s="159"/>
      <c r="W197" s="159"/>
      <c r="X197" s="159"/>
      <c r="Y197" s="159"/>
      <c r="Z197" s="148"/>
      <c r="AA197" s="148"/>
      <c r="AB197" s="148"/>
      <c r="AC197" s="148"/>
      <c r="AD197" s="148"/>
      <c r="AE197" s="148"/>
      <c r="AF197" s="148"/>
      <c r="AG197" s="148" t="s">
        <v>140</v>
      </c>
      <c r="AH197" s="148">
        <v>7</v>
      </c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1" x14ac:dyDescent="0.2">
      <c r="A198" s="171">
        <v>80</v>
      </c>
      <c r="B198" s="172" t="s">
        <v>392</v>
      </c>
      <c r="C198" s="189" t="s">
        <v>393</v>
      </c>
      <c r="D198" s="173" t="s">
        <v>175</v>
      </c>
      <c r="E198" s="174">
        <v>2.3424</v>
      </c>
      <c r="F198" s="175"/>
      <c r="G198" s="176">
        <f>ROUND(E198*F198,2)</f>
        <v>0</v>
      </c>
      <c r="H198" s="175"/>
      <c r="I198" s="176">
        <f>ROUND(E198*H198,2)</f>
        <v>0</v>
      </c>
      <c r="J198" s="175"/>
      <c r="K198" s="176">
        <f>ROUND(E198*J198,2)</f>
        <v>0</v>
      </c>
      <c r="L198" s="176">
        <v>21</v>
      </c>
      <c r="M198" s="176">
        <f>G198*(1+L198/100)</f>
        <v>0</v>
      </c>
      <c r="N198" s="174">
        <v>0</v>
      </c>
      <c r="O198" s="174">
        <f>ROUND(E198*N198,2)</f>
        <v>0</v>
      </c>
      <c r="P198" s="174">
        <v>0</v>
      </c>
      <c r="Q198" s="174">
        <f>ROUND(E198*P198,2)</f>
        <v>0</v>
      </c>
      <c r="R198" s="176" t="s">
        <v>379</v>
      </c>
      <c r="S198" s="176" t="s">
        <v>136</v>
      </c>
      <c r="T198" s="177" t="s">
        <v>136</v>
      </c>
      <c r="U198" s="159">
        <v>0</v>
      </c>
      <c r="V198" s="159">
        <f>ROUND(E198*U198,2)</f>
        <v>0</v>
      </c>
      <c r="W198" s="159"/>
      <c r="X198" s="159" t="s">
        <v>126</v>
      </c>
      <c r="Y198" s="159" t="s">
        <v>127</v>
      </c>
      <c r="Z198" s="148"/>
      <c r="AA198" s="148"/>
      <c r="AB198" s="148"/>
      <c r="AC198" s="148"/>
      <c r="AD198" s="148"/>
      <c r="AE198" s="148"/>
      <c r="AF198" s="148"/>
      <c r="AG198" s="148" t="s">
        <v>128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190" t="s">
        <v>394</v>
      </c>
      <c r="D199" s="161"/>
      <c r="E199" s="162">
        <v>2.3424</v>
      </c>
      <c r="F199" s="159"/>
      <c r="G199" s="159"/>
      <c r="H199" s="159"/>
      <c r="I199" s="159"/>
      <c r="J199" s="159"/>
      <c r="K199" s="159"/>
      <c r="L199" s="159"/>
      <c r="M199" s="159"/>
      <c r="N199" s="158"/>
      <c r="O199" s="158"/>
      <c r="P199" s="158"/>
      <c r="Q199" s="158"/>
      <c r="R199" s="159"/>
      <c r="S199" s="159"/>
      <c r="T199" s="159"/>
      <c r="U199" s="159"/>
      <c r="V199" s="159"/>
      <c r="W199" s="159"/>
      <c r="X199" s="159"/>
      <c r="Y199" s="159"/>
      <c r="Z199" s="148"/>
      <c r="AA199" s="148"/>
      <c r="AB199" s="148"/>
      <c r="AC199" s="148"/>
      <c r="AD199" s="148"/>
      <c r="AE199" s="148"/>
      <c r="AF199" s="148"/>
      <c r="AG199" s="148" t="s">
        <v>140</v>
      </c>
      <c r="AH199" s="148">
        <v>7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1" x14ac:dyDescent="0.2">
      <c r="A200" s="171">
        <v>81</v>
      </c>
      <c r="B200" s="172" t="s">
        <v>395</v>
      </c>
      <c r="C200" s="189" t="s">
        <v>396</v>
      </c>
      <c r="D200" s="173" t="s">
        <v>175</v>
      </c>
      <c r="E200" s="174">
        <v>5.9817299999999998</v>
      </c>
      <c r="F200" s="175"/>
      <c r="G200" s="176">
        <f>ROUND(E200*F200,2)</f>
        <v>0</v>
      </c>
      <c r="H200" s="175"/>
      <c r="I200" s="176">
        <f>ROUND(E200*H200,2)</f>
        <v>0</v>
      </c>
      <c r="J200" s="175"/>
      <c r="K200" s="176">
        <f>ROUND(E200*J200,2)</f>
        <v>0</v>
      </c>
      <c r="L200" s="176">
        <v>21</v>
      </c>
      <c r="M200" s="176">
        <f>G200*(1+L200/100)</f>
        <v>0</v>
      </c>
      <c r="N200" s="174">
        <v>0</v>
      </c>
      <c r="O200" s="174">
        <f>ROUND(E200*N200,2)</f>
        <v>0</v>
      </c>
      <c r="P200" s="174">
        <v>0</v>
      </c>
      <c r="Q200" s="174">
        <f>ROUND(E200*P200,2)</f>
        <v>0</v>
      </c>
      <c r="R200" s="176" t="s">
        <v>379</v>
      </c>
      <c r="S200" s="176" t="s">
        <v>136</v>
      </c>
      <c r="T200" s="177" t="s">
        <v>136</v>
      </c>
      <c r="U200" s="159">
        <v>0</v>
      </c>
      <c r="V200" s="159">
        <f>ROUND(E200*U200,2)</f>
        <v>0</v>
      </c>
      <c r="W200" s="159"/>
      <c r="X200" s="159" t="s">
        <v>126</v>
      </c>
      <c r="Y200" s="159" t="s">
        <v>127</v>
      </c>
      <c r="Z200" s="148"/>
      <c r="AA200" s="148"/>
      <c r="AB200" s="148"/>
      <c r="AC200" s="148"/>
      <c r="AD200" s="148"/>
      <c r="AE200" s="148"/>
      <c r="AF200" s="148"/>
      <c r="AG200" s="148" t="s">
        <v>128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2" x14ac:dyDescent="0.2">
      <c r="A201" s="155"/>
      <c r="B201" s="156"/>
      <c r="C201" s="190" t="s">
        <v>397</v>
      </c>
      <c r="D201" s="161"/>
      <c r="E201" s="162">
        <v>4.6369999999999996</v>
      </c>
      <c r="F201" s="159"/>
      <c r="G201" s="159"/>
      <c r="H201" s="159"/>
      <c r="I201" s="159"/>
      <c r="J201" s="159"/>
      <c r="K201" s="159"/>
      <c r="L201" s="159"/>
      <c r="M201" s="159"/>
      <c r="N201" s="158"/>
      <c r="O201" s="158"/>
      <c r="P201" s="158"/>
      <c r="Q201" s="158"/>
      <c r="R201" s="159"/>
      <c r="S201" s="159"/>
      <c r="T201" s="159"/>
      <c r="U201" s="159"/>
      <c r="V201" s="159"/>
      <c r="W201" s="159"/>
      <c r="X201" s="159"/>
      <c r="Y201" s="159"/>
      <c r="Z201" s="148"/>
      <c r="AA201" s="148"/>
      <c r="AB201" s="148"/>
      <c r="AC201" s="148"/>
      <c r="AD201" s="148"/>
      <c r="AE201" s="148"/>
      <c r="AF201" s="148"/>
      <c r="AG201" s="148" t="s">
        <v>140</v>
      </c>
      <c r="AH201" s="148">
        <v>7</v>
      </c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3" x14ac:dyDescent="0.2">
      <c r="A202" s="155"/>
      <c r="B202" s="156"/>
      <c r="C202" s="190" t="s">
        <v>398</v>
      </c>
      <c r="D202" s="161"/>
      <c r="E202" s="162">
        <v>1.34473</v>
      </c>
      <c r="F202" s="159"/>
      <c r="G202" s="159"/>
      <c r="H202" s="159"/>
      <c r="I202" s="159"/>
      <c r="J202" s="159"/>
      <c r="K202" s="159"/>
      <c r="L202" s="159"/>
      <c r="M202" s="159"/>
      <c r="N202" s="158"/>
      <c r="O202" s="158"/>
      <c r="P202" s="158"/>
      <c r="Q202" s="158"/>
      <c r="R202" s="159"/>
      <c r="S202" s="159"/>
      <c r="T202" s="159"/>
      <c r="U202" s="159"/>
      <c r="V202" s="159"/>
      <c r="W202" s="159"/>
      <c r="X202" s="159"/>
      <c r="Y202" s="159"/>
      <c r="Z202" s="148"/>
      <c r="AA202" s="148"/>
      <c r="AB202" s="148"/>
      <c r="AC202" s="148"/>
      <c r="AD202" s="148"/>
      <c r="AE202" s="148"/>
      <c r="AF202" s="148"/>
      <c r="AG202" s="148" t="s">
        <v>140</v>
      </c>
      <c r="AH202" s="148">
        <v>7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t="22.5" outlineLevel="1" x14ac:dyDescent="0.2">
      <c r="A203" s="178">
        <v>82</v>
      </c>
      <c r="B203" s="179" t="s">
        <v>399</v>
      </c>
      <c r="C203" s="188" t="s">
        <v>400</v>
      </c>
      <c r="D203" s="180" t="s">
        <v>175</v>
      </c>
      <c r="E203" s="181">
        <v>16.95851</v>
      </c>
      <c r="F203" s="182"/>
      <c r="G203" s="183">
        <f t="shared" ref="G203:G210" si="0">ROUND(E203*F203,2)</f>
        <v>0</v>
      </c>
      <c r="H203" s="182"/>
      <c r="I203" s="183">
        <f t="shared" ref="I203:I210" si="1">ROUND(E203*H203,2)</f>
        <v>0</v>
      </c>
      <c r="J203" s="182"/>
      <c r="K203" s="183">
        <f t="shared" ref="K203:K210" si="2">ROUND(E203*J203,2)</f>
        <v>0</v>
      </c>
      <c r="L203" s="183">
        <v>21</v>
      </c>
      <c r="M203" s="183">
        <f t="shared" ref="M203:M210" si="3">G203*(1+L203/100)</f>
        <v>0</v>
      </c>
      <c r="N203" s="181">
        <v>0</v>
      </c>
      <c r="O203" s="181">
        <f t="shared" ref="O203:O210" si="4">ROUND(E203*N203,2)</f>
        <v>0</v>
      </c>
      <c r="P203" s="181">
        <v>0</v>
      </c>
      <c r="Q203" s="181">
        <f t="shared" ref="Q203:Q210" si="5">ROUND(E203*P203,2)</f>
        <v>0</v>
      </c>
      <c r="R203" s="183" t="s">
        <v>379</v>
      </c>
      <c r="S203" s="183" t="s">
        <v>136</v>
      </c>
      <c r="T203" s="184" t="s">
        <v>136</v>
      </c>
      <c r="U203" s="159">
        <v>0.93300000000000005</v>
      </c>
      <c r="V203" s="159">
        <f t="shared" ref="V203:V210" si="6">ROUND(E203*U203,2)</f>
        <v>15.82</v>
      </c>
      <c r="W203" s="159"/>
      <c r="X203" s="159"/>
      <c r="Y203" s="159" t="s">
        <v>127</v>
      </c>
      <c r="Z203" s="148"/>
      <c r="AA203" s="148"/>
      <c r="AB203" s="148"/>
      <c r="AC203" s="148"/>
      <c r="AD203" s="148"/>
      <c r="AE203" s="148"/>
      <c r="AF203" s="148"/>
      <c r="AG203" s="148" t="s">
        <v>401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1" x14ac:dyDescent="0.2">
      <c r="A204" s="178">
        <v>83</v>
      </c>
      <c r="B204" s="179" t="s">
        <v>402</v>
      </c>
      <c r="C204" s="188" t="s">
        <v>403</v>
      </c>
      <c r="D204" s="180" t="s">
        <v>175</v>
      </c>
      <c r="E204" s="181">
        <v>16.95851</v>
      </c>
      <c r="F204" s="182"/>
      <c r="G204" s="183">
        <f t="shared" si="0"/>
        <v>0</v>
      </c>
      <c r="H204" s="182"/>
      <c r="I204" s="183">
        <f t="shared" si="1"/>
        <v>0</v>
      </c>
      <c r="J204" s="182"/>
      <c r="K204" s="183">
        <f t="shared" si="2"/>
        <v>0</v>
      </c>
      <c r="L204" s="183">
        <v>21</v>
      </c>
      <c r="M204" s="183">
        <f t="shared" si="3"/>
        <v>0</v>
      </c>
      <c r="N204" s="181">
        <v>0</v>
      </c>
      <c r="O204" s="181">
        <f t="shared" si="4"/>
        <v>0</v>
      </c>
      <c r="P204" s="181">
        <v>0</v>
      </c>
      <c r="Q204" s="181">
        <f t="shared" si="5"/>
        <v>0</v>
      </c>
      <c r="R204" s="183" t="s">
        <v>379</v>
      </c>
      <c r="S204" s="183" t="s">
        <v>136</v>
      </c>
      <c r="T204" s="184" t="s">
        <v>136</v>
      </c>
      <c r="U204" s="159">
        <v>0.65300000000000002</v>
      </c>
      <c r="V204" s="159">
        <f t="shared" si="6"/>
        <v>11.07</v>
      </c>
      <c r="W204" s="159"/>
      <c r="X204" s="159"/>
      <c r="Y204" s="159" t="s">
        <v>127</v>
      </c>
      <c r="Z204" s="148"/>
      <c r="AA204" s="148"/>
      <c r="AB204" s="148"/>
      <c r="AC204" s="148"/>
      <c r="AD204" s="148"/>
      <c r="AE204" s="148"/>
      <c r="AF204" s="148"/>
      <c r="AG204" s="148" t="s">
        <v>401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1" x14ac:dyDescent="0.2">
      <c r="A205" s="178">
        <v>84</v>
      </c>
      <c r="B205" s="179" t="s">
        <v>404</v>
      </c>
      <c r="C205" s="188" t="s">
        <v>405</v>
      </c>
      <c r="D205" s="180" t="s">
        <v>175</v>
      </c>
      <c r="E205" s="181">
        <v>16.95851</v>
      </c>
      <c r="F205" s="182"/>
      <c r="G205" s="183">
        <f t="shared" si="0"/>
        <v>0</v>
      </c>
      <c r="H205" s="182"/>
      <c r="I205" s="183">
        <f t="shared" si="1"/>
        <v>0</v>
      </c>
      <c r="J205" s="182"/>
      <c r="K205" s="183">
        <f t="shared" si="2"/>
        <v>0</v>
      </c>
      <c r="L205" s="183">
        <v>21</v>
      </c>
      <c r="M205" s="183">
        <f t="shared" si="3"/>
        <v>0</v>
      </c>
      <c r="N205" s="181">
        <v>0</v>
      </c>
      <c r="O205" s="181">
        <f t="shared" si="4"/>
        <v>0</v>
      </c>
      <c r="P205" s="181">
        <v>0</v>
      </c>
      <c r="Q205" s="181">
        <f t="shared" si="5"/>
        <v>0</v>
      </c>
      <c r="R205" s="183" t="s">
        <v>379</v>
      </c>
      <c r="S205" s="183" t="s">
        <v>136</v>
      </c>
      <c r="T205" s="184" t="s">
        <v>136</v>
      </c>
      <c r="U205" s="159">
        <v>0.49</v>
      </c>
      <c r="V205" s="159">
        <f t="shared" si="6"/>
        <v>8.31</v>
      </c>
      <c r="W205" s="159"/>
      <c r="X205" s="159"/>
      <c r="Y205" s="159" t="s">
        <v>127</v>
      </c>
      <c r="Z205" s="148"/>
      <c r="AA205" s="148"/>
      <c r="AB205" s="148"/>
      <c r="AC205" s="148"/>
      <c r="AD205" s="148"/>
      <c r="AE205" s="148"/>
      <c r="AF205" s="148"/>
      <c r="AG205" s="148" t="s">
        <v>401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1" x14ac:dyDescent="0.2">
      <c r="A206" s="178">
        <v>85</v>
      </c>
      <c r="B206" s="179" t="s">
        <v>406</v>
      </c>
      <c r="C206" s="188" t="s">
        <v>407</v>
      </c>
      <c r="D206" s="180" t="s">
        <v>175</v>
      </c>
      <c r="E206" s="181">
        <v>423.96262999999999</v>
      </c>
      <c r="F206" s="182"/>
      <c r="G206" s="183">
        <f t="shared" si="0"/>
        <v>0</v>
      </c>
      <c r="H206" s="182"/>
      <c r="I206" s="183">
        <f t="shared" si="1"/>
        <v>0</v>
      </c>
      <c r="J206" s="182"/>
      <c r="K206" s="183">
        <f t="shared" si="2"/>
        <v>0</v>
      </c>
      <c r="L206" s="183">
        <v>21</v>
      </c>
      <c r="M206" s="183">
        <f t="shared" si="3"/>
        <v>0</v>
      </c>
      <c r="N206" s="181">
        <v>0</v>
      </c>
      <c r="O206" s="181">
        <f t="shared" si="4"/>
        <v>0</v>
      </c>
      <c r="P206" s="181">
        <v>0</v>
      </c>
      <c r="Q206" s="181">
        <f t="shared" si="5"/>
        <v>0</v>
      </c>
      <c r="R206" s="183" t="s">
        <v>379</v>
      </c>
      <c r="S206" s="183" t="s">
        <v>136</v>
      </c>
      <c r="T206" s="184" t="s">
        <v>136</v>
      </c>
      <c r="U206" s="159">
        <v>0</v>
      </c>
      <c r="V206" s="159">
        <f t="shared" si="6"/>
        <v>0</v>
      </c>
      <c r="W206" s="159"/>
      <c r="X206" s="159" t="s">
        <v>408</v>
      </c>
      <c r="Y206" s="159" t="s">
        <v>127</v>
      </c>
      <c r="Z206" s="148"/>
      <c r="AA206" s="148"/>
      <c r="AB206" s="148"/>
      <c r="AC206" s="148"/>
      <c r="AD206" s="148"/>
      <c r="AE206" s="148"/>
      <c r="AF206" s="148"/>
      <c r="AG206" s="148" t="s">
        <v>401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outlineLevel="1" x14ac:dyDescent="0.2">
      <c r="A207" s="178">
        <v>86</v>
      </c>
      <c r="B207" s="179" t="s">
        <v>409</v>
      </c>
      <c r="C207" s="188" t="s">
        <v>410</v>
      </c>
      <c r="D207" s="180" t="s">
        <v>175</v>
      </c>
      <c r="E207" s="181">
        <v>16.95851</v>
      </c>
      <c r="F207" s="182"/>
      <c r="G207" s="183">
        <f t="shared" si="0"/>
        <v>0</v>
      </c>
      <c r="H207" s="182"/>
      <c r="I207" s="183">
        <f t="shared" si="1"/>
        <v>0</v>
      </c>
      <c r="J207" s="182"/>
      <c r="K207" s="183">
        <f t="shared" si="2"/>
        <v>0</v>
      </c>
      <c r="L207" s="183">
        <v>21</v>
      </c>
      <c r="M207" s="183">
        <f t="shared" si="3"/>
        <v>0</v>
      </c>
      <c r="N207" s="181">
        <v>0</v>
      </c>
      <c r="O207" s="181">
        <f t="shared" si="4"/>
        <v>0</v>
      </c>
      <c r="P207" s="181">
        <v>0</v>
      </c>
      <c r="Q207" s="181">
        <f t="shared" si="5"/>
        <v>0</v>
      </c>
      <c r="R207" s="183" t="s">
        <v>379</v>
      </c>
      <c r="S207" s="183" t="s">
        <v>136</v>
      </c>
      <c r="T207" s="184" t="s">
        <v>136</v>
      </c>
      <c r="U207" s="159">
        <v>0.94199999999999995</v>
      </c>
      <c r="V207" s="159">
        <f t="shared" si="6"/>
        <v>15.97</v>
      </c>
      <c r="W207" s="159"/>
      <c r="X207" s="159"/>
      <c r="Y207" s="159" t="s">
        <v>127</v>
      </c>
      <c r="Z207" s="148"/>
      <c r="AA207" s="148"/>
      <c r="AB207" s="148"/>
      <c r="AC207" s="148"/>
      <c r="AD207" s="148"/>
      <c r="AE207" s="148"/>
      <c r="AF207" s="148"/>
      <c r="AG207" s="148" t="s">
        <v>401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t="22.5" outlineLevel="1" x14ac:dyDescent="0.2">
      <c r="A208" s="178">
        <v>87</v>
      </c>
      <c r="B208" s="179" t="s">
        <v>411</v>
      </c>
      <c r="C208" s="188" t="s">
        <v>412</v>
      </c>
      <c r="D208" s="180" t="s">
        <v>175</v>
      </c>
      <c r="E208" s="181">
        <v>135.66803999999999</v>
      </c>
      <c r="F208" s="182"/>
      <c r="G208" s="183">
        <f t="shared" si="0"/>
        <v>0</v>
      </c>
      <c r="H208" s="182"/>
      <c r="I208" s="183">
        <f t="shared" si="1"/>
        <v>0</v>
      </c>
      <c r="J208" s="182"/>
      <c r="K208" s="183">
        <f t="shared" si="2"/>
        <v>0</v>
      </c>
      <c r="L208" s="183">
        <v>21</v>
      </c>
      <c r="M208" s="183">
        <f t="shared" si="3"/>
        <v>0</v>
      </c>
      <c r="N208" s="181">
        <v>0</v>
      </c>
      <c r="O208" s="181">
        <f t="shared" si="4"/>
        <v>0</v>
      </c>
      <c r="P208" s="181">
        <v>0</v>
      </c>
      <c r="Q208" s="181">
        <f t="shared" si="5"/>
        <v>0</v>
      </c>
      <c r="R208" s="183" t="s">
        <v>379</v>
      </c>
      <c r="S208" s="183" t="s">
        <v>136</v>
      </c>
      <c r="T208" s="184" t="s">
        <v>136</v>
      </c>
      <c r="U208" s="159">
        <v>0.105</v>
      </c>
      <c r="V208" s="159">
        <f t="shared" si="6"/>
        <v>14.25</v>
      </c>
      <c r="W208" s="159"/>
      <c r="X208" s="159" t="s">
        <v>408</v>
      </c>
      <c r="Y208" s="159" t="s">
        <v>127</v>
      </c>
      <c r="Z208" s="148"/>
      <c r="AA208" s="148"/>
      <c r="AB208" s="148"/>
      <c r="AC208" s="148"/>
      <c r="AD208" s="148"/>
      <c r="AE208" s="148"/>
      <c r="AF208" s="148"/>
      <c r="AG208" s="148" t="s">
        <v>401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1" x14ac:dyDescent="0.2">
      <c r="A209" s="178">
        <v>88</v>
      </c>
      <c r="B209" s="179" t="s">
        <v>413</v>
      </c>
      <c r="C209" s="188" t="s">
        <v>414</v>
      </c>
      <c r="D209" s="180" t="s">
        <v>415</v>
      </c>
      <c r="E209" s="181">
        <v>1</v>
      </c>
      <c r="F209" s="182"/>
      <c r="G209" s="183">
        <f t="shared" si="0"/>
        <v>0</v>
      </c>
      <c r="H209" s="182"/>
      <c r="I209" s="183">
        <f t="shared" si="1"/>
        <v>0</v>
      </c>
      <c r="J209" s="182"/>
      <c r="K209" s="183">
        <f t="shared" si="2"/>
        <v>0</v>
      </c>
      <c r="L209" s="183">
        <v>21</v>
      </c>
      <c r="M209" s="183">
        <f t="shared" si="3"/>
        <v>0</v>
      </c>
      <c r="N209" s="181">
        <v>0</v>
      </c>
      <c r="O209" s="181">
        <f t="shared" si="4"/>
        <v>0</v>
      </c>
      <c r="P209" s="181">
        <v>0</v>
      </c>
      <c r="Q209" s="181">
        <f t="shared" si="5"/>
        <v>0</v>
      </c>
      <c r="R209" s="183"/>
      <c r="S209" s="183" t="s">
        <v>136</v>
      </c>
      <c r="T209" s="184" t="s">
        <v>125</v>
      </c>
      <c r="U209" s="159">
        <v>0</v>
      </c>
      <c r="V209" s="159">
        <f t="shared" si="6"/>
        <v>0</v>
      </c>
      <c r="W209" s="159"/>
      <c r="X209" s="159"/>
      <c r="Y209" s="159" t="s">
        <v>127</v>
      </c>
      <c r="Z209" s="148"/>
      <c r="AA209" s="148"/>
      <c r="AB209" s="148"/>
      <c r="AC209" s="148"/>
      <c r="AD209" s="148"/>
      <c r="AE209" s="148"/>
      <c r="AF209" s="148"/>
      <c r="AG209" s="148" t="s">
        <v>416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1" x14ac:dyDescent="0.2">
      <c r="A210" s="178">
        <v>89</v>
      </c>
      <c r="B210" s="179" t="s">
        <v>417</v>
      </c>
      <c r="C210" s="188" t="s">
        <v>418</v>
      </c>
      <c r="D210" s="180" t="s">
        <v>415</v>
      </c>
      <c r="E210" s="181">
        <v>1</v>
      </c>
      <c r="F210" s="182"/>
      <c r="G210" s="183">
        <f t="shared" si="0"/>
        <v>0</v>
      </c>
      <c r="H210" s="182"/>
      <c r="I210" s="183">
        <f t="shared" si="1"/>
        <v>0</v>
      </c>
      <c r="J210" s="182"/>
      <c r="K210" s="183">
        <f t="shared" si="2"/>
        <v>0</v>
      </c>
      <c r="L210" s="183">
        <v>21</v>
      </c>
      <c r="M210" s="183">
        <f t="shared" si="3"/>
        <v>0</v>
      </c>
      <c r="N210" s="181">
        <v>0</v>
      </c>
      <c r="O210" s="181">
        <f t="shared" si="4"/>
        <v>0</v>
      </c>
      <c r="P210" s="181">
        <v>0</v>
      </c>
      <c r="Q210" s="181">
        <f t="shared" si="5"/>
        <v>0</v>
      </c>
      <c r="R210" s="183"/>
      <c r="S210" s="183" t="s">
        <v>136</v>
      </c>
      <c r="T210" s="184" t="s">
        <v>125</v>
      </c>
      <c r="U210" s="159">
        <v>0</v>
      </c>
      <c r="V210" s="159">
        <f t="shared" si="6"/>
        <v>0</v>
      </c>
      <c r="W210" s="159"/>
      <c r="X210" s="159"/>
      <c r="Y210" s="159" t="s">
        <v>127</v>
      </c>
      <c r="Z210" s="148"/>
      <c r="AA210" s="148"/>
      <c r="AB210" s="148"/>
      <c r="AC210" s="148"/>
      <c r="AD210" s="148"/>
      <c r="AE210" s="148"/>
      <c r="AF210" s="148"/>
      <c r="AG210" s="148" t="s">
        <v>416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x14ac:dyDescent="0.2">
      <c r="A211" s="164" t="s">
        <v>119</v>
      </c>
      <c r="B211" s="165" t="s">
        <v>90</v>
      </c>
      <c r="C211" s="187" t="s">
        <v>27</v>
      </c>
      <c r="D211" s="166"/>
      <c r="E211" s="167"/>
      <c r="F211" s="168"/>
      <c r="G211" s="168">
        <f>SUMIF(AG212:AG215,"&lt;&gt;NOR",G212:G215)</f>
        <v>0</v>
      </c>
      <c r="H211" s="168"/>
      <c r="I211" s="168">
        <f>SUM(I212:I215)</f>
        <v>0</v>
      </c>
      <c r="J211" s="168"/>
      <c r="K211" s="168">
        <f>SUM(K212:K215)</f>
        <v>0</v>
      </c>
      <c r="L211" s="168"/>
      <c r="M211" s="168">
        <f>SUM(M212:M215)</f>
        <v>0</v>
      </c>
      <c r="N211" s="167"/>
      <c r="O211" s="167">
        <f>SUM(O212:O215)</f>
        <v>0</v>
      </c>
      <c r="P211" s="167"/>
      <c r="Q211" s="167">
        <f>SUM(Q212:Q215)</f>
        <v>0</v>
      </c>
      <c r="R211" s="168"/>
      <c r="S211" s="168"/>
      <c r="T211" s="169"/>
      <c r="U211" s="163"/>
      <c r="V211" s="163">
        <f>SUM(V212:V215)</f>
        <v>0</v>
      </c>
      <c r="W211" s="163"/>
      <c r="X211" s="163"/>
      <c r="Y211" s="163"/>
      <c r="AG211" t="s">
        <v>120</v>
      </c>
    </row>
    <row r="212" spans="1:60" outlineLevel="1" x14ac:dyDescent="0.2">
      <c r="A212" s="178">
        <v>90</v>
      </c>
      <c r="B212" s="179" t="s">
        <v>419</v>
      </c>
      <c r="C212" s="188" t="s">
        <v>420</v>
      </c>
      <c r="D212" s="180" t="s">
        <v>415</v>
      </c>
      <c r="E212" s="181">
        <v>1</v>
      </c>
      <c r="F212" s="182"/>
      <c r="G212" s="183">
        <f>ROUND(E212*F212,2)</f>
        <v>0</v>
      </c>
      <c r="H212" s="182"/>
      <c r="I212" s="183">
        <f>ROUND(E212*H212,2)</f>
        <v>0</v>
      </c>
      <c r="J212" s="182"/>
      <c r="K212" s="183">
        <f>ROUND(E212*J212,2)</f>
        <v>0</v>
      </c>
      <c r="L212" s="183">
        <v>21</v>
      </c>
      <c r="M212" s="183">
        <f>G212*(1+L212/100)</f>
        <v>0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3"/>
      <c r="S212" s="183" t="s">
        <v>136</v>
      </c>
      <c r="T212" s="184" t="s">
        <v>125</v>
      </c>
      <c r="U212" s="159">
        <v>0</v>
      </c>
      <c r="V212" s="159">
        <f>ROUND(E212*U212,2)</f>
        <v>0</v>
      </c>
      <c r="W212" s="159"/>
      <c r="X212" s="159"/>
      <c r="Y212" s="159" t="s">
        <v>127</v>
      </c>
      <c r="Z212" s="148"/>
      <c r="AA212" s="148"/>
      <c r="AB212" s="148"/>
      <c r="AC212" s="148"/>
      <c r="AD212" s="148"/>
      <c r="AE212" s="148"/>
      <c r="AF212" s="148"/>
      <c r="AG212" s="148" t="s">
        <v>416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1" x14ac:dyDescent="0.2">
      <c r="A213" s="178">
        <v>91</v>
      </c>
      <c r="B213" s="179" t="s">
        <v>421</v>
      </c>
      <c r="C213" s="188" t="s">
        <v>422</v>
      </c>
      <c r="D213" s="180" t="s">
        <v>415</v>
      </c>
      <c r="E213" s="181">
        <v>1</v>
      </c>
      <c r="F213" s="182"/>
      <c r="G213" s="183">
        <f>ROUND(E213*F213,2)</f>
        <v>0</v>
      </c>
      <c r="H213" s="182"/>
      <c r="I213" s="183">
        <f>ROUND(E213*H213,2)</f>
        <v>0</v>
      </c>
      <c r="J213" s="182"/>
      <c r="K213" s="183">
        <f>ROUND(E213*J213,2)</f>
        <v>0</v>
      </c>
      <c r="L213" s="183">
        <v>21</v>
      </c>
      <c r="M213" s="183">
        <f>G213*(1+L213/100)</f>
        <v>0</v>
      </c>
      <c r="N213" s="181">
        <v>0</v>
      </c>
      <c r="O213" s="181">
        <f>ROUND(E213*N213,2)</f>
        <v>0</v>
      </c>
      <c r="P213" s="181">
        <v>0</v>
      </c>
      <c r="Q213" s="181">
        <f>ROUND(E213*P213,2)</f>
        <v>0</v>
      </c>
      <c r="R213" s="183"/>
      <c r="S213" s="183" t="s">
        <v>136</v>
      </c>
      <c r="T213" s="184" t="s">
        <v>125</v>
      </c>
      <c r="U213" s="159">
        <v>0</v>
      </c>
      <c r="V213" s="159">
        <f>ROUND(E213*U213,2)</f>
        <v>0</v>
      </c>
      <c r="W213" s="159"/>
      <c r="X213" s="159"/>
      <c r="Y213" s="159" t="s">
        <v>127</v>
      </c>
      <c r="Z213" s="148"/>
      <c r="AA213" s="148"/>
      <c r="AB213" s="148"/>
      <c r="AC213" s="148"/>
      <c r="AD213" s="148"/>
      <c r="AE213" s="148"/>
      <c r="AF213" s="148"/>
      <c r="AG213" s="148" t="s">
        <v>416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1" x14ac:dyDescent="0.2">
      <c r="A214" s="178">
        <v>92</v>
      </c>
      <c r="B214" s="179" t="s">
        <v>423</v>
      </c>
      <c r="C214" s="188" t="s">
        <v>424</v>
      </c>
      <c r="D214" s="180" t="s">
        <v>415</v>
      </c>
      <c r="E214" s="181">
        <v>1</v>
      </c>
      <c r="F214" s="182"/>
      <c r="G214" s="183">
        <f>ROUND(E214*F214,2)</f>
        <v>0</v>
      </c>
      <c r="H214" s="182"/>
      <c r="I214" s="183">
        <f>ROUND(E214*H214,2)</f>
        <v>0</v>
      </c>
      <c r="J214" s="182"/>
      <c r="K214" s="183">
        <f>ROUND(E214*J214,2)</f>
        <v>0</v>
      </c>
      <c r="L214" s="183">
        <v>21</v>
      </c>
      <c r="M214" s="183">
        <f>G214*(1+L214/100)</f>
        <v>0</v>
      </c>
      <c r="N214" s="181">
        <v>0</v>
      </c>
      <c r="O214" s="181">
        <f>ROUND(E214*N214,2)</f>
        <v>0</v>
      </c>
      <c r="P214" s="181">
        <v>0</v>
      </c>
      <c r="Q214" s="181">
        <f>ROUND(E214*P214,2)</f>
        <v>0</v>
      </c>
      <c r="R214" s="183"/>
      <c r="S214" s="183" t="s">
        <v>136</v>
      </c>
      <c r="T214" s="184" t="s">
        <v>125</v>
      </c>
      <c r="U214" s="159">
        <v>0</v>
      </c>
      <c r="V214" s="159">
        <f>ROUND(E214*U214,2)</f>
        <v>0</v>
      </c>
      <c r="W214" s="159"/>
      <c r="X214" s="159"/>
      <c r="Y214" s="159" t="s">
        <v>127</v>
      </c>
      <c r="Z214" s="148"/>
      <c r="AA214" s="148"/>
      <c r="AB214" s="148"/>
      <c r="AC214" s="148"/>
      <c r="AD214" s="148"/>
      <c r="AE214" s="148"/>
      <c r="AF214" s="148"/>
      <c r="AG214" s="148" t="s">
        <v>416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1" x14ac:dyDescent="0.2">
      <c r="A215" s="178">
        <v>93</v>
      </c>
      <c r="B215" s="179" t="s">
        <v>425</v>
      </c>
      <c r="C215" s="188" t="s">
        <v>426</v>
      </c>
      <c r="D215" s="180" t="s">
        <v>415</v>
      </c>
      <c r="E215" s="181">
        <v>1</v>
      </c>
      <c r="F215" s="182"/>
      <c r="G215" s="183">
        <f>ROUND(E215*F215,2)</f>
        <v>0</v>
      </c>
      <c r="H215" s="182"/>
      <c r="I215" s="183">
        <f>ROUND(E215*H215,2)</f>
        <v>0</v>
      </c>
      <c r="J215" s="182"/>
      <c r="K215" s="183">
        <f>ROUND(E215*J215,2)</f>
        <v>0</v>
      </c>
      <c r="L215" s="183">
        <v>21</v>
      </c>
      <c r="M215" s="183">
        <f>G215*(1+L215/100)</f>
        <v>0</v>
      </c>
      <c r="N215" s="181">
        <v>0</v>
      </c>
      <c r="O215" s="181">
        <f>ROUND(E215*N215,2)</f>
        <v>0</v>
      </c>
      <c r="P215" s="181">
        <v>0</v>
      </c>
      <c r="Q215" s="181">
        <f>ROUND(E215*P215,2)</f>
        <v>0</v>
      </c>
      <c r="R215" s="183"/>
      <c r="S215" s="183" t="s">
        <v>136</v>
      </c>
      <c r="T215" s="184" t="s">
        <v>125</v>
      </c>
      <c r="U215" s="159">
        <v>0</v>
      </c>
      <c r="V215" s="159">
        <f>ROUND(E215*U215,2)</f>
        <v>0</v>
      </c>
      <c r="W215" s="159"/>
      <c r="X215" s="159"/>
      <c r="Y215" s="159" t="s">
        <v>127</v>
      </c>
      <c r="Z215" s="148"/>
      <c r="AA215" s="148"/>
      <c r="AB215" s="148"/>
      <c r="AC215" s="148"/>
      <c r="AD215" s="148"/>
      <c r="AE215" s="148"/>
      <c r="AF215" s="148"/>
      <c r="AG215" s="148" t="s">
        <v>416</v>
      </c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x14ac:dyDescent="0.2">
      <c r="A216" s="164" t="s">
        <v>119</v>
      </c>
      <c r="B216" s="165" t="s">
        <v>91</v>
      </c>
      <c r="C216" s="187" t="s">
        <v>28</v>
      </c>
      <c r="D216" s="166"/>
      <c r="E216" s="167"/>
      <c r="F216" s="168"/>
      <c r="G216" s="168">
        <f>SUMIF(AG217:AG220,"&lt;&gt;NOR",G217:G220)</f>
        <v>0</v>
      </c>
      <c r="H216" s="168"/>
      <c r="I216" s="168">
        <f>SUM(I217:I220)</f>
        <v>0</v>
      </c>
      <c r="J216" s="168"/>
      <c r="K216" s="168">
        <f>SUM(K217:K220)</f>
        <v>0</v>
      </c>
      <c r="L216" s="168"/>
      <c r="M216" s="168">
        <f>SUM(M217:M220)</f>
        <v>0</v>
      </c>
      <c r="N216" s="167"/>
      <c r="O216" s="167">
        <f>SUM(O217:O220)</f>
        <v>0</v>
      </c>
      <c r="P216" s="167"/>
      <c r="Q216" s="167">
        <f>SUM(Q217:Q220)</f>
        <v>0</v>
      </c>
      <c r="R216" s="168"/>
      <c r="S216" s="168"/>
      <c r="T216" s="169"/>
      <c r="U216" s="163"/>
      <c r="V216" s="163">
        <f>SUM(V217:V220)</f>
        <v>0</v>
      </c>
      <c r="W216" s="163"/>
      <c r="X216" s="163"/>
      <c r="Y216" s="163"/>
      <c r="AG216" t="s">
        <v>120</v>
      </c>
    </row>
    <row r="217" spans="1:60" outlineLevel="1" x14ac:dyDescent="0.2">
      <c r="A217" s="178">
        <v>94</v>
      </c>
      <c r="B217" s="179" t="s">
        <v>427</v>
      </c>
      <c r="C217" s="188" t="s">
        <v>428</v>
      </c>
      <c r="D217" s="180" t="s">
        <v>415</v>
      </c>
      <c r="E217" s="181">
        <v>1</v>
      </c>
      <c r="F217" s="182"/>
      <c r="G217" s="183">
        <f>ROUND(E217*F217,2)</f>
        <v>0</v>
      </c>
      <c r="H217" s="182"/>
      <c r="I217" s="183">
        <f>ROUND(E217*H217,2)</f>
        <v>0</v>
      </c>
      <c r="J217" s="182"/>
      <c r="K217" s="183">
        <f>ROUND(E217*J217,2)</f>
        <v>0</v>
      </c>
      <c r="L217" s="183">
        <v>21</v>
      </c>
      <c r="M217" s="183">
        <f>G217*(1+L217/100)</f>
        <v>0</v>
      </c>
      <c r="N217" s="181">
        <v>0</v>
      </c>
      <c r="O217" s="181">
        <f>ROUND(E217*N217,2)</f>
        <v>0</v>
      </c>
      <c r="P217" s="181">
        <v>0</v>
      </c>
      <c r="Q217" s="181">
        <f>ROUND(E217*P217,2)</f>
        <v>0</v>
      </c>
      <c r="R217" s="183"/>
      <c r="S217" s="183" t="s">
        <v>136</v>
      </c>
      <c r="T217" s="184" t="s">
        <v>125</v>
      </c>
      <c r="U217" s="159">
        <v>0</v>
      </c>
      <c r="V217" s="159">
        <f>ROUND(E217*U217,2)</f>
        <v>0</v>
      </c>
      <c r="W217" s="159"/>
      <c r="X217" s="159"/>
      <c r="Y217" s="159" t="s">
        <v>127</v>
      </c>
      <c r="Z217" s="148"/>
      <c r="AA217" s="148"/>
      <c r="AB217" s="148"/>
      <c r="AC217" s="148"/>
      <c r="AD217" s="148"/>
      <c r="AE217" s="148"/>
      <c r="AF217" s="148"/>
      <c r="AG217" s="148" t="s">
        <v>416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1" x14ac:dyDescent="0.2">
      <c r="A218" s="178">
        <v>95</v>
      </c>
      <c r="B218" s="179" t="s">
        <v>429</v>
      </c>
      <c r="C218" s="188" t="s">
        <v>430</v>
      </c>
      <c r="D218" s="180" t="s">
        <v>415</v>
      </c>
      <c r="E218" s="181">
        <v>1</v>
      </c>
      <c r="F218" s="182"/>
      <c r="G218" s="183">
        <f>ROUND(E218*F218,2)</f>
        <v>0</v>
      </c>
      <c r="H218" s="182"/>
      <c r="I218" s="183">
        <f>ROUND(E218*H218,2)</f>
        <v>0</v>
      </c>
      <c r="J218" s="182"/>
      <c r="K218" s="183">
        <f>ROUND(E218*J218,2)</f>
        <v>0</v>
      </c>
      <c r="L218" s="183">
        <v>21</v>
      </c>
      <c r="M218" s="183">
        <f>G218*(1+L218/100)</f>
        <v>0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3"/>
      <c r="S218" s="183" t="s">
        <v>136</v>
      </c>
      <c r="T218" s="184" t="s">
        <v>125</v>
      </c>
      <c r="U218" s="159">
        <v>0</v>
      </c>
      <c r="V218" s="159">
        <f>ROUND(E218*U218,2)</f>
        <v>0</v>
      </c>
      <c r="W218" s="159"/>
      <c r="X218" s="159"/>
      <c r="Y218" s="159" t="s">
        <v>127</v>
      </c>
      <c r="Z218" s="148"/>
      <c r="AA218" s="148"/>
      <c r="AB218" s="148"/>
      <c r="AC218" s="148"/>
      <c r="AD218" s="148"/>
      <c r="AE218" s="148"/>
      <c r="AF218" s="148"/>
      <c r="AG218" s="148" t="s">
        <v>416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1" x14ac:dyDescent="0.2">
      <c r="A219" s="178">
        <v>96</v>
      </c>
      <c r="B219" s="179" t="s">
        <v>431</v>
      </c>
      <c r="C219" s="188" t="s">
        <v>432</v>
      </c>
      <c r="D219" s="180" t="s">
        <v>415</v>
      </c>
      <c r="E219" s="181">
        <v>1</v>
      </c>
      <c r="F219" s="182"/>
      <c r="G219" s="183">
        <f>ROUND(E219*F219,2)</f>
        <v>0</v>
      </c>
      <c r="H219" s="182"/>
      <c r="I219" s="183">
        <f>ROUND(E219*H219,2)</f>
        <v>0</v>
      </c>
      <c r="J219" s="182"/>
      <c r="K219" s="183">
        <f>ROUND(E219*J219,2)</f>
        <v>0</v>
      </c>
      <c r="L219" s="183">
        <v>21</v>
      </c>
      <c r="M219" s="183">
        <f>G219*(1+L219/100)</f>
        <v>0</v>
      </c>
      <c r="N219" s="181">
        <v>0</v>
      </c>
      <c r="O219" s="181">
        <f>ROUND(E219*N219,2)</f>
        <v>0</v>
      </c>
      <c r="P219" s="181">
        <v>0</v>
      </c>
      <c r="Q219" s="181">
        <f>ROUND(E219*P219,2)</f>
        <v>0</v>
      </c>
      <c r="R219" s="183"/>
      <c r="S219" s="183" t="s">
        <v>136</v>
      </c>
      <c r="T219" s="184" t="s">
        <v>125</v>
      </c>
      <c r="U219" s="159">
        <v>0</v>
      </c>
      <c r="V219" s="159">
        <f>ROUND(E219*U219,2)</f>
        <v>0</v>
      </c>
      <c r="W219" s="159"/>
      <c r="X219" s="159"/>
      <c r="Y219" s="159" t="s">
        <v>127</v>
      </c>
      <c r="Z219" s="148"/>
      <c r="AA219" s="148"/>
      <c r="AB219" s="148"/>
      <c r="AC219" s="148"/>
      <c r="AD219" s="148"/>
      <c r="AE219" s="148"/>
      <c r="AF219" s="148"/>
      <c r="AG219" s="148" t="s">
        <v>416</v>
      </c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">
      <c r="A220" s="171">
        <v>97</v>
      </c>
      <c r="B220" s="172" t="s">
        <v>433</v>
      </c>
      <c r="C220" s="189" t="s">
        <v>434</v>
      </c>
      <c r="D220" s="173" t="s">
        <v>415</v>
      </c>
      <c r="E220" s="174">
        <v>1</v>
      </c>
      <c r="F220" s="175"/>
      <c r="G220" s="176">
        <f>ROUND(E220*F220,2)</f>
        <v>0</v>
      </c>
      <c r="H220" s="175"/>
      <c r="I220" s="176">
        <f>ROUND(E220*H220,2)</f>
        <v>0</v>
      </c>
      <c r="J220" s="175"/>
      <c r="K220" s="176">
        <f>ROUND(E220*J220,2)</f>
        <v>0</v>
      </c>
      <c r="L220" s="176">
        <v>21</v>
      </c>
      <c r="M220" s="176">
        <f>G220*(1+L220/100)</f>
        <v>0</v>
      </c>
      <c r="N220" s="174">
        <v>0</v>
      </c>
      <c r="O220" s="174">
        <f>ROUND(E220*N220,2)</f>
        <v>0</v>
      </c>
      <c r="P220" s="174">
        <v>0</v>
      </c>
      <c r="Q220" s="174">
        <f>ROUND(E220*P220,2)</f>
        <v>0</v>
      </c>
      <c r="R220" s="176"/>
      <c r="S220" s="176" t="s">
        <v>136</v>
      </c>
      <c r="T220" s="177" t="s">
        <v>125</v>
      </c>
      <c r="U220" s="159">
        <v>0</v>
      </c>
      <c r="V220" s="159">
        <f>ROUND(E220*U220,2)</f>
        <v>0</v>
      </c>
      <c r="W220" s="159"/>
      <c r="X220" s="159"/>
      <c r="Y220" s="159" t="s">
        <v>127</v>
      </c>
      <c r="Z220" s="148"/>
      <c r="AA220" s="148"/>
      <c r="AB220" s="148"/>
      <c r="AC220" s="148"/>
      <c r="AD220" s="148"/>
      <c r="AE220" s="148"/>
      <c r="AF220" s="148"/>
      <c r="AG220" s="148" t="s">
        <v>416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x14ac:dyDescent="0.2">
      <c r="A221" s="3"/>
      <c r="B221" s="4"/>
      <c r="C221" s="192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AE221">
        <v>12</v>
      </c>
      <c r="AF221">
        <v>21</v>
      </c>
      <c r="AG221" t="s">
        <v>105</v>
      </c>
    </row>
    <row r="222" spans="1:60" x14ac:dyDescent="0.2">
      <c r="A222" s="151"/>
      <c r="B222" s="152" t="s">
        <v>29</v>
      </c>
      <c r="C222" s="193"/>
      <c r="D222" s="153"/>
      <c r="E222" s="154"/>
      <c r="F222" s="154"/>
      <c r="G222" s="170">
        <f>G8+G10+G12+G37+G39+G49+G59+G76+G136+G146+G166+G182+G184+G211+G216</f>
        <v>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f>SUMIF(L7:L220,AE221,G7:G220)</f>
        <v>0</v>
      </c>
      <c r="AF222">
        <f>SUMIF(L7:L220,AF221,G7:G220)</f>
        <v>0</v>
      </c>
      <c r="AG222" t="s">
        <v>435</v>
      </c>
    </row>
    <row r="223" spans="1:60" x14ac:dyDescent="0.2">
      <c r="C223" s="194"/>
      <c r="D223" s="10"/>
      <c r="AG223" t="s">
        <v>437</v>
      </c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7uthRW0EJLqh1bvRySR2esQ+CEc324mmmRmpbWyxUD/EQ9sSw4dyFYihMbqKAeYn9qDimvRTb2sSWRXwGUoKg==" saltValue="rhTunEufrSZLwPOXrHEnvA==" spinCount="100000" sheet="1" formatRows="0"/>
  <mergeCells count="24">
    <mergeCell ref="C84:G84"/>
    <mergeCell ref="A1:G1"/>
    <mergeCell ref="C2:G2"/>
    <mergeCell ref="C3:G3"/>
    <mergeCell ref="C4:G4"/>
    <mergeCell ref="C14:G14"/>
    <mergeCell ref="C18:G18"/>
    <mergeCell ref="C21:G21"/>
    <mergeCell ref="C33:G33"/>
    <mergeCell ref="C48:G48"/>
    <mergeCell ref="C58:G58"/>
    <mergeCell ref="C75:G75"/>
    <mergeCell ref="C181:G181"/>
    <mergeCell ref="C87:G87"/>
    <mergeCell ref="C135:G135"/>
    <mergeCell ref="C145:G145"/>
    <mergeCell ref="C159:G159"/>
    <mergeCell ref="C161:G161"/>
    <mergeCell ref="C165:G165"/>
    <mergeCell ref="C171:G171"/>
    <mergeCell ref="C172:G172"/>
    <mergeCell ref="C173:G173"/>
    <mergeCell ref="C174:G174"/>
    <mergeCell ref="C175:G17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O-01 R-01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'O-01 R-01 Pol'!Názvy_tisku</vt:lpstr>
      <vt:lpstr>oadresa</vt:lpstr>
      <vt:lpstr>Stavba!Objednatel</vt:lpstr>
      <vt:lpstr>Stavba!Objekt</vt:lpstr>
      <vt:lpstr>'O-01 R-01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Mikuš Jaroslav</dc:creator>
  <cp:lastModifiedBy>Kaňuščák Lukáš</cp:lastModifiedBy>
  <cp:lastPrinted>2019-03-19T12:27:02Z</cp:lastPrinted>
  <dcterms:created xsi:type="dcterms:W3CDTF">2009-04-08T07:15:50Z</dcterms:created>
  <dcterms:modified xsi:type="dcterms:W3CDTF">2025-07-07T10:41:26Z</dcterms:modified>
</cp:coreProperties>
</file>