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Výpočty\BD Studénka 811\"/>
    </mc:Choice>
  </mc:AlternateContent>
  <xr:revisionPtr revIDLastSave="0" documentId="8_{3C06C3A6-CE5B-4B53-8F7D-0A16B44C971B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 Pol'!$A$1:$Y$110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3" i="1" l="1"/>
  <c r="I62" i="1"/>
  <c r="I61" i="1"/>
  <c r="I60" i="1"/>
  <c r="I59" i="1"/>
  <c r="I58" i="1"/>
  <c r="I17" i="1" s="1"/>
  <c r="I57" i="1"/>
  <c r="I56" i="1"/>
  <c r="I55" i="1"/>
  <c r="I54" i="1"/>
  <c r="I53" i="1"/>
  <c r="I16" i="1" s="1"/>
  <c r="G42" i="1"/>
  <c r="F42" i="1"/>
  <c r="G41" i="1"/>
  <c r="F41" i="1"/>
  <c r="G39" i="1"/>
  <c r="F39" i="1"/>
  <c r="G109" i="12"/>
  <c r="BA19" i="12"/>
  <c r="G9" i="12"/>
  <c r="I9" i="12"/>
  <c r="I8" i="12" s="1"/>
  <c r="K9" i="12"/>
  <c r="K8" i="12" s="1"/>
  <c r="M9" i="12"/>
  <c r="O9" i="12"/>
  <c r="Q9" i="12"/>
  <c r="Q8" i="12" s="1"/>
  <c r="V9" i="12"/>
  <c r="G11" i="12"/>
  <c r="M11" i="12" s="1"/>
  <c r="I11" i="12"/>
  <c r="K11" i="12"/>
  <c r="O11" i="12"/>
  <c r="Q11" i="12"/>
  <c r="V11" i="12"/>
  <c r="V8" i="12" s="1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I15" i="12"/>
  <c r="K15" i="12"/>
  <c r="M15" i="12"/>
  <c r="O15" i="12"/>
  <c r="Q15" i="12"/>
  <c r="V15" i="12"/>
  <c r="G16" i="12"/>
  <c r="I16" i="12"/>
  <c r="K16" i="12"/>
  <c r="M16" i="12"/>
  <c r="O16" i="12"/>
  <c r="O8" i="12" s="1"/>
  <c r="Q16" i="12"/>
  <c r="V16" i="12"/>
  <c r="G17" i="12"/>
  <c r="I17" i="12"/>
  <c r="K17" i="12"/>
  <c r="M17" i="12"/>
  <c r="O17" i="12"/>
  <c r="Q17" i="12"/>
  <c r="V17" i="12"/>
  <c r="G18" i="12"/>
  <c r="M18" i="12" s="1"/>
  <c r="I18" i="12"/>
  <c r="K18" i="12"/>
  <c r="O18" i="12"/>
  <c r="Q18" i="12"/>
  <c r="V18" i="12"/>
  <c r="I20" i="12"/>
  <c r="G21" i="12"/>
  <c r="M21" i="12" s="1"/>
  <c r="M20" i="12" s="1"/>
  <c r="I21" i="12"/>
  <c r="K21" i="12"/>
  <c r="K20" i="12" s="1"/>
  <c r="O21" i="12"/>
  <c r="O20" i="12" s="1"/>
  <c r="Q21" i="12"/>
  <c r="Q20" i="12" s="1"/>
  <c r="V21" i="12"/>
  <c r="V20" i="12" s="1"/>
  <c r="G22" i="12"/>
  <c r="Q22" i="12"/>
  <c r="V22" i="12"/>
  <c r="G23" i="12"/>
  <c r="I23" i="12"/>
  <c r="I22" i="12" s="1"/>
  <c r="K23" i="12"/>
  <c r="K22" i="12" s="1"/>
  <c r="M23" i="12"/>
  <c r="M22" i="12" s="1"/>
  <c r="O23" i="12"/>
  <c r="O22" i="12" s="1"/>
  <c r="Q23" i="12"/>
  <c r="V23" i="12"/>
  <c r="G24" i="12"/>
  <c r="I24" i="12"/>
  <c r="K24" i="12"/>
  <c r="M24" i="12"/>
  <c r="O24" i="12"/>
  <c r="Q24" i="12"/>
  <c r="V24" i="12"/>
  <c r="K25" i="12"/>
  <c r="G26" i="12"/>
  <c r="M26" i="12" s="1"/>
  <c r="I26" i="12"/>
  <c r="I25" i="12" s="1"/>
  <c r="K26" i="12"/>
  <c r="O26" i="12"/>
  <c r="O25" i="12" s="1"/>
  <c r="Q26" i="12"/>
  <c r="Q25" i="12" s="1"/>
  <c r="V26" i="12"/>
  <c r="V25" i="12" s="1"/>
  <c r="G27" i="12"/>
  <c r="M27" i="12" s="1"/>
  <c r="I27" i="12"/>
  <c r="K27" i="12"/>
  <c r="O27" i="12"/>
  <c r="Q27" i="12"/>
  <c r="V27" i="12"/>
  <c r="G28" i="12"/>
  <c r="I28" i="12"/>
  <c r="K28" i="12"/>
  <c r="M28" i="12"/>
  <c r="O28" i="12"/>
  <c r="Q28" i="12"/>
  <c r="V28" i="12"/>
  <c r="G29" i="12"/>
  <c r="I29" i="12"/>
  <c r="K29" i="12"/>
  <c r="M29" i="12"/>
  <c r="O29" i="12"/>
  <c r="Q29" i="12"/>
  <c r="V29" i="12"/>
  <c r="G30" i="12"/>
  <c r="I30" i="12"/>
  <c r="K30" i="12"/>
  <c r="M30" i="12"/>
  <c r="O30" i="12"/>
  <c r="Q30" i="12"/>
  <c r="V30" i="12"/>
  <c r="G33" i="12"/>
  <c r="G32" i="12" s="1"/>
  <c r="I33" i="12"/>
  <c r="I32" i="12" s="1"/>
  <c r="K33" i="12"/>
  <c r="O33" i="12"/>
  <c r="O32" i="12" s="1"/>
  <c r="Q33" i="12"/>
  <c r="Q32" i="12" s="1"/>
  <c r="V33" i="12"/>
  <c r="V32" i="12" s="1"/>
  <c r="G34" i="12"/>
  <c r="M34" i="12" s="1"/>
  <c r="I34" i="12"/>
  <c r="K34" i="12"/>
  <c r="O34" i="12"/>
  <c r="Q34" i="12"/>
  <c r="V34" i="12"/>
  <c r="G36" i="12"/>
  <c r="I36" i="12"/>
  <c r="K36" i="12"/>
  <c r="M36" i="12"/>
  <c r="O36" i="12"/>
  <c r="Q36" i="12"/>
  <c r="V36" i="12"/>
  <c r="G38" i="12"/>
  <c r="I38" i="12"/>
  <c r="K38" i="12"/>
  <c r="M38" i="12"/>
  <c r="O38" i="12"/>
  <c r="Q38" i="12"/>
  <c r="V38" i="12"/>
  <c r="G39" i="12"/>
  <c r="I39" i="12"/>
  <c r="K39" i="12"/>
  <c r="M39" i="12"/>
  <c r="O39" i="12"/>
  <c r="Q39" i="12"/>
  <c r="V39" i="12"/>
  <c r="G40" i="12"/>
  <c r="M40" i="12" s="1"/>
  <c r="I40" i="12"/>
  <c r="K40" i="12"/>
  <c r="K32" i="12" s="1"/>
  <c r="O40" i="12"/>
  <c r="Q40" i="12"/>
  <c r="V40" i="12"/>
  <c r="G41" i="12"/>
  <c r="M41" i="12" s="1"/>
  <c r="I41" i="12"/>
  <c r="K41" i="12"/>
  <c r="O41" i="12"/>
  <c r="Q41" i="12"/>
  <c r="V41" i="12"/>
  <c r="G43" i="12"/>
  <c r="M43" i="12" s="1"/>
  <c r="I43" i="12"/>
  <c r="K43" i="12"/>
  <c r="O43" i="12"/>
  <c r="Q43" i="12"/>
  <c r="V43" i="12"/>
  <c r="G45" i="12"/>
  <c r="I45" i="12"/>
  <c r="K45" i="12"/>
  <c r="M45" i="12"/>
  <c r="O45" i="12"/>
  <c r="Q45" i="12"/>
  <c r="V45" i="12"/>
  <c r="G46" i="12"/>
  <c r="I46" i="12"/>
  <c r="K46" i="12"/>
  <c r="M46" i="12"/>
  <c r="O46" i="12"/>
  <c r="Q46" i="12"/>
  <c r="V46" i="12"/>
  <c r="G47" i="12"/>
  <c r="I47" i="12"/>
  <c r="K47" i="12"/>
  <c r="M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I51" i="12"/>
  <c r="K51" i="12"/>
  <c r="M51" i="12"/>
  <c r="O51" i="12"/>
  <c r="Q51" i="12"/>
  <c r="V51" i="12"/>
  <c r="G52" i="12"/>
  <c r="I52" i="12"/>
  <c r="K52" i="12"/>
  <c r="M52" i="12"/>
  <c r="O52" i="12"/>
  <c r="Q52" i="12"/>
  <c r="V52" i="12"/>
  <c r="G53" i="12"/>
  <c r="I53" i="12"/>
  <c r="K53" i="12"/>
  <c r="M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I57" i="12"/>
  <c r="K57" i="12"/>
  <c r="M57" i="12"/>
  <c r="O57" i="12"/>
  <c r="Q57" i="12"/>
  <c r="V57" i="12"/>
  <c r="G58" i="12"/>
  <c r="I58" i="12"/>
  <c r="K58" i="12"/>
  <c r="M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I63" i="12"/>
  <c r="K63" i="12"/>
  <c r="M63" i="12"/>
  <c r="O63" i="12"/>
  <c r="Q63" i="12"/>
  <c r="V63" i="12"/>
  <c r="G64" i="12"/>
  <c r="I64" i="12"/>
  <c r="K64" i="12"/>
  <c r="M64" i="12"/>
  <c r="O64" i="12"/>
  <c r="Q64" i="12"/>
  <c r="V64" i="12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I69" i="12"/>
  <c r="K69" i="12"/>
  <c r="M69" i="12"/>
  <c r="O69" i="12"/>
  <c r="Q69" i="12"/>
  <c r="V69" i="12"/>
  <c r="G70" i="12"/>
  <c r="I70" i="12"/>
  <c r="K70" i="12"/>
  <c r="M70" i="12"/>
  <c r="O70" i="12"/>
  <c r="Q70" i="12"/>
  <c r="V70" i="12"/>
  <c r="G73" i="12"/>
  <c r="M73" i="12" s="1"/>
  <c r="I73" i="12"/>
  <c r="I72" i="12" s="1"/>
  <c r="K73" i="12"/>
  <c r="K72" i="12" s="1"/>
  <c r="O73" i="12"/>
  <c r="Q73" i="12"/>
  <c r="Q72" i="12" s="1"/>
  <c r="V73" i="12"/>
  <c r="V72" i="12" s="1"/>
  <c r="G76" i="12"/>
  <c r="M76" i="12" s="1"/>
  <c r="I76" i="12"/>
  <c r="K76" i="12"/>
  <c r="O76" i="12"/>
  <c r="Q76" i="12"/>
  <c r="V76" i="12"/>
  <c r="G78" i="12"/>
  <c r="M78" i="12" s="1"/>
  <c r="I78" i="12"/>
  <c r="K78" i="12"/>
  <c r="O78" i="12"/>
  <c r="O72" i="12" s="1"/>
  <c r="Q78" i="12"/>
  <c r="V78" i="12"/>
  <c r="G79" i="12"/>
  <c r="I79" i="12"/>
  <c r="K79" i="12"/>
  <c r="M79" i="12"/>
  <c r="O79" i="12"/>
  <c r="Q79" i="12"/>
  <c r="V79" i="12"/>
  <c r="G81" i="12"/>
  <c r="I81" i="12"/>
  <c r="K81" i="12"/>
  <c r="M81" i="12"/>
  <c r="O81" i="12"/>
  <c r="Q81" i="12"/>
  <c r="V81" i="12"/>
  <c r="G84" i="12"/>
  <c r="M84" i="12" s="1"/>
  <c r="M83" i="12" s="1"/>
  <c r="I84" i="12"/>
  <c r="I83" i="12" s="1"/>
  <c r="K84" i="12"/>
  <c r="K83" i="12" s="1"/>
  <c r="O84" i="12"/>
  <c r="Q84" i="12"/>
  <c r="Q83" i="12" s="1"/>
  <c r="V84" i="12"/>
  <c r="V83" i="12" s="1"/>
  <c r="G86" i="12"/>
  <c r="M86" i="12" s="1"/>
  <c r="I86" i="12"/>
  <c r="K86" i="12"/>
  <c r="O86" i="12"/>
  <c r="O83" i="12" s="1"/>
  <c r="Q86" i="12"/>
  <c r="V86" i="12"/>
  <c r="G88" i="12"/>
  <c r="I88" i="12"/>
  <c r="V88" i="12"/>
  <c r="G89" i="12"/>
  <c r="I89" i="12"/>
  <c r="K89" i="12"/>
  <c r="K88" i="12" s="1"/>
  <c r="M89" i="12"/>
  <c r="M88" i="12" s="1"/>
  <c r="O89" i="12"/>
  <c r="O88" i="12" s="1"/>
  <c r="Q89" i="12"/>
  <c r="Q88" i="12" s="1"/>
  <c r="V89" i="12"/>
  <c r="G91" i="12"/>
  <c r="G90" i="12" s="1"/>
  <c r="I91" i="12"/>
  <c r="I90" i="12" s="1"/>
  <c r="K91" i="12"/>
  <c r="K90" i="12" s="1"/>
  <c r="M91" i="12"/>
  <c r="M90" i="12" s="1"/>
  <c r="O91" i="12"/>
  <c r="Q91" i="12"/>
  <c r="V91" i="12"/>
  <c r="V90" i="12" s="1"/>
  <c r="G92" i="12"/>
  <c r="M92" i="12" s="1"/>
  <c r="I92" i="12"/>
  <c r="K92" i="12"/>
  <c r="O92" i="12"/>
  <c r="Q92" i="12"/>
  <c r="Q90" i="12" s="1"/>
  <c r="V92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5" i="12"/>
  <c r="I95" i="12"/>
  <c r="K95" i="12"/>
  <c r="M95" i="12"/>
  <c r="O95" i="12"/>
  <c r="Q95" i="12"/>
  <c r="V95" i="12"/>
  <c r="G96" i="12"/>
  <c r="I96" i="12"/>
  <c r="K96" i="12"/>
  <c r="M96" i="12"/>
  <c r="O96" i="12"/>
  <c r="O90" i="12" s="1"/>
  <c r="Q96" i="12"/>
  <c r="V96" i="12"/>
  <c r="G97" i="12"/>
  <c r="I97" i="12"/>
  <c r="K97" i="12"/>
  <c r="M97" i="12"/>
  <c r="O97" i="12"/>
  <c r="Q97" i="12"/>
  <c r="V97" i="12"/>
  <c r="K98" i="12"/>
  <c r="G99" i="12"/>
  <c r="M99" i="12" s="1"/>
  <c r="I99" i="12"/>
  <c r="I98" i="12" s="1"/>
  <c r="K99" i="12"/>
  <c r="O99" i="12"/>
  <c r="O98" i="12" s="1"/>
  <c r="Q99" i="12"/>
  <c r="Q98" i="12" s="1"/>
  <c r="V99" i="12"/>
  <c r="V98" i="12" s="1"/>
  <c r="G100" i="12"/>
  <c r="M100" i="12" s="1"/>
  <c r="I100" i="12"/>
  <c r="K100" i="12"/>
  <c r="O100" i="12"/>
  <c r="Q100" i="12"/>
  <c r="V100" i="12"/>
  <c r="G101" i="12"/>
  <c r="I101" i="12"/>
  <c r="K101" i="12"/>
  <c r="M101" i="12"/>
  <c r="O101" i="12"/>
  <c r="Q101" i="12"/>
  <c r="V101" i="12"/>
  <c r="G102" i="12"/>
  <c r="I102" i="12"/>
  <c r="K102" i="12"/>
  <c r="M102" i="12"/>
  <c r="O102" i="12"/>
  <c r="Q102" i="12"/>
  <c r="V102" i="12"/>
  <c r="G104" i="12"/>
  <c r="M104" i="12" s="1"/>
  <c r="I104" i="12"/>
  <c r="I103" i="12" s="1"/>
  <c r="K104" i="12"/>
  <c r="K103" i="12" s="1"/>
  <c r="O104" i="12"/>
  <c r="Q104" i="12"/>
  <c r="Q103" i="12" s="1"/>
  <c r="V104" i="12"/>
  <c r="V103" i="12" s="1"/>
  <c r="G105" i="12"/>
  <c r="M105" i="12" s="1"/>
  <c r="I105" i="12"/>
  <c r="K105" i="12"/>
  <c r="O105" i="12"/>
  <c r="O103" i="12" s="1"/>
  <c r="Q105" i="12"/>
  <c r="V105" i="12"/>
  <c r="G106" i="12"/>
  <c r="M106" i="12" s="1"/>
  <c r="I106" i="12"/>
  <c r="K106" i="12"/>
  <c r="O106" i="12"/>
  <c r="Q106" i="12"/>
  <c r="V106" i="12"/>
  <c r="G107" i="12"/>
  <c r="I107" i="12"/>
  <c r="K107" i="12"/>
  <c r="M107" i="12"/>
  <c r="O107" i="12"/>
  <c r="Q107" i="12"/>
  <c r="V107" i="12"/>
  <c r="AF109" i="12"/>
  <c r="I20" i="1"/>
  <c r="I19" i="1"/>
  <c r="I18" i="1"/>
  <c r="F43" i="1"/>
  <c r="G23" i="1" s="1"/>
  <c r="G43" i="1"/>
  <c r="G25" i="1" s="1"/>
  <c r="H43" i="1"/>
  <c r="I42" i="1"/>
  <c r="I41" i="1"/>
  <c r="I39" i="1"/>
  <c r="I43" i="1" s="1"/>
  <c r="J28" i="1"/>
  <c r="J26" i="1"/>
  <c r="G38" i="1"/>
  <c r="F38" i="1"/>
  <c r="J23" i="1"/>
  <c r="J24" i="1"/>
  <c r="J25" i="1"/>
  <c r="J27" i="1"/>
  <c r="E24" i="1"/>
  <c r="G24" i="1"/>
  <c r="E26" i="1"/>
  <c r="G26" i="1"/>
  <c r="I64" i="1" l="1"/>
  <c r="J63" i="1" s="1"/>
  <c r="A27" i="1"/>
  <c r="M8" i="12"/>
  <c r="M72" i="12"/>
  <c r="M98" i="12"/>
  <c r="M103" i="12"/>
  <c r="M25" i="12"/>
  <c r="G20" i="12"/>
  <c r="G103" i="12"/>
  <c r="G83" i="12"/>
  <c r="G72" i="12"/>
  <c r="G98" i="12"/>
  <c r="G25" i="12"/>
  <c r="AE109" i="12"/>
  <c r="M33" i="12"/>
  <c r="M32" i="12" s="1"/>
  <c r="G8" i="12"/>
  <c r="I21" i="1"/>
  <c r="J39" i="1"/>
  <c r="J43" i="1" s="1"/>
  <c r="J42" i="1"/>
  <c r="J41" i="1"/>
  <c r="J62" i="1" l="1"/>
  <c r="J55" i="1"/>
  <c r="J57" i="1"/>
  <c r="J54" i="1"/>
  <c r="J53" i="1"/>
  <c r="J61" i="1"/>
  <c r="J59" i="1"/>
  <c r="J60" i="1"/>
  <c r="J56" i="1"/>
  <c r="J58" i="1"/>
  <c r="G28" i="1"/>
  <c r="G27" i="1" s="1"/>
  <c r="G29" i="1" s="1"/>
  <c r="A28" i="1"/>
  <c r="J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Mikuš Jaroslav</author>
  </authors>
  <commentList>
    <comment ref="S6" authorId="0" shapeId="0" xr:uid="{4F44E5D8-94EE-450F-93AF-0D98336B521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319C1AE-5574-4857-803E-7EACF4CACF0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<sst xmlns="http://schemas.openxmlformats.org/spreadsheetml/2006/main" count="877" uniqueCount="315">
  <si>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</si>
  <si>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</si>
  <si>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</si>
  <si>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</si>
  <si>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</si>
  <si>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</si>
  <si>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</si>
  <si>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</si>
  <si>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</si>
  <si>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</si>
  <si>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</si>
  <si>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</si>
  <si>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</si>
  <si>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</si>
  <si>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</si>
  <si>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</si>
  <si>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</si>
  <si>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</si>
  <si>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</si>
  <si>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</si>
  <si>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</si>
  <si>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</si>
  <si>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</si>
  <si>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</si>
  <si>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</si>
  <si>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</si>
  <si>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</si>
  <si>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</si>
  <si>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</si>
  <si>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</si>
  <si>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</si>
  <si>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</si>
  <si>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</si>
  <si>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</si>
  <si>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</si>
  <si>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</si>
  <si>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</si>
  <si>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</si>
  <si>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</si>
  <si>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</si>
  <si>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</si>
  <si>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</si>
  <si>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</si>
  <si>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</t>
  </si>
  <si>
    <t>RS-018-004 - VÝMĚNA STŘEŠ...</t>
  </si>
  <si>
    <t>01</t>
  </si>
  <si>
    <t>Objekt</t>
  </si>
  <si>
    <t>Objekt:</t>
  </si>
  <si>
    <t>Rozpočet:</t>
  </si>
  <si>
    <t>S-24-003</t>
  </si>
  <si>
    <t>BD Budovatelská č.p. 811, Studénka</t>
  </si>
  <si>
    <t>Stavba</t>
  </si>
  <si>
    <t>Stavební objekt</t>
  </si>
  <si>
    <t>Celkem za stavbu</t>
  </si>
  <si>
    <t>CZK</t>
  </si>
  <si>
    <t>#POPS</t>
  </si>
  <si>
    <t>Popis stavby: S-24-003 - BD Budovatelská č.p. 811, Studénka</t>
  </si>
  <si>
    <t>#POPO</t>
  </si>
  <si>
    <t>Popis objektu: 01 - Objekt</t>
  </si>
  <si>
    <t>#POPR</t>
  </si>
  <si>
    <t>Popis rozpočtu: 2 - RS-018-004 - VÝMĚNA STŘEŠ...</t>
  </si>
  <si>
    <t>Rekapitulace dílů</t>
  </si>
  <si>
    <t>Typ dílu</t>
  </si>
  <si>
    <t>94</t>
  </si>
  <si>
    <t>Lešení a stavební výtahy</t>
  </si>
  <si>
    <t>99</t>
  </si>
  <si>
    <t>Staveništní přesun hmot</t>
  </si>
  <si>
    <t>712</t>
  </si>
  <si>
    <t>Povlakové krytiny</t>
  </si>
  <si>
    <t>762</t>
  </si>
  <si>
    <t>Konstrukce tesařské</t>
  </si>
  <si>
    <t>764</t>
  </si>
  <si>
    <t>Konstrukce klempířské</t>
  </si>
  <si>
    <t>765</t>
  </si>
  <si>
    <t>Krytiny tvrdé</t>
  </si>
  <si>
    <t>783</t>
  </si>
  <si>
    <t>Nátěry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</si>
  <si>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</si>
  <si>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</si>
  <si>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</si>
  <si>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</si>
  <si>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</si>
  <si>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</si>
  <si>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</si>
  <si>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</si>
  <si>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</si>
  <si>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</si>
  <si>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</si>
  <si>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</si>
  <si>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</si>
  <si>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</si>
  <si>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</si>
  <si>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</si>
  <si>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</si>
  <si>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</si>
  <si>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</si>
  <si>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</si>
  <si>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</si>
  <si>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</si>
  <si>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</si>
  <si>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</si>
  <si>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</si>
  <si>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</si>
  <si>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</si>
  <si>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</si>
  <si>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</si>
  <si>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</si>
  <si>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</si>
  <si>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</si>
  <si>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</si>
  <si>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</si>
  <si>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</si>
  <si>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</si>
  <si>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941941031R00</t>
  </si>
  <si>
    <t>Montáž lešení lehkého pracovního řadového s podlahami šířky od 0,80 do 1,00 m, výšky do 10 m</t>
  </si>
  <si>
    <t>m2</t>
  </si>
  <si>
    <t>800-3</t>
  </si>
  <si>
    <t>RTS 24/ I</t>
  </si>
  <si>
    <t>RTS 23/ II</t>
  </si>
  <si>
    <t>Práce</t>
  </si>
  <si>
    <t>Běžná</t>
  </si>
  <si>
    <t>POL1_1</t>
  </si>
  <si>
    <t>včetně kotvení</t>
  </si>
  <si>
    <t>SPI</t>
  </si>
  <si>
    <t>941941191R00</t>
  </si>
  <si>
    <t>Montáž lešení lehkého pracovního řadového s podlahami příplatek za každý další i započatý měsíc použití lešení  šířky šířky od 0,80 do 1,00 m a výšky do 10 m</t>
  </si>
  <si>
    <t>941941831R00</t>
  </si>
  <si>
    <t>Demontáž lešení lehkého řadového s podlahami šířky od 0,8 do 1 m, výšky do 10 m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</si>
  <si>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</si>
  <si>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</si>
  <si>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</si>
  <si>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  z umělých vláken</t>
  </si>
  <si>
    <t>944944081R00</t>
  </si>
  <si>
    <t xml:space="preserve">Demontáž ochranné sítě z umělých vláken </t>
  </si>
  <si>
    <t>945943099</t>
  </si>
  <si>
    <t>Příplatek za konzolování lešení - poslední patro - rozšíření patra</t>
  </si>
  <si>
    <t>soubor</t>
  </si>
  <si>
    <t>Vlastní</t>
  </si>
  <si>
    <t>Indiv</t>
  </si>
  <si>
    <t>POL1_</t>
  </si>
  <si>
    <t>998011003R00</t>
  </si>
  <si>
    <t>Přesun hmot pro budovy s nosnou konstrukcí zděnou výšky přes 12 do 24 m</t>
  </si>
  <si>
    <t>t</t>
  </si>
  <si>
    <t>801-1</t>
  </si>
  <si>
    <t>Přesun hmot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</si>
  <si>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</si>
  <si>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</si>
  <si>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>998009101R00</t>
  </si>
  <si>
    <t>Přesun hmot samostatně budovaného lešení bez ohledu na výšku</t>
  </si>
  <si>
    <t>712400834R00</t>
  </si>
  <si>
    <t xml:space="preserve">Odstranění povlakové krytiny a mechu na střechách šikmých přes 10 do 30° povlakové krytiny každé další vrstvy,  </t>
  </si>
  <si>
    <t>800-711</t>
  </si>
  <si>
    <t>712400831R0X</t>
  </si>
  <si>
    <t>Odstranění povlakové krytiny střech do 30°, 1 vrstva - kanadský šindel</t>
  </si>
  <si>
    <t>762341620RT2</t>
  </si>
  <si>
    <t>Montáž bednění okapových říms, krajnic, závětrných prken, a žaluzií ve spádu nebo rovnoběžně s okapem z palubek , pero - drážka, včetně dodávky palubek tl. 12,5 mm</t>
  </si>
  <si>
    <t>800-762</t>
  </si>
  <si>
    <t>762342203RT2</t>
  </si>
  <si>
    <t>Montáž laťování střech o sklonu do 60° při vzdálenost latí přes 220 do 360 mm, včetně dodávky latí 30/50 mm</t>
  </si>
  <si>
    <t>762342206RT4</t>
  </si>
  <si>
    <t>Montáž kontralatí na vruty, s dodávkou těsnicí pásky pod kontralatě, a dodávkou latí 40 x 60 mm</t>
  </si>
  <si>
    <t>762343811R00</t>
  </si>
  <si>
    <t>Demontáž bednění a laťování bednění okapů a štítových říms, včetně kostry, krajnice a závětrného prkna, střešních žlabů, pevných žaluzií a bednění z dílců z prken hrubých do 32 m</t>
  </si>
  <si>
    <t>998762203R00</t>
  </si>
  <si>
    <t>Přesun hmot pro konstrukce tesařské v objektech výšky do 24 m</t>
  </si>
  <si>
    <t>50 m vodorovně</t>
  </si>
  <si>
    <t>764339330R00</t>
  </si>
  <si>
    <t>Lemování z hliníkového plechu výroba a montáž lemování komínů, zděných ventilací a jiných střešních proniků, s lištami  na hladké a drážkové krytině, v ploše</t>
  </si>
  <si>
    <t>800-764</t>
  </si>
  <si>
    <t>764903101RT3</t>
  </si>
  <si>
    <t xml:space="preserve">Krytina z taškových tabulí osazených na dřevo, z pozinkovaného plechu s povrchem z matného polyesteru tl. 0,5 mm, sklon střechy do 30°, dodávka a montáž </t>
  </si>
  <si>
    <t>RTS 18/ II</t>
  </si>
  <si>
    <t>s úpravou krytiny u okapů, prostupů a výčnělků</t>
  </si>
  <si>
    <t>764928304R00</t>
  </si>
  <si>
    <t xml:space="preserve">Oplechování  zdí (atik), z lakovaného pozinkovaného plechu, rš 500 mm, výroba (zhotovení) a montáž </t>
  </si>
  <si>
    <t>m</t>
  </si>
  <si>
    <t>včetně zhotovení rohů, spojů a dilatací</t>
  </si>
  <si>
    <t>764903204RT2</t>
  </si>
  <si>
    <t>Lemování štítové spodní, z pozinkovaného plechu s povrchem z matného polyesteru tl. 0,5 mm,  , dodávka a montáž</t>
  </si>
  <si>
    <t>764908109RT2</t>
  </si>
  <si>
    <t>Odpadní trouby kruhové, průměr 100 mm, z pozinkovaného plechu s povrchem z polyesteru, v barvě šedé, černé, červené, bílé, zelené, dodávka a montáž</t>
  </si>
  <si>
    <t>764908110RT2</t>
  </si>
  <si>
    <t>Odpadní trouby kruhové, průměr 120 mm, z pozinkovaného plechu s povrchem z polyesteru, v barvě šedé, černé, červené, bílé, zelené, dodávka a montáž</t>
  </si>
  <si>
    <t>764908104RT2</t>
  </si>
  <si>
    <t>Žlaby podokapní půlkruhové, z pozinkovaného plechu s povrchovou úpravou z polyesteru v barvě šedé, černé, červené, bílé, zelené, průměr 125 mm, dodávka a montáž</t>
  </si>
  <si>
    <t>včetně háků, čel, rohů, rovných hrdel a dilatací</t>
  </si>
  <si>
    <t>764908105RT2</t>
  </si>
  <si>
    <t>Žlaby podokapní půlkruhové, z pozinkovaného plechu s povrchovou úpravou z polyesteru v barvě šedé, černé, červené, bílé, zelené, průměr 150  mm, dodávka a montáž</t>
  </si>
  <si>
    <t>764908101RT2</t>
  </si>
  <si>
    <t>Ostatní prvky ke žlabům a odpadním troubám kotlík žlabový kónický, z lakovaného pozinkovaného plechu s povrchem z polyuretanu v barvě šedé, černé, červené, bílé, zelené, pro žlab šířky 125 mm, dodávka a montáž</t>
  </si>
  <si>
    <t>kus</t>
  </si>
  <si>
    <t>764908102RT2</t>
  </si>
  <si>
    <t>Ostatní prvky ke žlabům a odpadním troubám kotlík žlabový kónický, z lakovaného pozinkovaného plechu s povrchem z polyuretanu v barvě šedé, černé, červené, bílé, zelené, pro žlab šířky 150 mm, dodávka a montáž</t>
  </si>
  <si>
    <t>764903205RT2</t>
  </si>
  <si>
    <t>Ostatní prvky ke střechám okapový plech, z pozinkovaného plechu s povrchem z matného polyesteru, rš 205 mm, dodávka a montáž</t>
  </si>
  <si>
    <t>764903302RT2</t>
  </si>
  <si>
    <t>Ostatní prvky ke střechám hřeben pro jednoduché zastřešení, z pozinkovaného plechu s povrchem z matného polyesteru, sklon střechy do 30°, dodávka a montáž</t>
  </si>
  <si>
    <t>764903313R00</t>
  </si>
  <si>
    <t>Ostatní prvky ke střechám sněhový rozrážeč osazený do dřeva, z lakovaného pozinkovaného plechu, v ostatních barvách, dodávka a montáž</t>
  </si>
  <si>
    <t>RTS 22/ I</t>
  </si>
  <si>
    <t>764323820R00</t>
  </si>
  <si>
    <t xml:space="preserve">Demontáž oplechování okapů na střechách s živičnou (fóliovou) krytinou, rš 250 mm,  </t>
  </si>
  <si>
    <t>764331830R00</t>
  </si>
  <si>
    <t>Demontáž lemování zdí  na střechách s tvrdou krytinou, rš 250 a 330 mm, sklonu do 30°</t>
  </si>
  <si>
    <t>764339830R00</t>
  </si>
  <si>
    <t>Demontáž lemování komínů, zděných ventilací a jiných střešních proniků  na hladké krytině, v ploše, sklonu do 30°</t>
  </si>
  <si>
    <t>764351836R00</t>
  </si>
  <si>
    <t>Demontáž žlabů háků,  , sklonu do 30°</t>
  </si>
  <si>
    <t>764351838R00</t>
  </si>
  <si>
    <t xml:space="preserve">Demontáž žlabů háků,  , sklonu přes 45° </t>
  </si>
  <si>
    <t>764352800R00</t>
  </si>
  <si>
    <t>Demontáž žlabů podokapních půlkruhových rovných, rš 250 mm, sklonu do 30°</t>
  </si>
  <si>
    <t>764352802R00</t>
  </si>
  <si>
    <t xml:space="preserve">Demontáž žlabů podokapních půlkruhových rovných, rš 250 mm, sklonu přes 45° </t>
  </si>
  <si>
    <t>764359810R00</t>
  </si>
  <si>
    <t>Demontáž žlabů kotlíku kónického,  , sklonu do 30°</t>
  </si>
  <si>
    <t>764359812R00</t>
  </si>
  <si>
    <t xml:space="preserve">Demontáž žlabů kotlíku kónického,  , sklonu přes 45° </t>
  </si>
  <si>
    <t>764362810R00</t>
  </si>
  <si>
    <t>Demontáž střešních otvorů střešních oken a poklopů, na krytině hladké a drážkové, sklonu do 30°</t>
  </si>
  <si>
    <t>764391820R00</t>
  </si>
  <si>
    <t>Demontáž ostatních prvků střešních závětrné lišty, rš 250 a 330 mm, sklonu do 30°</t>
  </si>
  <si>
    <t>764454801R00</t>
  </si>
  <si>
    <t>Demontáž odpadních trub nebo součástí trub kruhových , o průměru 75 a 100 mm</t>
  </si>
  <si>
    <t>764454802R00</t>
  </si>
  <si>
    <t>Demontáž odpadních trub nebo součástí trub kruhových , o průměru 120 mm</t>
  </si>
  <si>
    <t>764903311RT2</t>
  </si>
  <si>
    <t>Klempířské prvky z plechu s povrchovou úpravou krytina střech z ocelových lakovaných tabulí střešní vikýř 580x600 mm, -, povrchová úprava matný polyester, -, -</t>
  </si>
  <si>
    <t>RTS 15/ I</t>
  </si>
  <si>
    <t>764410880RZ</t>
  </si>
  <si>
    <t>Demontáž oplechování parapetů,rš 1000 mm</t>
  </si>
  <si>
    <t>764513406</t>
  </si>
  <si>
    <t>Žlaby nadokapní (nástřešní ) oblého tvaru včetně háků, čel a hrdel z Pz plechu s povrchovou úpravou, rš 500 mm</t>
  </si>
  <si>
    <t>764906318RZ</t>
  </si>
  <si>
    <t>Lindab, lemování ke zdi podélné Classic mat, povrchová úprava</t>
  </si>
  <si>
    <t>764906319RZ</t>
  </si>
  <si>
    <t>Lindab, lemování ke zdi příčné Classic mat, povrchová úprava</t>
  </si>
  <si>
    <t>764908304RZ</t>
  </si>
  <si>
    <t>Lindab, oplechování parapetů, rš 900 mm plech FOP/PO tl.0,5 mm, ostatní barvy</t>
  </si>
  <si>
    <t>13851062</t>
  </si>
  <si>
    <t>Lindab tabule plechová FOP/MT tl.0,5mm 1230x2000</t>
  </si>
  <si>
    <t>Specifikace</t>
  </si>
  <si>
    <t>POL3_0</t>
  </si>
  <si>
    <t>998764203R00</t>
  </si>
  <si>
    <t>Přesun hmot pro konstrukce klempířské v objektech výšky do 24 m</t>
  </si>
  <si>
    <t>765311723R00</t>
  </si>
  <si>
    <t xml:space="preserve">Krytina pálená doplňky drážková i bobrovka, větrací pás okapní 500/10 cm plastový,  </t>
  </si>
  <si>
    <t>800-765</t>
  </si>
  <si>
    <t>Odkaz na mn. položky pořadí 35 : 54,50000</t>
  </si>
  <si>
    <t>VV</t>
  </si>
  <si>
    <t>Odkaz na mn. položky pořadí 36 : 105,50000</t>
  </si>
  <si>
    <t>765312386R00</t>
  </si>
  <si>
    <t xml:space="preserve">Krytina pálená doplňky ke krytině drážkové, větrací pás okapní 500/10 cm hliníkový,  </t>
  </si>
  <si>
    <t>Odkaz na mn. položky pořadí 51 : 160,00000</t>
  </si>
  <si>
    <t>765799313R00</t>
  </si>
  <si>
    <t>Montáž ostatních konstrukcí na střeše montáž fólie na bednění přibitím, přelepení spojů</t>
  </si>
  <si>
    <t>673522152R</t>
  </si>
  <si>
    <t>Fólie hladká hydroizolační funkce: paropropustná; materiál: PUR; s lepicí páskou; nosná vložka: PES textilie</t>
  </si>
  <si>
    <t>SPCM</t>
  </si>
  <si>
    <t>POL3_</t>
  </si>
  <si>
    <t>Odkaz na mn. položky pořadí 53 : 1024,99500*1,25</t>
  </si>
  <si>
    <t>998765203R00</t>
  </si>
  <si>
    <t>Přesun hmot pro krytiny tvrdé v objektech výšky do 24 m</t>
  </si>
  <si>
    <t>783626200R00</t>
  </si>
  <si>
    <t>Nátěry truhlářských výrobků syntetické lazurovací, 2x lakování</t>
  </si>
  <si>
    <t>800-783</t>
  </si>
  <si>
    <t>Odkaz na mn. položky pořadí 57 : 122,93100</t>
  </si>
  <si>
    <t>783616099</t>
  </si>
  <si>
    <t>Nátěr truhlářských výrobků, napuštění</t>
  </si>
  <si>
    <t>Odkaz na mn. položky pořadí 12 : 122,93100</t>
  </si>
  <si>
    <t>210 22</t>
  </si>
  <si>
    <t>Hromosvod soubor včetně demontáže stávajícího rozvodu</t>
  </si>
  <si>
    <t>979011111R00</t>
  </si>
  <si>
    <t>Svislá doprava suti a vybouraných hmot za prvé podlaží nad nebo pod základním podlažím</t>
  </si>
  <si>
    <t>801-3</t>
  </si>
  <si>
    <t>Přesun suti</t>
  </si>
  <si>
    <t>POL8_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</si>
  <si>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</si>
  <si>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</si>
  <si>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</si>
  <si>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</si>
  <si>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</si>
  <si>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</si>
  <si>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</si>
  <si>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</si>
  <si>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</si>
  <si>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</si>
  <si>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979990121R00</t>
  </si>
  <si>
    <t>Poplatek za uložení, asfaltové pásy,  , skupina 17 03 02 z Katalogu odpadů</t>
  </si>
  <si>
    <t>005121010R</t>
  </si>
  <si>
    <t>Vybudování zařízení staveniště</t>
  </si>
  <si>
    <t>Soubor</t>
  </si>
  <si>
    <t>VRN</t>
  </si>
  <si>
    <t>POL99_2</t>
  </si>
  <si>
    <t>005121020R</t>
  </si>
  <si>
    <t xml:space="preserve">Provoz zařízení staveniště </t>
  </si>
  <si>
    <t>005121030R</t>
  </si>
  <si>
    <t>Odstranění zařízení staveniště</t>
  </si>
  <si>
    <t>005124010R</t>
  </si>
  <si>
    <t>Koordinační činnost</t>
  </si>
  <si>
    <t>171156624000R</t>
  </si>
  <si>
    <t>Jeřáb mobil. na autopod. 70MG GROVE 870 B</t>
  </si>
  <si>
    <t>Sh</t>
  </si>
  <si>
    <t>STROJ</t>
  </si>
  <si>
    <t>Stroj</t>
  </si>
  <si>
    <t>POL6_</t>
  </si>
  <si>
    <t>005211010R</t>
  </si>
  <si>
    <t>Předání a převzetí staveniště</t>
  </si>
  <si>
    <t>POL99_8</t>
  </si>
  <si>
    <t>00524 R</t>
  </si>
  <si>
    <t>Předání a převzetí díla</t>
  </si>
  <si>
    <t>005241010R</t>
  </si>
  <si>
    <t xml:space="preserve">Dokumentace skutečného provedení 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</si>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</sst>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165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-1\ss-03-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H39" sqref="H39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Wd87ow9sM1bl0OtpQJSkzIhpwZAQsaSduccuxrtDe2bFZbE32/wGdYyrm9Ny0o30WzytT7zpKpRljr3gq3ZEyw==" saltValue="d2FTM8Iy4H3rrSA04O7Qs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7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15872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SUMIF(F53:F63,A16,I53:I63)+SUMIF(F53:F63,"PSU",I53:I63)</f>
        <v>0</v>
      </c>
      <c r="J16" s="85"/>
    </row>
    <row r="17" spans="1:10" ht="23.25" customHeight="1" x14ac:dyDescent="0.2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SUMIF(F53:F63,A17,I53:I63)</f>
        <v>0</v>
      </c>
      <c r="J17" s="85"/>
    </row>
    <row r="18" spans="1:10" ht="23.25" customHeight="1" x14ac:dyDescent="0.2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SUMIF(F53:F63,A18,I53:I63)</f>
        <v>0</v>
      </c>
      <c r="J18" s="85"/>
    </row>
    <row r="19" spans="1:10" ht="23.25" customHeight="1" x14ac:dyDescent="0.2">
      <c r="A19" s="199" t="s">
        <v>82</v>
      </c>
      <c r="B19" s="38" t="s">
        <v>27</v>
      </c>
      <c r="C19" s="62"/>
      <c r="D19" s="63"/>
      <c r="E19" s="83"/>
      <c r="F19" s="84"/>
      <c r="G19" s="83"/>
      <c r="H19" s="84"/>
      <c r="I19" s="83">
        <f>SUMIF(F53:F63,A19,I53:I63)</f>
        <v>0</v>
      </c>
      <c r="J19" s="85"/>
    </row>
    <row r="20" spans="1:10" ht="23.25" customHeight="1" x14ac:dyDescent="0.2">
      <c r="A20" s="199" t="s">
        <v>83</v>
      </c>
      <c r="B20" s="38" t="s">
        <v>28</v>
      </c>
      <c r="C20" s="62"/>
      <c r="D20" s="63"/>
      <c r="E20" s="83"/>
      <c r="F20" s="84"/>
      <c r="G20" s="83"/>
      <c r="H20" s="84"/>
      <c r="I20" s="83">
        <f>SUMIF(F53:F63,A20,I53:I63)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8" t="s">
        <v>23</v>
      </c>
      <c r="C28" s="169"/>
      <c r="D28" s="169"/>
      <c r="E28" s="170"/>
      <c r="F28" s="171"/>
      <c r="G28" s="172">
        <f>A27</f>
        <v>0</v>
      </c>
      <c r="H28" s="172"/>
      <c r="I28" s="172"/>
      <c r="J28" s="173" t="str">
        <f t="shared" si="0"/>
        <v>CZK</v>
      </c>
    </row>
    <row r="29" spans="1:10" ht="27.75" hidden="1" customHeight="1" thickBot="1" x14ac:dyDescent="0.25">
      <c r="A29" s="2"/>
      <c r="B29" s="168" t="s">
        <v>35</v>
      </c>
      <c r="C29" s="174"/>
      <c r="D29" s="174"/>
      <c r="E29" s="174"/>
      <c r="F29" s="175"/>
      <c r="G29" s="176">
        <f>ZakladDPHSni+DPHSni+ZakladDPHZakl+DPHZakl+Zaokrouhleni</f>
        <v>0</v>
      </c>
      <c r="H29" s="176"/>
      <c r="I29" s="176"/>
      <c r="J29" s="177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5" t="s">
        <v>1</v>
      </c>
      <c r="J38" s="146" t="s">
        <v>0</v>
      </c>
    </row>
    <row r="39" spans="1:10" ht="25.5" hidden="1" customHeight="1" x14ac:dyDescent="0.2">
      <c r="A39" s="136">
        <v>1</v>
      </c>
      <c r="B39" s="147" t="s">
        <v>51</v>
      </c>
      <c r="C39" s="148"/>
      <c r="D39" s="148"/>
      <c r="E39" s="148"/>
      <c r="F39" s="149">
        <f>'01 2 Pol'!AE109</f>
        <v>0</v>
      </c>
      <c r="G39" s="150">
        <f>'01 2 Pol'!AF109</f>
        <v>0</v>
      </c>
      <c r="H39" s="151"/>
      <c r="I39" s="152">
        <f>F39+G39+H39</f>
        <v>0</v>
      </c>
      <c r="J39" s="153" t="str">
        <f>IF(_xlfn.SINGLE(CenaCelkemVypocet)=0,"",I39/_xlfn.SINGLE(CenaCelkemVypocet)*100)</f>
        <v/>
      </c>
    </row>
    <row r="40" spans="1:10" ht="25.5" hidden="1" customHeight="1" x14ac:dyDescent="0.2">
      <c r="A40" s="136">
        <v>2</v>
      </c>
      <c r="B40" s="154"/>
      <c r="C40" s="155" t="s">
        <v>52</v>
      </c>
      <c r="D40" s="155"/>
      <c r="E40" s="155"/>
      <c r="F40" s="156"/>
      <c r="G40" s="157"/>
      <c r="H40" s="157"/>
      <c r="I40" s="158"/>
      <c r="J40" s="159"/>
    </row>
    <row r="41" spans="1:10" ht="25.5" hidden="1" customHeight="1" x14ac:dyDescent="0.2">
      <c r="A41" s="136">
        <v>2</v>
      </c>
      <c r="B41" s="154" t="s">
        <v>45</v>
      </c>
      <c r="C41" s="155" t="s">
        <v>46</v>
      </c>
      <c r="D41" s="155"/>
      <c r="E41" s="155"/>
      <c r="F41" s="156">
        <f>'01 2 Pol'!AE109</f>
        <v>0</v>
      </c>
      <c r="G41" s="157">
        <f>'01 2 Pol'!AF109</f>
        <v>0</v>
      </c>
      <c r="H41" s="157"/>
      <c r="I41" s="158">
        <f>F41+G41+H41</f>
        <v>0</v>
      </c>
      <c r="J41" s="159" t="str">
        <f>IF(_xlfn.SINGLE(CenaCelkemVypocet)=0,"",I41/_xlfn.SINGLE(CenaCelkemVypocet)*100)</f>
        <v/>
      </c>
    </row>
    <row r="42" spans="1:10" ht="25.5" hidden="1" customHeight="1" x14ac:dyDescent="0.2">
      <c r="A42" s="136">
        <v>3</v>
      </c>
      <c r="B42" s="160" t="s">
        <v>43</v>
      </c>
      <c r="C42" s="148" t="s">
        <v>44</v>
      </c>
      <c r="D42" s="148"/>
      <c r="E42" s="148"/>
      <c r="F42" s="161">
        <f>'01 2 Pol'!AE109</f>
        <v>0</v>
      </c>
      <c r="G42" s="151">
        <f>'01 2 Pol'!AF109</f>
        <v>0</v>
      </c>
      <c r="H42" s="151"/>
      <c r="I42" s="152">
        <f>F42+G42+H42</f>
        <v>0</v>
      </c>
      <c r="J42" s="153" t="str">
        <f>IF(_xlfn.SINGLE(CenaCelkemVypocet)=0,"",I42/_xlfn.SINGLE(CenaCelkemVypocet)*100)</f>
        <v/>
      </c>
    </row>
    <row r="43" spans="1:10" ht="25.5" hidden="1" customHeight="1" x14ac:dyDescent="0.2">
      <c r="A43" s="136"/>
      <c r="B43" s="162" t="s">
        <v>53</v>
      </c>
      <c r="C43" s="163"/>
      <c r="D43" s="163"/>
      <c r="E43" s="163"/>
      <c r="F43" s="164">
        <f>SUMIF(A39:A42,"=1",F39:F42)</f>
        <v>0</v>
      </c>
      <c r="G43" s="165">
        <f>SUMIF(A39:A42,"=1",G39:G42)</f>
        <v>0</v>
      </c>
      <c r="H43" s="165">
        <f>SUMIF(A39:A42,"=1",H39:H42)</f>
        <v>0</v>
      </c>
      <c r="I43" s="166">
        <f>SUMIF(A39:A42,"=1",I39:I42)</f>
        <v>0</v>
      </c>
      <c r="J43" s="167">
        <f>SUMIF(A39:A42,"=1",J39:J42)</f>
        <v>0</v>
      </c>
    </row>
    <row r="45" spans="1:10" x14ac:dyDescent="0.2">
      <c r="A45" t="s">
        <v>55</v>
      </c>
      <c r="B45" t="s">
        <v>56</v>
      </c>
    </row>
    <row r="46" spans="1:10" x14ac:dyDescent="0.2">
      <c r="A46" t="s">
        <v>57</v>
      </c>
      <c r="B46" t="s">
        <v>58</v>
      </c>
    </row>
    <row r="47" spans="1:10" x14ac:dyDescent="0.2">
      <c r="A47" t="s">
        <v>59</v>
      </c>
      <c r="B47" t="s">
        <v>60</v>
      </c>
    </row>
    <row r="50" spans="1:10" ht="15.75" x14ac:dyDescent="0.25">
      <c r="B50" s="178" t="s">
        <v>61</v>
      </c>
    </row>
    <row r="52" spans="1:10" ht="25.5" customHeight="1" x14ac:dyDescent="0.2">
      <c r="A52" s="180"/>
      <c r="B52" s="183" t="s">
        <v>17</v>
      </c>
      <c r="C52" s="183" t="s">
        <v>5</v>
      </c>
      <c r="D52" s="184"/>
      <c r="E52" s="184"/>
      <c r="F52" s="185" t="s">
        <v>62</v>
      </c>
      <c r="G52" s="185"/>
      <c r="H52" s="185"/>
      <c r="I52" s="185" t="s">
        <v>29</v>
      </c>
      <c r="J52" s="185" t="s">
        <v>0</v>
      </c>
    </row>
    <row r="53" spans="1:10" ht="36.75" customHeight="1" x14ac:dyDescent="0.2">
      <c r="A53" s="181"/>
      <c r="B53" s="186" t="s">
        <v>63</v>
      </c>
      <c r="C53" s="187" t="s">
        <v>64</v>
      </c>
      <c r="D53" s="188"/>
      <c r="E53" s="188"/>
      <c r="F53" s="195" t="s">
        <v>24</v>
      </c>
      <c r="G53" s="196"/>
      <c r="H53" s="196"/>
      <c r="I53" s="196">
        <f>'01 2 Pol'!G8</f>
        <v>0</v>
      </c>
      <c r="J53" s="192" t="str">
        <f>IF(I64=0,"",I53/I64*100)</f>
        <v/>
      </c>
    </row>
    <row r="54" spans="1:10" ht="36.75" customHeight="1" x14ac:dyDescent="0.2">
      <c r="A54" s="181"/>
      <c r="B54" s="186" t="s">
        <v>65</v>
      </c>
      <c r="C54" s="187" t="s">
        <v>66</v>
      </c>
      <c r="D54" s="188"/>
      <c r="E54" s="188"/>
      <c r="F54" s="195" t="s">
        <v>24</v>
      </c>
      <c r="G54" s="196"/>
      <c r="H54" s="196"/>
      <c r="I54" s="196">
        <f>'01 2 Pol'!G20</f>
        <v>0</v>
      </c>
      <c r="J54" s="192" t="str">
        <f>IF(I64=0,"",I54/I64*100)</f>
        <v/>
      </c>
    </row>
    <row r="55" spans="1:10" ht="36.75" customHeight="1" x14ac:dyDescent="0.2">
      <c r="A55" s="181"/>
      <c r="B55" s="186" t="s">
        <v>67</v>
      </c>
      <c r="C55" s="187" t="s">
        <v>68</v>
      </c>
      <c r="D55" s="188"/>
      <c r="E55" s="188"/>
      <c r="F55" s="195" t="s">
        <v>25</v>
      </c>
      <c r="G55" s="196"/>
      <c r="H55" s="196"/>
      <c r="I55" s="196">
        <f>'01 2 Pol'!G22</f>
        <v>0</v>
      </c>
      <c r="J55" s="192" t="str">
        <f>IF(I64=0,"",I55/I64*100)</f>
        <v/>
      </c>
    </row>
    <row r="56" spans="1:10" ht="36.75" customHeight="1" x14ac:dyDescent="0.2">
      <c r="A56" s="181"/>
      <c r="B56" s="186" t="s">
        <v>69</v>
      </c>
      <c r="C56" s="187" t="s">
        <v>70</v>
      </c>
      <c r="D56" s="188"/>
      <c r="E56" s="188"/>
      <c r="F56" s="195" t="s">
        <v>25</v>
      </c>
      <c r="G56" s="196"/>
      <c r="H56" s="196"/>
      <c r="I56" s="196">
        <f>'01 2 Pol'!G25</f>
        <v>0</v>
      </c>
      <c r="J56" s="192" t="str">
        <f>IF(I64=0,"",I56/I64*100)</f>
        <v/>
      </c>
    </row>
    <row r="57" spans="1:10" ht="36.75" customHeight="1" x14ac:dyDescent="0.2">
      <c r="A57" s="181"/>
      <c r="B57" s="186" t="s">
        <v>71</v>
      </c>
      <c r="C57" s="187" t="s">
        <v>72</v>
      </c>
      <c r="D57" s="188"/>
      <c r="E57" s="188"/>
      <c r="F57" s="195" t="s">
        <v>25</v>
      </c>
      <c r="G57" s="196"/>
      <c r="H57" s="196"/>
      <c r="I57" s="196">
        <f>'01 2 Pol'!G32</f>
        <v>0</v>
      </c>
      <c r="J57" s="192" t="str">
        <f>IF(I64=0,"",I57/I64*100)</f>
        <v/>
      </c>
    </row>
    <row r="58" spans="1:10" ht="36.75" customHeight="1" x14ac:dyDescent="0.2">
      <c r="A58" s="181"/>
      <c r="B58" s="186" t="s">
        <v>73</v>
      </c>
      <c r="C58" s="187" t="s">
        <v>74</v>
      </c>
      <c r="D58" s="188"/>
      <c r="E58" s="188"/>
      <c r="F58" s="195" t="s">
        <v>25</v>
      </c>
      <c r="G58" s="196"/>
      <c r="H58" s="196"/>
      <c r="I58" s="196">
        <f>'01 2 Pol'!G72</f>
        <v>0</v>
      </c>
      <c r="J58" s="192" t="str">
        <f>IF(I64=0,"",I58/I64*100)</f>
        <v/>
      </c>
    </row>
    <row r="59" spans="1:10" ht="36.75" customHeight="1" x14ac:dyDescent="0.2">
      <c r="A59" s="181"/>
      <c r="B59" s="186" t="s">
        <v>75</v>
      </c>
      <c r="C59" s="187" t="s">
        <v>76</v>
      </c>
      <c r="D59" s="188"/>
      <c r="E59" s="188"/>
      <c r="F59" s="195" t="s">
        <v>25</v>
      </c>
      <c r="G59" s="196"/>
      <c r="H59" s="196"/>
      <c r="I59" s="196">
        <f>'01 2 Pol'!G83</f>
        <v>0</v>
      </c>
      <c r="J59" s="192" t="str">
        <f>IF(I64=0,"",I59/I64*100)</f>
        <v/>
      </c>
    </row>
    <row r="60" spans="1:10" ht="36.75" customHeight="1" x14ac:dyDescent="0.2">
      <c r="A60" s="181"/>
      <c r="B60" s="186" t="s">
        <v>77</v>
      </c>
      <c r="C60" s="187" t="s">
        <v>78</v>
      </c>
      <c r="D60" s="188"/>
      <c r="E60" s="188"/>
      <c r="F60" s="195" t="s">
        <v>26</v>
      </c>
      <c r="G60" s="196"/>
      <c r="H60" s="196"/>
      <c r="I60" s="196">
        <f>'01 2 Pol'!G88</f>
        <v>0</v>
      </c>
      <c r="J60" s="192" t="str">
        <f>IF(I64=0,"",I60/I64*100)</f>
        <v/>
      </c>
    </row>
    <row r="61" spans="1:10" ht="36.75" customHeight="1" x14ac:dyDescent="0.2">
      <c r="A61" s="181"/>
      <c r="B61" s="186" t="s">
        <v>79</v>
      </c>
      <c r="C61" s="187" t="s">
        <v>80</v>
      </c>
      <c r="D61" s="188"/>
      <c r="E61" s="188"/>
      <c r="F61" s="195" t="s">
        <v>81</v>
      </c>
      <c r="G61" s="196"/>
      <c r="H61" s="196"/>
      <c r="I61" s="196">
        <f>'01 2 Pol'!G90</f>
        <v>0</v>
      </c>
      <c r="J61" s="192" t="str">
        <f>IF(I64=0,"",I61/I64*100)</f>
        <v/>
      </c>
    </row>
    <row r="62" spans="1:10" ht="36.75" customHeight="1" x14ac:dyDescent="0.2">
      <c r="A62" s="181"/>
      <c r="B62" s="186" t="s">
        <v>82</v>
      </c>
      <c r="C62" s="187" t="s">
        <v>27</v>
      </c>
      <c r="D62" s="188"/>
      <c r="E62" s="188"/>
      <c r="F62" s="195" t="s">
        <v>82</v>
      </c>
      <c r="G62" s="196"/>
      <c r="H62" s="196"/>
      <c r="I62" s="196">
        <f>'01 2 Pol'!G98</f>
        <v>0</v>
      </c>
      <c r="J62" s="192" t="str">
        <f>IF(I64=0,"",I62/I64*100)</f>
        <v/>
      </c>
    </row>
    <row r="63" spans="1:10" ht="36.75" customHeight="1" x14ac:dyDescent="0.2">
      <c r="A63" s="181"/>
      <c r="B63" s="186" t="s">
        <v>83</v>
      </c>
      <c r="C63" s="187" t="s">
        <v>28</v>
      </c>
      <c r="D63" s="188"/>
      <c r="E63" s="188"/>
      <c r="F63" s="195" t="s">
        <v>83</v>
      </c>
      <c r="G63" s="196"/>
      <c r="H63" s="196"/>
      <c r="I63" s="196">
        <f>'01 2 Pol'!G103</f>
        <v>0</v>
      </c>
      <c r="J63" s="192" t="str">
        <f>IF(I64=0,"",I63/I64*100)</f>
        <v/>
      </c>
    </row>
    <row r="64" spans="1:10" ht="25.5" customHeight="1" x14ac:dyDescent="0.2">
      <c r="A64" s="182"/>
      <c r="B64" s="189" t="s">
        <v>1</v>
      </c>
      <c r="C64" s="190"/>
      <c r="D64" s="191"/>
      <c r="E64" s="191"/>
      <c r="F64" s="197"/>
      <c r="G64" s="198"/>
      <c r="H64" s="198"/>
      <c r="I64" s="198">
        <f>SUM(I53:I63)</f>
        <v>0</v>
      </c>
      <c r="J64" s="193">
        <f>SUM(J53:J63)</f>
        <v>0</v>
      </c>
    </row>
    <row r="65" spans="6:10" x14ac:dyDescent="0.2">
      <c r="F65" s="135"/>
      <c r="G65" s="135"/>
      <c r="H65" s="135"/>
      <c r="I65" s="135"/>
      <c r="J65" s="194"/>
    </row>
    <row r="66" spans="6:10" x14ac:dyDescent="0.2">
      <c r="F66" s="135"/>
      <c r="G66" s="135"/>
      <c r="H66" s="135"/>
      <c r="I66" s="135"/>
      <c r="J66" s="194"/>
    </row>
    <row r="67" spans="6:10" x14ac:dyDescent="0.2">
      <c r="F67" s="135"/>
      <c r="G67" s="135"/>
      <c r="H67" s="135"/>
      <c r="I67" s="135"/>
      <c r="J67" s="194"/>
    </row>
  </sheetData>
  <sheetProtection algorithmName="SHA-512" hashValue="8iyEywDi9jp6XcwTIy6gKGliXzwy8Sxj07QCDGTszLpA/K8fKmKmPo17FIVoTBGrazCYGp9Pl9P5E8QCIldk+A==" saltValue="ZJfcXur8BYz80otAAjfhU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3:E63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RFfB/c99J3kNkWQxW4KimyCklI9/59pQgS7grx7EcVngohRua5KPUkiDp/g3PWcraMoAUfhH0g7FqYZAdCHcVg==" saltValue="4aTRygVfFFonkFv7/hxaA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7356F-59D9-4FAF-9BD8-91E847B2310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84</v>
      </c>
      <c r="B1" s="200"/>
      <c r="C1" s="200"/>
      <c r="D1" s="200"/>
      <c r="E1" s="200"/>
      <c r="F1" s="200"/>
      <c r="G1" s="200"/>
      <c r="AG1" t="s">
        <v>85</v>
      </c>
    </row>
    <row r="2" spans="1:60" ht="24.95" customHeight="1" x14ac:dyDescent="0.2">
      <c r="A2" s="201" t="s">
        <v>7</v>
      </c>
      <c r="B2" s="49" t="s">
        <v>49</v>
      </c>
      <c r="C2" s="204" t="s">
        <v>50</v>
      </c>
      <c r="D2" s="202"/>
      <c r="E2" s="202"/>
      <c r="F2" s="202"/>
      <c r="G2" s="203"/>
      <c r="AG2" t="s">
        <v>86</v>
      </c>
    </row>
    <row r="3" spans="1:60" ht="24.95" customHeight="1" x14ac:dyDescent="0.2">
      <c r="A3" s="201" t="s">
        <v>8</v>
      </c>
      <c r="B3" s="49" t="s">
        <v>45</v>
      </c>
      <c r="C3" s="204" t="s">
        <v>46</v>
      </c>
      <c r="D3" s="202"/>
      <c r="E3" s="202"/>
      <c r="F3" s="202"/>
      <c r="G3" s="203"/>
      <c r="AC3" s="179" t="s">
        <v>86</v>
      </c>
      <c r="AG3" t="s">
        <v>87</v>
      </c>
    </row>
    <row r="4" spans="1:60" ht="24.95" customHeight="1" x14ac:dyDescent="0.2">
      <c r="A4" s="205" t="s">
        <v>9</v>
      </c>
      <c r="B4" s="206" t="s">
        <v>43</v>
      </c>
      <c r="C4" s="207" t="s">
        <v>44</v>
      </c>
      <c r="D4" s="208"/>
      <c r="E4" s="208"/>
      <c r="F4" s="208"/>
      <c r="G4" s="209"/>
      <c r="AG4" t="s">
        <v>88</v>
      </c>
    </row>
    <row r="5" spans="1:60" x14ac:dyDescent="0.2">
      <c r="D5" s="10"/>
    </row>
    <row r="6" spans="1:60" ht="38.25" x14ac:dyDescent="0.2">
      <c r="A6" s="211" t="s">
        <v>89</v>
      </c>
      <c r="B6" s="213" t="s">
        <v>90</v>
      </c>
      <c r="C6" s="213" t="s">
        <v>91</v>
      </c>
      <c r="D6" s="212" t="s">
        <v>92</v>
      </c>
      <c r="E6" s="211" t="s">
        <v>93</v>
      </c>
      <c r="F6" s="210" t="s">
        <v>94</v>
      </c>
      <c r="G6" s="211" t="s">
        <v>29</v>
      </c>
      <c r="H6" s="214" t="s">
        <v>30</v>
      </c>
      <c r="I6" s="214" t="s">
        <v>95</v>
      </c>
      <c r="J6" s="214" t="s">
        <v>31</v>
      </c>
      <c r="K6" s="214" t="s">
        <v>96</v>
      </c>
      <c r="L6" s="214" t="s">
        <v>97</v>
      </c>
      <c r="M6" s="214" t="s">
        <v>98</v>
      </c>
      <c r="N6" s="214" t="s">
        <v>99</v>
      </c>
      <c r="O6" s="214" t="s">
        <v>100</v>
      </c>
      <c r="P6" s="214" t="s">
        <v>101</v>
      </c>
      <c r="Q6" s="214" t="s">
        <v>102</v>
      </c>
      <c r="R6" s="214" t="s">
        <v>103</v>
      </c>
      <c r="S6" s="214" t="s">
        <v>104</v>
      </c>
      <c r="T6" s="214" t="s">
        <v>105</v>
      </c>
      <c r="U6" s="214" t="s">
        <v>106</v>
      </c>
      <c r="V6" s="214" t="s">
        <v>107</v>
      </c>
      <c r="W6" s="214" t="s">
        <v>108</v>
      </c>
      <c r="X6" s="214" t="s">
        <v>109</v>
      </c>
      <c r="Y6" s="214" t="s">
        <v>110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">
      <c r="A8" s="231" t="s">
        <v>111</v>
      </c>
      <c r="B8" s="232" t="s">
        <v>63</v>
      </c>
      <c r="C8" s="256" t="s">
        <v>64</v>
      </c>
      <c r="D8" s="233"/>
      <c r="E8" s="234"/>
      <c r="F8" s="235"/>
      <c r="G8" s="235">
        <f>SUMIF(AG9:AG19,"&lt;&gt;NOR",G9:G19)</f>
        <v>0</v>
      </c>
      <c r="H8" s="235"/>
      <c r="I8" s="235">
        <f>SUM(I9:I19)</f>
        <v>0</v>
      </c>
      <c r="J8" s="235"/>
      <c r="K8" s="235">
        <f>SUM(K9:K19)</f>
        <v>0</v>
      </c>
      <c r="L8" s="235"/>
      <c r="M8" s="235">
        <f>SUM(M9:M19)</f>
        <v>0</v>
      </c>
      <c r="N8" s="234"/>
      <c r="O8" s="234">
        <f>SUM(O9:O19)</f>
        <v>33.58</v>
      </c>
      <c r="P8" s="234"/>
      <c r="Q8" s="234">
        <f>SUM(Q9:Q19)</f>
        <v>0</v>
      </c>
      <c r="R8" s="235"/>
      <c r="S8" s="235"/>
      <c r="T8" s="236"/>
      <c r="U8" s="230"/>
      <c r="V8" s="230">
        <f>SUM(V9:V19)</f>
        <v>511.30999999999995</v>
      </c>
      <c r="W8" s="230"/>
      <c r="X8" s="230"/>
      <c r="Y8" s="230"/>
      <c r="AG8" t="s">
        <v>112</v>
      </c>
    </row>
    <row r="9" spans="1:60" ht="22.5" outlineLevel="1" x14ac:dyDescent="0.2">
      <c r="A9" s="238">
        <v>1</v>
      </c>
      <c r="B9" s="239" t="s">
        <v>113</v>
      </c>
      <c r="C9" s="257" t="s">
        <v>114</v>
      </c>
      <c r="D9" s="240" t="s">
        <v>115</v>
      </c>
      <c r="E9" s="241">
        <v>1741.75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12</v>
      </c>
      <c r="M9" s="243">
        <f>G9*(1+L9/100)</f>
        <v>0</v>
      </c>
      <c r="N9" s="241">
        <v>1.8380000000000001E-2</v>
      </c>
      <c r="O9" s="241">
        <f>ROUND(E9*N9,2)</f>
        <v>32.01</v>
      </c>
      <c r="P9" s="241">
        <v>0</v>
      </c>
      <c r="Q9" s="241">
        <f>ROUND(E9*P9,2)</f>
        <v>0</v>
      </c>
      <c r="R9" s="243" t="s">
        <v>116</v>
      </c>
      <c r="S9" s="243" t="s">
        <v>117</v>
      </c>
      <c r="T9" s="244" t="s">
        <v>118</v>
      </c>
      <c r="U9" s="226">
        <v>0.13</v>
      </c>
      <c r="V9" s="226">
        <f>ROUND(E9*U9,2)</f>
        <v>226.43</v>
      </c>
      <c r="W9" s="226"/>
      <c r="X9" s="226" t="s">
        <v>119</v>
      </c>
      <c r="Y9" s="226" t="s">
        <v>120</v>
      </c>
      <c r="Z9" s="215"/>
      <c r="AA9" s="215"/>
      <c r="AB9" s="215"/>
      <c r="AC9" s="215"/>
      <c r="AD9" s="215"/>
      <c r="AE9" s="215"/>
      <c r="AF9" s="215"/>
      <c r="AG9" s="215" t="s">
        <v>121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2" x14ac:dyDescent="0.2">
      <c r="A10" s="222"/>
      <c r="B10" s="223"/>
      <c r="C10" s="258" t="s">
        <v>122</v>
      </c>
      <c r="D10" s="245"/>
      <c r="E10" s="245"/>
      <c r="F10" s="245"/>
      <c r="G10" s="245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26"/>
      <c r="Z10" s="215"/>
      <c r="AA10" s="215"/>
      <c r="AB10" s="215"/>
      <c r="AC10" s="215"/>
      <c r="AD10" s="215"/>
      <c r="AE10" s="215"/>
      <c r="AF10" s="215"/>
      <c r="AG10" s="215" t="s">
        <v>123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ht="22.5" outlineLevel="1" x14ac:dyDescent="0.2">
      <c r="A11" s="238">
        <v>2</v>
      </c>
      <c r="B11" s="239" t="s">
        <v>124</v>
      </c>
      <c r="C11" s="257" t="s">
        <v>125</v>
      </c>
      <c r="D11" s="240" t="s">
        <v>115</v>
      </c>
      <c r="E11" s="241">
        <v>1741.75</v>
      </c>
      <c r="F11" s="242"/>
      <c r="G11" s="243">
        <f>ROUND(E11*F11,2)</f>
        <v>0</v>
      </c>
      <c r="H11" s="242"/>
      <c r="I11" s="243">
        <f>ROUND(E11*H11,2)</f>
        <v>0</v>
      </c>
      <c r="J11" s="242"/>
      <c r="K11" s="243">
        <f>ROUND(E11*J11,2)</f>
        <v>0</v>
      </c>
      <c r="L11" s="243">
        <v>12</v>
      </c>
      <c r="M11" s="243">
        <f>G11*(1+L11/100)</f>
        <v>0</v>
      </c>
      <c r="N11" s="241">
        <v>8.4999999999999995E-4</v>
      </c>
      <c r="O11" s="241">
        <f>ROUND(E11*N11,2)</f>
        <v>1.48</v>
      </c>
      <c r="P11" s="241">
        <v>0</v>
      </c>
      <c r="Q11" s="241">
        <f>ROUND(E11*P11,2)</f>
        <v>0</v>
      </c>
      <c r="R11" s="243" t="s">
        <v>116</v>
      </c>
      <c r="S11" s="243" t="s">
        <v>117</v>
      </c>
      <c r="T11" s="244" t="s">
        <v>118</v>
      </c>
      <c r="U11" s="226">
        <v>6.0000000000000001E-3</v>
      </c>
      <c r="V11" s="226">
        <f>ROUND(E11*U11,2)</f>
        <v>10.45</v>
      </c>
      <c r="W11" s="226"/>
      <c r="X11" s="226" t="s">
        <v>119</v>
      </c>
      <c r="Y11" s="226" t="s">
        <v>120</v>
      </c>
      <c r="Z11" s="215"/>
      <c r="AA11" s="215"/>
      <c r="AB11" s="215"/>
      <c r="AC11" s="215"/>
      <c r="AD11" s="215"/>
      <c r="AE11" s="215"/>
      <c r="AF11" s="215"/>
      <c r="AG11" s="215" t="s">
        <v>121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2" x14ac:dyDescent="0.2">
      <c r="A12" s="222"/>
      <c r="B12" s="223"/>
      <c r="C12" s="258" t="s">
        <v>122</v>
      </c>
      <c r="D12" s="245"/>
      <c r="E12" s="245"/>
      <c r="F12" s="245"/>
      <c r="G12" s="245"/>
      <c r="H12" s="226"/>
      <c r="I12" s="226"/>
      <c r="J12" s="226"/>
      <c r="K12" s="226"/>
      <c r="L12" s="226"/>
      <c r="M12" s="226"/>
      <c r="N12" s="225"/>
      <c r="O12" s="225"/>
      <c r="P12" s="225"/>
      <c r="Q12" s="225"/>
      <c r="R12" s="226"/>
      <c r="S12" s="226"/>
      <c r="T12" s="226"/>
      <c r="U12" s="226"/>
      <c r="V12" s="226"/>
      <c r="W12" s="226"/>
      <c r="X12" s="226"/>
      <c r="Y12" s="226"/>
      <c r="Z12" s="215"/>
      <c r="AA12" s="215"/>
      <c r="AB12" s="215"/>
      <c r="AC12" s="215"/>
      <c r="AD12" s="215"/>
      <c r="AE12" s="215"/>
      <c r="AF12" s="215"/>
      <c r="AG12" s="215" t="s">
        <v>123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46">
        <v>3</v>
      </c>
      <c r="B13" s="247" t="s">
        <v>126</v>
      </c>
      <c r="C13" s="259" t="s">
        <v>127</v>
      </c>
      <c r="D13" s="248" t="s">
        <v>115</v>
      </c>
      <c r="E13" s="249">
        <v>1741.75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12</v>
      </c>
      <c r="M13" s="251">
        <f>G13*(1+L13/100)</f>
        <v>0</v>
      </c>
      <c r="N13" s="249">
        <v>0</v>
      </c>
      <c r="O13" s="249">
        <f>ROUND(E13*N13,2)</f>
        <v>0</v>
      </c>
      <c r="P13" s="249">
        <v>0</v>
      </c>
      <c r="Q13" s="249">
        <f>ROUND(E13*P13,2)</f>
        <v>0</v>
      </c>
      <c r="R13" s="251" t="s">
        <v>116</v>
      </c>
      <c r="S13" s="251" t="s">
        <v>117</v>
      </c>
      <c r="T13" s="252" t="s">
        <v>118</v>
      </c>
      <c r="U13" s="226">
        <v>0.10199999999999999</v>
      </c>
      <c r="V13" s="226">
        <f>ROUND(E13*U13,2)</f>
        <v>177.66</v>
      </c>
      <c r="W13" s="226"/>
      <c r="X13" s="226" t="s">
        <v>119</v>
      </c>
      <c r="Y13" s="226" t="s">
        <v>120</v>
      </c>
      <c r="Z13" s="215"/>
      <c r="AA13" s="215"/>
      <c r="AB13" s="215"/>
      <c r="AC13" s="215"/>
      <c r="AD13" s="215"/>
      <c r="AE13" s="215"/>
      <c r="AF13" s="215"/>
      <c r="AG13" s="215" t="s">
        <v>121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">
      <c r="A14" s="246">
        <v>4</v>
      </c>
      <c r="B14" s="247" t="s">
        <v>128</v>
      </c>
      <c r="C14" s="259" t="s">
        <v>129</v>
      </c>
      <c r="D14" s="248" t="s">
        <v>115</v>
      </c>
      <c r="E14" s="249">
        <v>1741.75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12</v>
      </c>
      <c r="M14" s="251">
        <f>G14*(1+L14/100)</f>
        <v>0</v>
      </c>
      <c r="N14" s="249">
        <v>0</v>
      </c>
      <c r="O14" s="249">
        <f>ROUND(E14*N14,2)</f>
        <v>0</v>
      </c>
      <c r="P14" s="249">
        <v>0</v>
      </c>
      <c r="Q14" s="249">
        <f>ROUND(E14*P14,2)</f>
        <v>0</v>
      </c>
      <c r="R14" s="251" t="s">
        <v>116</v>
      </c>
      <c r="S14" s="251" t="s">
        <v>117</v>
      </c>
      <c r="T14" s="252" t="s">
        <v>118</v>
      </c>
      <c r="U14" s="226">
        <v>3.0300000000000001E-2</v>
      </c>
      <c r="V14" s="226">
        <f>ROUND(E14*U14,2)</f>
        <v>52.78</v>
      </c>
      <c r="W14" s="226"/>
      <c r="X14" s="226" t="s">
        <v>119</v>
      </c>
      <c r="Y14" s="226" t="s">
        <v>120</v>
      </c>
      <c r="Z14" s="215"/>
      <c r="AA14" s="215"/>
      <c r="AB14" s="215"/>
      <c r="AC14" s="215"/>
      <c r="AD14" s="215"/>
      <c r="AE14" s="215"/>
      <c r="AF14" s="215"/>
      <c r="AG14" s="215" t="s">
        <v>121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ht="22.5" outlineLevel="1" x14ac:dyDescent="0.2">
      <c r="A15" s="246">
        <v>5</v>
      </c>
      <c r="B15" s="247" t="s">
        <v>130</v>
      </c>
      <c r="C15" s="259" t="s">
        <v>131</v>
      </c>
      <c r="D15" s="248" t="s">
        <v>115</v>
      </c>
      <c r="E15" s="249">
        <v>1741.75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12</v>
      </c>
      <c r="M15" s="251">
        <f>G15*(1+L15/100)</f>
        <v>0</v>
      </c>
      <c r="N15" s="249">
        <v>5.0000000000000002E-5</v>
      </c>
      <c r="O15" s="249">
        <f>ROUND(E15*N15,2)</f>
        <v>0.09</v>
      </c>
      <c r="P15" s="249">
        <v>0</v>
      </c>
      <c r="Q15" s="249">
        <f>ROUND(E15*P15,2)</f>
        <v>0</v>
      </c>
      <c r="R15" s="251" t="s">
        <v>116</v>
      </c>
      <c r="S15" s="251" t="s">
        <v>117</v>
      </c>
      <c r="T15" s="252" t="s">
        <v>118</v>
      </c>
      <c r="U15" s="226">
        <v>0</v>
      </c>
      <c r="V15" s="226">
        <f>ROUND(E15*U15,2)</f>
        <v>0</v>
      </c>
      <c r="W15" s="226"/>
      <c r="X15" s="226" t="s">
        <v>119</v>
      </c>
      <c r="Y15" s="226" t="s">
        <v>120</v>
      </c>
      <c r="Z15" s="215"/>
      <c r="AA15" s="215"/>
      <c r="AB15" s="215"/>
      <c r="AC15" s="215"/>
      <c r="AD15" s="215"/>
      <c r="AE15" s="215"/>
      <c r="AF15" s="215"/>
      <c r="AG15" s="215" t="s">
        <v>121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">
      <c r="A16" s="246">
        <v>6</v>
      </c>
      <c r="B16" s="247" t="s">
        <v>132</v>
      </c>
      <c r="C16" s="259" t="s">
        <v>133</v>
      </c>
      <c r="D16" s="248" t="s">
        <v>115</v>
      </c>
      <c r="E16" s="249">
        <v>1741.75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12</v>
      </c>
      <c r="M16" s="251">
        <f>G16*(1+L16/100)</f>
        <v>0</v>
      </c>
      <c r="N16" s="249">
        <v>0</v>
      </c>
      <c r="O16" s="249">
        <f>ROUND(E16*N16,2)</f>
        <v>0</v>
      </c>
      <c r="P16" s="249">
        <v>0</v>
      </c>
      <c r="Q16" s="249">
        <f>ROUND(E16*P16,2)</f>
        <v>0</v>
      </c>
      <c r="R16" s="251" t="s">
        <v>116</v>
      </c>
      <c r="S16" s="251" t="s">
        <v>117</v>
      </c>
      <c r="T16" s="252" t="s">
        <v>118</v>
      </c>
      <c r="U16" s="226">
        <v>1.7999999999999999E-2</v>
      </c>
      <c r="V16" s="226">
        <f>ROUND(E16*U16,2)</f>
        <v>31.35</v>
      </c>
      <c r="W16" s="226"/>
      <c r="X16" s="226" t="s">
        <v>119</v>
      </c>
      <c r="Y16" s="226" t="s">
        <v>120</v>
      </c>
      <c r="Z16" s="215"/>
      <c r="AA16" s="215"/>
      <c r="AB16" s="215"/>
      <c r="AC16" s="215"/>
      <c r="AD16" s="215"/>
      <c r="AE16" s="215"/>
      <c r="AF16" s="215"/>
      <c r="AG16" s="215" t="s">
        <v>121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46">
        <v>7</v>
      </c>
      <c r="B17" s="247" t="s">
        <v>134</v>
      </c>
      <c r="C17" s="259" t="s">
        <v>135</v>
      </c>
      <c r="D17" s="248" t="s">
        <v>136</v>
      </c>
      <c r="E17" s="249">
        <v>1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12</v>
      </c>
      <c r="M17" s="251">
        <f>G17*(1+L17/100)</f>
        <v>0</v>
      </c>
      <c r="N17" s="249">
        <v>0</v>
      </c>
      <c r="O17" s="249">
        <f>ROUND(E17*N17,2)</f>
        <v>0</v>
      </c>
      <c r="P17" s="249">
        <v>0</v>
      </c>
      <c r="Q17" s="249">
        <f>ROUND(E17*P17,2)</f>
        <v>0</v>
      </c>
      <c r="R17" s="251"/>
      <c r="S17" s="251" t="s">
        <v>137</v>
      </c>
      <c r="T17" s="252" t="s">
        <v>138</v>
      </c>
      <c r="U17" s="226">
        <v>1.99</v>
      </c>
      <c r="V17" s="226">
        <f>ROUND(E17*U17,2)</f>
        <v>1.99</v>
      </c>
      <c r="W17" s="226"/>
      <c r="X17" s="226" t="s">
        <v>119</v>
      </c>
      <c r="Y17" s="226" t="s">
        <v>120</v>
      </c>
      <c r="Z17" s="215"/>
      <c r="AA17" s="215"/>
      <c r="AB17" s="215"/>
      <c r="AC17" s="215"/>
      <c r="AD17" s="215"/>
      <c r="AE17" s="215"/>
      <c r="AF17" s="215"/>
      <c r="AG17" s="215" t="s">
        <v>139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">
      <c r="A18" s="238">
        <v>8</v>
      </c>
      <c r="B18" s="239" t="s">
        <v>140</v>
      </c>
      <c r="C18" s="257" t="s">
        <v>141</v>
      </c>
      <c r="D18" s="240" t="s">
        <v>142</v>
      </c>
      <c r="E18" s="241">
        <v>33.580939999999998</v>
      </c>
      <c r="F18" s="242"/>
      <c r="G18" s="243">
        <f>ROUND(E18*F18,2)</f>
        <v>0</v>
      </c>
      <c r="H18" s="242"/>
      <c r="I18" s="243">
        <f>ROUND(E18*H18,2)</f>
        <v>0</v>
      </c>
      <c r="J18" s="242"/>
      <c r="K18" s="243">
        <f>ROUND(E18*J18,2)</f>
        <v>0</v>
      </c>
      <c r="L18" s="243">
        <v>12</v>
      </c>
      <c r="M18" s="243">
        <f>G18*(1+L18/100)</f>
        <v>0</v>
      </c>
      <c r="N18" s="241">
        <v>0</v>
      </c>
      <c r="O18" s="241">
        <f>ROUND(E18*N18,2)</f>
        <v>0</v>
      </c>
      <c r="P18" s="241">
        <v>0</v>
      </c>
      <c r="Q18" s="241">
        <f>ROUND(E18*P18,2)</f>
        <v>0</v>
      </c>
      <c r="R18" s="243" t="s">
        <v>143</v>
      </c>
      <c r="S18" s="243" t="s">
        <v>117</v>
      </c>
      <c r="T18" s="244" t="s">
        <v>118</v>
      </c>
      <c r="U18" s="226">
        <v>0.317</v>
      </c>
      <c r="V18" s="226">
        <f>ROUND(E18*U18,2)</f>
        <v>10.65</v>
      </c>
      <c r="W18" s="226"/>
      <c r="X18" s="226" t="s">
        <v>144</v>
      </c>
      <c r="Y18" s="226" t="s">
        <v>120</v>
      </c>
      <c r="Z18" s="215"/>
      <c r="AA18" s="215"/>
      <c r="AB18" s="215"/>
      <c r="AC18" s="215"/>
      <c r="AD18" s="215"/>
      <c r="AE18" s="215"/>
      <c r="AF18" s="215"/>
      <c r="AG18" s="215" t="s">
        <v>145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ht="22.5" outlineLevel="2" x14ac:dyDescent="0.2">
      <c r="A19" s="222"/>
      <c r="B19" s="223"/>
      <c r="C19" s="258" t="s">
        <v>146</v>
      </c>
      <c r="D19" s="245"/>
      <c r="E19" s="245"/>
      <c r="F19" s="245"/>
      <c r="G19" s="245"/>
      <c r="H19" s="226"/>
      <c r="I19" s="226"/>
      <c r="J19" s="226"/>
      <c r="K19" s="226"/>
      <c r="L19" s="226"/>
      <c r="M19" s="226"/>
      <c r="N19" s="225"/>
      <c r="O19" s="225"/>
      <c r="P19" s="225"/>
      <c r="Q19" s="225"/>
      <c r="R19" s="226"/>
      <c r="S19" s="226"/>
      <c r="T19" s="226"/>
      <c r="U19" s="226"/>
      <c r="V19" s="226"/>
      <c r="W19" s="226"/>
      <c r="X19" s="226"/>
      <c r="Y19" s="226"/>
      <c r="Z19" s="215"/>
      <c r="AA19" s="215"/>
      <c r="AB19" s="215"/>
      <c r="AC19" s="215"/>
      <c r="AD19" s="215"/>
      <c r="AE19" s="215"/>
      <c r="AF19" s="215"/>
      <c r="AG19" s="215" t="s">
        <v>123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53" t="str">
        <f>C19</f>
        <v>přesun hmot pro budovy občanské výstavby (JKSO 801), budovy pro bydlení (JKSO 803) budovy pro výrobu a služby (JKSO 812) s nosnou svislou konstrukcí zděnou z cihel nebo tvárnic nebo kovovou</v>
      </c>
      <c r="BB19" s="215"/>
      <c r="BC19" s="215"/>
      <c r="BD19" s="215"/>
      <c r="BE19" s="215"/>
      <c r="BF19" s="215"/>
      <c r="BG19" s="215"/>
      <c r="BH19" s="215"/>
    </row>
    <row r="20" spans="1:60" x14ac:dyDescent="0.2">
      <c r="A20" s="231" t="s">
        <v>111</v>
      </c>
      <c r="B20" s="232" t="s">
        <v>65</v>
      </c>
      <c r="C20" s="256" t="s">
        <v>66</v>
      </c>
      <c r="D20" s="233"/>
      <c r="E20" s="234"/>
      <c r="F20" s="235"/>
      <c r="G20" s="235">
        <f>SUMIF(AG21:AG21,"&lt;&gt;NOR",G21:G21)</f>
        <v>0</v>
      </c>
      <c r="H20" s="235"/>
      <c r="I20" s="235">
        <f>SUM(I21:I21)</f>
        <v>0</v>
      </c>
      <c r="J20" s="235"/>
      <c r="K20" s="235">
        <f>SUM(K21:K21)</f>
        <v>0</v>
      </c>
      <c r="L20" s="235"/>
      <c r="M20" s="235">
        <f>SUM(M21:M21)</f>
        <v>0</v>
      </c>
      <c r="N20" s="234"/>
      <c r="O20" s="234">
        <f>SUM(O21:O21)</f>
        <v>0</v>
      </c>
      <c r="P20" s="234"/>
      <c r="Q20" s="234">
        <f>SUM(Q21:Q21)</f>
        <v>0</v>
      </c>
      <c r="R20" s="235"/>
      <c r="S20" s="235"/>
      <c r="T20" s="236"/>
      <c r="U20" s="230"/>
      <c r="V20" s="230">
        <f>SUM(V21:V21)</f>
        <v>246.75</v>
      </c>
      <c r="W20" s="230"/>
      <c r="X20" s="230"/>
      <c r="Y20" s="230"/>
      <c r="AG20" t="s">
        <v>112</v>
      </c>
    </row>
    <row r="21" spans="1:60" outlineLevel="1" x14ac:dyDescent="0.2">
      <c r="A21" s="246">
        <v>9</v>
      </c>
      <c r="B21" s="247" t="s">
        <v>147</v>
      </c>
      <c r="C21" s="259" t="s">
        <v>148</v>
      </c>
      <c r="D21" s="248" t="s">
        <v>142</v>
      </c>
      <c r="E21" s="249">
        <v>33.580939999999998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12</v>
      </c>
      <c r="M21" s="251">
        <f>G21*(1+L21/100)</f>
        <v>0</v>
      </c>
      <c r="N21" s="249">
        <v>0</v>
      </c>
      <c r="O21" s="249">
        <f>ROUND(E21*N21,2)</f>
        <v>0</v>
      </c>
      <c r="P21" s="249">
        <v>0</v>
      </c>
      <c r="Q21" s="249">
        <f>ROUND(E21*P21,2)</f>
        <v>0</v>
      </c>
      <c r="R21" s="251" t="s">
        <v>116</v>
      </c>
      <c r="S21" s="251" t="s">
        <v>117</v>
      </c>
      <c r="T21" s="252" t="s">
        <v>118</v>
      </c>
      <c r="U21" s="226">
        <v>7.3479999999999999</v>
      </c>
      <c r="V21" s="226">
        <f>ROUND(E21*U21,2)</f>
        <v>246.75</v>
      </c>
      <c r="W21" s="226"/>
      <c r="X21" s="226" t="s">
        <v>144</v>
      </c>
      <c r="Y21" s="226" t="s">
        <v>120</v>
      </c>
      <c r="Z21" s="215"/>
      <c r="AA21" s="215"/>
      <c r="AB21" s="215"/>
      <c r="AC21" s="215"/>
      <c r="AD21" s="215"/>
      <c r="AE21" s="215"/>
      <c r="AF21" s="215"/>
      <c r="AG21" s="215" t="s">
        <v>145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x14ac:dyDescent="0.2">
      <c r="A22" s="231" t="s">
        <v>111</v>
      </c>
      <c r="B22" s="232" t="s">
        <v>67</v>
      </c>
      <c r="C22" s="256" t="s">
        <v>68</v>
      </c>
      <c r="D22" s="233"/>
      <c r="E22" s="234"/>
      <c r="F22" s="235"/>
      <c r="G22" s="235">
        <f>SUMIF(AG23:AG24,"&lt;&gt;NOR",G23:G24)</f>
        <v>0</v>
      </c>
      <c r="H22" s="235"/>
      <c r="I22" s="235">
        <f>SUM(I23:I24)</f>
        <v>0</v>
      </c>
      <c r="J22" s="235"/>
      <c r="K22" s="235">
        <f>SUM(K23:K24)</f>
        <v>0</v>
      </c>
      <c r="L22" s="235"/>
      <c r="M22" s="235">
        <f>SUM(M23:M24)</f>
        <v>0</v>
      </c>
      <c r="N22" s="234"/>
      <c r="O22" s="234">
        <f>SUM(O23:O24)</f>
        <v>0</v>
      </c>
      <c r="P22" s="234"/>
      <c r="Q22" s="234">
        <f>SUM(Q23:Q24)</f>
        <v>12.3</v>
      </c>
      <c r="R22" s="235"/>
      <c r="S22" s="235"/>
      <c r="T22" s="236"/>
      <c r="U22" s="230"/>
      <c r="V22" s="230">
        <f>SUM(V23:V24)</f>
        <v>57.4</v>
      </c>
      <c r="W22" s="230"/>
      <c r="X22" s="230"/>
      <c r="Y22" s="230"/>
      <c r="AG22" t="s">
        <v>112</v>
      </c>
    </row>
    <row r="23" spans="1:60" ht="22.5" outlineLevel="1" x14ac:dyDescent="0.2">
      <c r="A23" s="246">
        <v>10</v>
      </c>
      <c r="B23" s="247" t="s">
        <v>149</v>
      </c>
      <c r="C23" s="259" t="s">
        <v>150</v>
      </c>
      <c r="D23" s="248" t="s">
        <v>115</v>
      </c>
      <c r="E23" s="249">
        <v>1024.9949999999999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12</v>
      </c>
      <c r="M23" s="251">
        <f>G23*(1+L23/100)</f>
        <v>0</v>
      </c>
      <c r="N23" s="249">
        <v>0</v>
      </c>
      <c r="O23" s="249">
        <f>ROUND(E23*N23,2)</f>
        <v>0</v>
      </c>
      <c r="P23" s="249">
        <v>6.0000000000000001E-3</v>
      </c>
      <c r="Q23" s="249">
        <f>ROUND(E23*P23,2)</f>
        <v>6.15</v>
      </c>
      <c r="R23" s="251" t="s">
        <v>151</v>
      </c>
      <c r="S23" s="251" t="s">
        <v>117</v>
      </c>
      <c r="T23" s="252" t="s">
        <v>118</v>
      </c>
      <c r="U23" s="226">
        <v>6.0000000000000001E-3</v>
      </c>
      <c r="V23" s="226">
        <f>ROUND(E23*U23,2)</f>
        <v>6.15</v>
      </c>
      <c r="W23" s="226"/>
      <c r="X23" s="226" t="s">
        <v>119</v>
      </c>
      <c r="Y23" s="226" t="s">
        <v>120</v>
      </c>
      <c r="Z23" s="215"/>
      <c r="AA23" s="215"/>
      <c r="AB23" s="215"/>
      <c r="AC23" s="215"/>
      <c r="AD23" s="215"/>
      <c r="AE23" s="215"/>
      <c r="AF23" s="215"/>
      <c r="AG23" s="215" t="s">
        <v>121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">
      <c r="A24" s="246">
        <v>11</v>
      </c>
      <c r="B24" s="247" t="s">
        <v>152</v>
      </c>
      <c r="C24" s="259" t="s">
        <v>153</v>
      </c>
      <c r="D24" s="248" t="s">
        <v>115</v>
      </c>
      <c r="E24" s="249">
        <v>1024.9949999999999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12</v>
      </c>
      <c r="M24" s="251">
        <f>G24*(1+L24/100)</f>
        <v>0</v>
      </c>
      <c r="N24" s="249">
        <v>0</v>
      </c>
      <c r="O24" s="249">
        <f>ROUND(E24*N24,2)</f>
        <v>0</v>
      </c>
      <c r="P24" s="249">
        <v>6.0000000000000001E-3</v>
      </c>
      <c r="Q24" s="249">
        <f>ROUND(E24*P24,2)</f>
        <v>6.15</v>
      </c>
      <c r="R24" s="251"/>
      <c r="S24" s="251" t="s">
        <v>137</v>
      </c>
      <c r="T24" s="252" t="s">
        <v>118</v>
      </c>
      <c r="U24" s="226">
        <v>0.05</v>
      </c>
      <c r="V24" s="226">
        <f>ROUND(E24*U24,2)</f>
        <v>51.25</v>
      </c>
      <c r="W24" s="226"/>
      <c r="X24" s="226" t="s">
        <v>119</v>
      </c>
      <c r="Y24" s="226" t="s">
        <v>120</v>
      </c>
      <c r="Z24" s="215"/>
      <c r="AA24" s="215"/>
      <c r="AB24" s="215"/>
      <c r="AC24" s="215"/>
      <c r="AD24" s="215"/>
      <c r="AE24" s="215"/>
      <c r="AF24" s="215"/>
      <c r="AG24" s="215" t="s">
        <v>121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x14ac:dyDescent="0.2">
      <c r="A25" s="231" t="s">
        <v>111</v>
      </c>
      <c r="B25" s="232" t="s">
        <v>69</v>
      </c>
      <c r="C25" s="256" t="s">
        <v>70</v>
      </c>
      <c r="D25" s="233"/>
      <c r="E25" s="234"/>
      <c r="F25" s="235"/>
      <c r="G25" s="235">
        <f>SUMIF(AG26:AG31,"&lt;&gt;NOR",G26:G31)</f>
        <v>0</v>
      </c>
      <c r="H25" s="235"/>
      <c r="I25" s="235">
        <f>SUM(I26:I31)</f>
        <v>0</v>
      </c>
      <c r="J25" s="235"/>
      <c r="K25" s="235">
        <f>SUM(K26:K31)</f>
        <v>0</v>
      </c>
      <c r="L25" s="235"/>
      <c r="M25" s="235">
        <f>SUM(M26:M31)</f>
        <v>0</v>
      </c>
      <c r="N25" s="234"/>
      <c r="O25" s="234">
        <f>SUM(O26:O31)</f>
        <v>5.14</v>
      </c>
      <c r="P25" s="234"/>
      <c r="Q25" s="234">
        <f>SUM(Q26:Q31)</f>
        <v>2.09</v>
      </c>
      <c r="R25" s="235"/>
      <c r="S25" s="235"/>
      <c r="T25" s="236"/>
      <c r="U25" s="230"/>
      <c r="V25" s="230">
        <f>SUM(V26:V31)</f>
        <v>366.8</v>
      </c>
      <c r="W25" s="230"/>
      <c r="X25" s="230"/>
      <c r="Y25" s="230"/>
      <c r="AG25" t="s">
        <v>112</v>
      </c>
    </row>
    <row r="26" spans="1:60" ht="22.5" outlineLevel="1" x14ac:dyDescent="0.2">
      <c r="A26" s="246">
        <v>12</v>
      </c>
      <c r="B26" s="247" t="s">
        <v>154</v>
      </c>
      <c r="C26" s="259" t="s">
        <v>155</v>
      </c>
      <c r="D26" s="248" t="s">
        <v>115</v>
      </c>
      <c r="E26" s="249">
        <v>122.931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12</v>
      </c>
      <c r="M26" s="251">
        <f>G26*(1+L26/100)</f>
        <v>0</v>
      </c>
      <c r="N26" s="249">
        <v>6.5599999999999999E-3</v>
      </c>
      <c r="O26" s="249">
        <f>ROUND(E26*N26,2)</f>
        <v>0.81</v>
      </c>
      <c r="P26" s="249">
        <v>0</v>
      </c>
      <c r="Q26" s="249">
        <f>ROUND(E26*P26,2)</f>
        <v>0</v>
      </c>
      <c r="R26" s="251" t="s">
        <v>156</v>
      </c>
      <c r="S26" s="251" t="s">
        <v>117</v>
      </c>
      <c r="T26" s="252" t="s">
        <v>118</v>
      </c>
      <c r="U26" s="226">
        <v>0.87</v>
      </c>
      <c r="V26" s="226">
        <f>ROUND(E26*U26,2)</f>
        <v>106.95</v>
      </c>
      <c r="W26" s="226"/>
      <c r="X26" s="226" t="s">
        <v>119</v>
      </c>
      <c r="Y26" s="226" t="s">
        <v>120</v>
      </c>
      <c r="Z26" s="215"/>
      <c r="AA26" s="215"/>
      <c r="AB26" s="215"/>
      <c r="AC26" s="215"/>
      <c r="AD26" s="215"/>
      <c r="AE26" s="215"/>
      <c r="AF26" s="215"/>
      <c r="AG26" s="215" t="s">
        <v>121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ht="22.5" outlineLevel="1" x14ac:dyDescent="0.2">
      <c r="A27" s="246">
        <v>13</v>
      </c>
      <c r="B27" s="247" t="s">
        <v>157</v>
      </c>
      <c r="C27" s="259" t="s">
        <v>158</v>
      </c>
      <c r="D27" s="248" t="s">
        <v>115</v>
      </c>
      <c r="E27" s="249">
        <v>1024.9949999999999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12</v>
      </c>
      <c r="M27" s="251">
        <f>G27*(1+L27/100)</f>
        <v>0</v>
      </c>
      <c r="N27" s="249">
        <v>2.7499999999999998E-3</v>
      </c>
      <c r="O27" s="249">
        <f>ROUND(E27*N27,2)</f>
        <v>2.82</v>
      </c>
      <c r="P27" s="249">
        <v>0</v>
      </c>
      <c r="Q27" s="249">
        <f>ROUND(E27*P27,2)</f>
        <v>0</v>
      </c>
      <c r="R27" s="251" t="s">
        <v>156</v>
      </c>
      <c r="S27" s="251" t="s">
        <v>117</v>
      </c>
      <c r="T27" s="252" t="s">
        <v>118</v>
      </c>
      <c r="U27" s="226">
        <v>0.156</v>
      </c>
      <c r="V27" s="226">
        <f>ROUND(E27*U27,2)</f>
        <v>159.9</v>
      </c>
      <c r="W27" s="226"/>
      <c r="X27" s="226" t="s">
        <v>119</v>
      </c>
      <c r="Y27" s="226" t="s">
        <v>120</v>
      </c>
      <c r="Z27" s="215"/>
      <c r="AA27" s="215"/>
      <c r="AB27" s="215"/>
      <c r="AC27" s="215"/>
      <c r="AD27" s="215"/>
      <c r="AE27" s="215"/>
      <c r="AF27" s="215"/>
      <c r="AG27" s="215" t="s">
        <v>121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ht="22.5" outlineLevel="1" x14ac:dyDescent="0.2">
      <c r="A28" s="246">
        <v>14</v>
      </c>
      <c r="B28" s="247" t="s">
        <v>159</v>
      </c>
      <c r="C28" s="259" t="s">
        <v>160</v>
      </c>
      <c r="D28" s="248" t="s">
        <v>115</v>
      </c>
      <c r="E28" s="249">
        <v>1024.9949999999999</v>
      </c>
      <c r="F28" s="250"/>
      <c r="G28" s="251">
        <f>ROUND(E28*F28,2)</f>
        <v>0</v>
      </c>
      <c r="H28" s="250"/>
      <c r="I28" s="251">
        <f>ROUND(E28*H28,2)</f>
        <v>0</v>
      </c>
      <c r="J28" s="250"/>
      <c r="K28" s="251">
        <f>ROUND(E28*J28,2)</f>
        <v>0</v>
      </c>
      <c r="L28" s="251">
        <v>12</v>
      </c>
      <c r="M28" s="251">
        <f>G28*(1+L28/100)</f>
        <v>0</v>
      </c>
      <c r="N28" s="249">
        <v>1.47E-3</v>
      </c>
      <c r="O28" s="249">
        <f>ROUND(E28*N28,2)</f>
        <v>1.51</v>
      </c>
      <c r="P28" s="249">
        <v>0</v>
      </c>
      <c r="Q28" s="249">
        <f>ROUND(E28*P28,2)</f>
        <v>0</v>
      </c>
      <c r="R28" s="251" t="s">
        <v>156</v>
      </c>
      <c r="S28" s="251" t="s">
        <v>117</v>
      </c>
      <c r="T28" s="252" t="s">
        <v>118</v>
      </c>
      <c r="U28" s="226">
        <v>0.08</v>
      </c>
      <c r="V28" s="226">
        <f>ROUND(E28*U28,2)</f>
        <v>82</v>
      </c>
      <c r="W28" s="226"/>
      <c r="X28" s="226" t="s">
        <v>119</v>
      </c>
      <c r="Y28" s="226" t="s">
        <v>120</v>
      </c>
      <c r="Z28" s="215"/>
      <c r="AA28" s="215"/>
      <c r="AB28" s="215"/>
      <c r="AC28" s="215"/>
      <c r="AD28" s="215"/>
      <c r="AE28" s="215"/>
      <c r="AF28" s="215"/>
      <c r="AG28" s="215" t="s">
        <v>121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ht="33.75" outlineLevel="1" x14ac:dyDescent="0.2">
      <c r="A29" s="238">
        <v>15</v>
      </c>
      <c r="B29" s="239" t="s">
        <v>161</v>
      </c>
      <c r="C29" s="257" t="s">
        <v>162</v>
      </c>
      <c r="D29" s="240" t="s">
        <v>115</v>
      </c>
      <c r="E29" s="241">
        <v>122.931</v>
      </c>
      <c r="F29" s="242"/>
      <c r="G29" s="243">
        <f>ROUND(E29*F29,2)</f>
        <v>0</v>
      </c>
      <c r="H29" s="242"/>
      <c r="I29" s="243">
        <f>ROUND(E29*H29,2)</f>
        <v>0</v>
      </c>
      <c r="J29" s="242"/>
      <c r="K29" s="243">
        <f>ROUND(E29*J29,2)</f>
        <v>0</v>
      </c>
      <c r="L29" s="243">
        <v>12</v>
      </c>
      <c r="M29" s="243">
        <f>G29*(1+L29/100)</f>
        <v>0</v>
      </c>
      <c r="N29" s="241">
        <v>0</v>
      </c>
      <c r="O29" s="241">
        <f>ROUND(E29*N29,2)</f>
        <v>0</v>
      </c>
      <c r="P29" s="241">
        <v>1.7000000000000001E-2</v>
      </c>
      <c r="Q29" s="241">
        <f>ROUND(E29*P29,2)</f>
        <v>2.09</v>
      </c>
      <c r="R29" s="243" t="s">
        <v>156</v>
      </c>
      <c r="S29" s="243" t="s">
        <v>117</v>
      </c>
      <c r="T29" s="244" t="s">
        <v>118</v>
      </c>
      <c r="U29" s="226">
        <v>0.14599999999999999</v>
      </c>
      <c r="V29" s="226">
        <f>ROUND(E29*U29,2)</f>
        <v>17.95</v>
      </c>
      <c r="W29" s="226"/>
      <c r="X29" s="226" t="s">
        <v>119</v>
      </c>
      <c r="Y29" s="226" t="s">
        <v>120</v>
      </c>
      <c r="Z29" s="215"/>
      <c r="AA29" s="215"/>
      <c r="AB29" s="215"/>
      <c r="AC29" s="215"/>
      <c r="AD29" s="215"/>
      <c r="AE29" s="215"/>
      <c r="AF29" s="215"/>
      <c r="AG29" s="215" t="s">
        <v>121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">
      <c r="A30" s="222">
        <v>16</v>
      </c>
      <c r="B30" s="223" t="s">
        <v>163</v>
      </c>
      <c r="C30" s="260" t="s">
        <v>164</v>
      </c>
      <c r="D30" s="224" t="s">
        <v>0</v>
      </c>
      <c r="E30" s="254"/>
      <c r="F30" s="227"/>
      <c r="G30" s="226">
        <f>ROUND(E30*F30,2)</f>
        <v>0</v>
      </c>
      <c r="H30" s="227"/>
      <c r="I30" s="226">
        <f>ROUND(E30*H30,2)</f>
        <v>0</v>
      </c>
      <c r="J30" s="227"/>
      <c r="K30" s="226">
        <f>ROUND(E30*J30,2)</f>
        <v>0</v>
      </c>
      <c r="L30" s="226">
        <v>12</v>
      </c>
      <c r="M30" s="226">
        <f>G30*(1+L30/100)</f>
        <v>0</v>
      </c>
      <c r="N30" s="225">
        <v>0</v>
      </c>
      <c r="O30" s="225">
        <f>ROUND(E30*N30,2)</f>
        <v>0</v>
      </c>
      <c r="P30" s="225">
        <v>0</v>
      </c>
      <c r="Q30" s="225">
        <f>ROUND(E30*P30,2)</f>
        <v>0</v>
      </c>
      <c r="R30" s="226" t="s">
        <v>156</v>
      </c>
      <c r="S30" s="226" t="s">
        <v>117</v>
      </c>
      <c r="T30" s="226" t="s">
        <v>118</v>
      </c>
      <c r="U30" s="226">
        <v>0</v>
      </c>
      <c r="V30" s="226">
        <f>ROUND(E30*U30,2)</f>
        <v>0</v>
      </c>
      <c r="W30" s="226"/>
      <c r="X30" s="226" t="s">
        <v>144</v>
      </c>
      <c r="Y30" s="226" t="s">
        <v>120</v>
      </c>
      <c r="Z30" s="215"/>
      <c r="AA30" s="215"/>
      <c r="AB30" s="215"/>
      <c r="AC30" s="215"/>
      <c r="AD30" s="215"/>
      <c r="AE30" s="215"/>
      <c r="AF30" s="215"/>
      <c r="AG30" s="215" t="s">
        <v>145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2" x14ac:dyDescent="0.2">
      <c r="A31" s="222"/>
      <c r="B31" s="223"/>
      <c r="C31" s="261" t="s">
        <v>165</v>
      </c>
      <c r="D31" s="255"/>
      <c r="E31" s="255"/>
      <c r="F31" s="255"/>
      <c r="G31" s="255"/>
      <c r="H31" s="226"/>
      <c r="I31" s="226"/>
      <c r="J31" s="226"/>
      <c r="K31" s="226"/>
      <c r="L31" s="226"/>
      <c r="M31" s="226"/>
      <c r="N31" s="225"/>
      <c r="O31" s="225"/>
      <c r="P31" s="225"/>
      <c r="Q31" s="225"/>
      <c r="R31" s="226"/>
      <c r="S31" s="226"/>
      <c r="T31" s="226"/>
      <c r="U31" s="226"/>
      <c r="V31" s="226"/>
      <c r="W31" s="226"/>
      <c r="X31" s="226"/>
      <c r="Y31" s="226"/>
      <c r="Z31" s="215"/>
      <c r="AA31" s="215"/>
      <c r="AB31" s="215"/>
      <c r="AC31" s="215"/>
      <c r="AD31" s="215"/>
      <c r="AE31" s="215"/>
      <c r="AF31" s="215"/>
      <c r="AG31" s="215" t="s">
        <v>123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x14ac:dyDescent="0.2">
      <c r="A32" s="231" t="s">
        <v>111</v>
      </c>
      <c r="B32" s="232" t="s">
        <v>71</v>
      </c>
      <c r="C32" s="256" t="s">
        <v>72</v>
      </c>
      <c r="D32" s="233"/>
      <c r="E32" s="234"/>
      <c r="F32" s="235"/>
      <c r="G32" s="235">
        <f>SUMIF(AG33:AG71,"&lt;&gt;NOR",G33:G71)</f>
        <v>0</v>
      </c>
      <c r="H32" s="235"/>
      <c r="I32" s="235">
        <f>SUM(I33:I71)</f>
        <v>0</v>
      </c>
      <c r="J32" s="235"/>
      <c r="K32" s="235">
        <f>SUM(K33:K71)</f>
        <v>0</v>
      </c>
      <c r="L32" s="235"/>
      <c r="M32" s="235">
        <f>SUM(M33:M71)</f>
        <v>0</v>
      </c>
      <c r="N32" s="234"/>
      <c r="O32" s="234">
        <f>SUM(O33:O71)</f>
        <v>6.96</v>
      </c>
      <c r="P32" s="234"/>
      <c r="Q32" s="234">
        <f>SUM(Q33:Q71)</f>
        <v>1.5000000000000002</v>
      </c>
      <c r="R32" s="235"/>
      <c r="S32" s="235"/>
      <c r="T32" s="236"/>
      <c r="U32" s="230"/>
      <c r="V32" s="230">
        <f>SUM(V33:V71)</f>
        <v>542.4799999999999</v>
      </c>
      <c r="W32" s="230"/>
      <c r="X32" s="230"/>
      <c r="Y32" s="230"/>
      <c r="AG32" t="s">
        <v>112</v>
      </c>
    </row>
    <row r="33" spans="1:60" ht="22.5" outlineLevel="1" x14ac:dyDescent="0.2">
      <c r="A33" s="246">
        <v>17</v>
      </c>
      <c r="B33" s="247" t="s">
        <v>166</v>
      </c>
      <c r="C33" s="259" t="s">
        <v>167</v>
      </c>
      <c r="D33" s="248" t="s">
        <v>115</v>
      </c>
      <c r="E33" s="249">
        <v>4.75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12</v>
      </c>
      <c r="M33" s="251">
        <f>G33*(1+L33/100)</f>
        <v>0</v>
      </c>
      <c r="N33" s="249">
        <v>4.3299999999999996E-3</v>
      </c>
      <c r="O33" s="249">
        <f>ROUND(E33*N33,2)</f>
        <v>0.02</v>
      </c>
      <c r="P33" s="249">
        <v>0</v>
      </c>
      <c r="Q33" s="249">
        <f>ROUND(E33*P33,2)</f>
        <v>0</v>
      </c>
      <c r="R33" s="251" t="s">
        <v>168</v>
      </c>
      <c r="S33" s="251" t="s">
        <v>117</v>
      </c>
      <c r="T33" s="252" t="s">
        <v>118</v>
      </c>
      <c r="U33" s="226">
        <v>2.48665</v>
      </c>
      <c r="V33" s="226">
        <f>ROUND(E33*U33,2)</f>
        <v>11.81</v>
      </c>
      <c r="W33" s="226"/>
      <c r="X33" s="226" t="s">
        <v>119</v>
      </c>
      <c r="Y33" s="226" t="s">
        <v>120</v>
      </c>
      <c r="Z33" s="215"/>
      <c r="AA33" s="215"/>
      <c r="AB33" s="215"/>
      <c r="AC33" s="215"/>
      <c r="AD33" s="215"/>
      <c r="AE33" s="215"/>
      <c r="AF33" s="215"/>
      <c r="AG33" s="215" t="s">
        <v>121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ht="22.5" outlineLevel="1" x14ac:dyDescent="0.2">
      <c r="A34" s="238">
        <v>18</v>
      </c>
      <c r="B34" s="239" t="s">
        <v>169</v>
      </c>
      <c r="C34" s="257" t="s">
        <v>170</v>
      </c>
      <c r="D34" s="240" t="s">
        <v>115</v>
      </c>
      <c r="E34" s="241">
        <v>1024.9949999999999</v>
      </c>
      <c r="F34" s="242"/>
      <c r="G34" s="243">
        <f>ROUND(E34*F34,2)</f>
        <v>0</v>
      </c>
      <c r="H34" s="242"/>
      <c r="I34" s="243">
        <f>ROUND(E34*H34,2)</f>
        <v>0</v>
      </c>
      <c r="J34" s="242"/>
      <c r="K34" s="243">
        <f>ROUND(E34*J34,2)</f>
        <v>0</v>
      </c>
      <c r="L34" s="243">
        <v>12</v>
      </c>
      <c r="M34" s="243">
        <f>G34*(1+L34/100)</f>
        <v>0</v>
      </c>
      <c r="N34" s="241">
        <v>5.4799999999999996E-3</v>
      </c>
      <c r="O34" s="241">
        <f>ROUND(E34*N34,2)</f>
        <v>5.62</v>
      </c>
      <c r="P34" s="241">
        <v>0</v>
      </c>
      <c r="Q34" s="241">
        <f>ROUND(E34*P34,2)</f>
        <v>0</v>
      </c>
      <c r="R34" s="243" t="s">
        <v>168</v>
      </c>
      <c r="S34" s="243" t="s">
        <v>171</v>
      </c>
      <c r="T34" s="244" t="s">
        <v>171</v>
      </c>
      <c r="U34" s="226">
        <v>0.27700000000000002</v>
      </c>
      <c r="V34" s="226">
        <f>ROUND(E34*U34,2)</f>
        <v>283.92</v>
      </c>
      <c r="W34" s="226"/>
      <c r="X34" s="226" t="s">
        <v>119</v>
      </c>
      <c r="Y34" s="226" t="s">
        <v>120</v>
      </c>
      <c r="Z34" s="215"/>
      <c r="AA34" s="215"/>
      <c r="AB34" s="215"/>
      <c r="AC34" s="215"/>
      <c r="AD34" s="215"/>
      <c r="AE34" s="215"/>
      <c r="AF34" s="215"/>
      <c r="AG34" s="215" t="s">
        <v>121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2" x14ac:dyDescent="0.2">
      <c r="A35" s="222"/>
      <c r="B35" s="223"/>
      <c r="C35" s="258" t="s">
        <v>172</v>
      </c>
      <c r="D35" s="245"/>
      <c r="E35" s="245"/>
      <c r="F35" s="245"/>
      <c r="G35" s="245"/>
      <c r="H35" s="226"/>
      <c r="I35" s="226"/>
      <c r="J35" s="226"/>
      <c r="K35" s="226"/>
      <c r="L35" s="226"/>
      <c r="M35" s="226"/>
      <c r="N35" s="225"/>
      <c r="O35" s="225"/>
      <c r="P35" s="225"/>
      <c r="Q35" s="225"/>
      <c r="R35" s="226"/>
      <c r="S35" s="226"/>
      <c r="T35" s="226"/>
      <c r="U35" s="226"/>
      <c r="V35" s="226"/>
      <c r="W35" s="226"/>
      <c r="X35" s="226"/>
      <c r="Y35" s="226"/>
      <c r="Z35" s="215"/>
      <c r="AA35" s="215"/>
      <c r="AB35" s="215"/>
      <c r="AC35" s="215"/>
      <c r="AD35" s="215"/>
      <c r="AE35" s="215"/>
      <c r="AF35" s="215"/>
      <c r="AG35" s="215" t="s">
        <v>123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ht="22.5" outlineLevel="1" x14ac:dyDescent="0.2">
      <c r="A36" s="238">
        <v>19</v>
      </c>
      <c r="B36" s="239" t="s">
        <v>173</v>
      </c>
      <c r="C36" s="257" t="s">
        <v>174</v>
      </c>
      <c r="D36" s="240" t="s">
        <v>175</v>
      </c>
      <c r="E36" s="241">
        <v>28.6</v>
      </c>
      <c r="F36" s="242"/>
      <c r="G36" s="243">
        <f>ROUND(E36*F36,2)</f>
        <v>0</v>
      </c>
      <c r="H36" s="242"/>
      <c r="I36" s="243">
        <f>ROUND(E36*H36,2)</f>
        <v>0</v>
      </c>
      <c r="J36" s="242"/>
      <c r="K36" s="243">
        <f>ROUND(E36*J36,2)</f>
        <v>0</v>
      </c>
      <c r="L36" s="243">
        <v>12</v>
      </c>
      <c r="M36" s="243">
        <f>G36*(1+L36/100)</f>
        <v>0</v>
      </c>
      <c r="N36" s="241">
        <v>1.58E-3</v>
      </c>
      <c r="O36" s="241">
        <f>ROUND(E36*N36,2)</f>
        <v>0.05</v>
      </c>
      <c r="P36" s="241">
        <v>0</v>
      </c>
      <c r="Q36" s="241">
        <f>ROUND(E36*P36,2)</f>
        <v>0</v>
      </c>
      <c r="R36" s="243" t="s">
        <v>168</v>
      </c>
      <c r="S36" s="243" t="s">
        <v>117</v>
      </c>
      <c r="T36" s="244" t="s">
        <v>118</v>
      </c>
      <c r="U36" s="226">
        <v>0.89402000000000004</v>
      </c>
      <c r="V36" s="226">
        <f>ROUND(E36*U36,2)</f>
        <v>25.57</v>
      </c>
      <c r="W36" s="226"/>
      <c r="X36" s="226" t="s">
        <v>119</v>
      </c>
      <c r="Y36" s="226" t="s">
        <v>120</v>
      </c>
      <c r="Z36" s="215"/>
      <c r="AA36" s="215"/>
      <c r="AB36" s="215"/>
      <c r="AC36" s="215"/>
      <c r="AD36" s="215"/>
      <c r="AE36" s="215"/>
      <c r="AF36" s="215"/>
      <c r="AG36" s="215" t="s">
        <v>121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2" x14ac:dyDescent="0.2">
      <c r="A37" s="222"/>
      <c r="B37" s="223"/>
      <c r="C37" s="258" t="s">
        <v>176</v>
      </c>
      <c r="D37" s="245"/>
      <c r="E37" s="245"/>
      <c r="F37" s="245"/>
      <c r="G37" s="245"/>
      <c r="H37" s="226"/>
      <c r="I37" s="226"/>
      <c r="J37" s="226"/>
      <c r="K37" s="226"/>
      <c r="L37" s="226"/>
      <c r="M37" s="226"/>
      <c r="N37" s="225"/>
      <c r="O37" s="225"/>
      <c r="P37" s="225"/>
      <c r="Q37" s="225"/>
      <c r="R37" s="226"/>
      <c r="S37" s="226"/>
      <c r="T37" s="226"/>
      <c r="U37" s="226"/>
      <c r="V37" s="226"/>
      <c r="W37" s="226"/>
      <c r="X37" s="226"/>
      <c r="Y37" s="226"/>
      <c r="Z37" s="215"/>
      <c r="AA37" s="215"/>
      <c r="AB37" s="215"/>
      <c r="AC37" s="215"/>
      <c r="AD37" s="215"/>
      <c r="AE37" s="215"/>
      <c r="AF37" s="215"/>
      <c r="AG37" s="215" t="s">
        <v>123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ht="22.5" outlineLevel="1" x14ac:dyDescent="0.2">
      <c r="A38" s="246">
        <v>20</v>
      </c>
      <c r="B38" s="247" t="s">
        <v>177</v>
      </c>
      <c r="C38" s="259" t="s">
        <v>178</v>
      </c>
      <c r="D38" s="248" t="s">
        <v>175</v>
      </c>
      <c r="E38" s="249">
        <v>101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12</v>
      </c>
      <c r="M38" s="251">
        <f>G38*(1+L38/100)</f>
        <v>0</v>
      </c>
      <c r="N38" s="249">
        <v>1.2800000000000001E-3</v>
      </c>
      <c r="O38" s="249">
        <f>ROUND(E38*N38,2)</f>
        <v>0.13</v>
      </c>
      <c r="P38" s="249">
        <v>0</v>
      </c>
      <c r="Q38" s="249">
        <f>ROUND(E38*P38,2)</f>
        <v>0</v>
      </c>
      <c r="R38" s="251" t="s">
        <v>168</v>
      </c>
      <c r="S38" s="251" t="s">
        <v>171</v>
      </c>
      <c r="T38" s="252" t="s">
        <v>171</v>
      </c>
      <c r="U38" s="226">
        <v>0.24149999999999999</v>
      </c>
      <c r="V38" s="226">
        <f>ROUND(E38*U38,2)</f>
        <v>24.39</v>
      </c>
      <c r="W38" s="226"/>
      <c r="X38" s="226" t="s">
        <v>119</v>
      </c>
      <c r="Y38" s="226" t="s">
        <v>120</v>
      </c>
      <c r="Z38" s="215"/>
      <c r="AA38" s="215"/>
      <c r="AB38" s="215"/>
      <c r="AC38" s="215"/>
      <c r="AD38" s="215"/>
      <c r="AE38" s="215"/>
      <c r="AF38" s="215"/>
      <c r="AG38" s="215" t="s">
        <v>121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ht="22.5" outlineLevel="1" x14ac:dyDescent="0.2">
      <c r="A39" s="246">
        <v>21</v>
      </c>
      <c r="B39" s="247" t="s">
        <v>179</v>
      </c>
      <c r="C39" s="259" t="s">
        <v>180</v>
      </c>
      <c r="D39" s="248" t="s">
        <v>175</v>
      </c>
      <c r="E39" s="249">
        <v>1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12</v>
      </c>
      <c r="M39" s="251">
        <f>G39*(1+L39/100)</f>
        <v>0</v>
      </c>
      <c r="N39" s="249">
        <v>3.1199999999999999E-3</v>
      </c>
      <c r="O39" s="249">
        <f>ROUND(E39*N39,2)</f>
        <v>0</v>
      </c>
      <c r="P39" s="249">
        <v>0</v>
      </c>
      <c r="Q39" s="249">
        <f>ROUND(E39*P39,2)</f>
        <v>0</v>
      </c>
      <c r="R39" s="251" t="s">
        <v>168</v>
      </c>
      <c r="S39" s="251" t="s">
        <v>117</v>
      </c>
      <c r="T39" s="252" t="s">
        <v>118</v>
      </c>
      <c r="U39" s="226">
        <v>0.29399999999999998</v>
      </c>
      <c r="V39" s="226">
        <f>ROUND(E39*U39,2)</f>
        <v>0.28999999999999998</v>
      </c>
      <c r="W39" s="226"/>
      <c r="X39" s="226" t="s">
        <v>119</v>
      </c>
      <c r="Y39" s="226" t="s">
        <v>120</v>
      </c>
      <c r="Z39" s="215"/>
      <c r="AA39" s="215"/>
      <c r="AB39" s="215"/>
      <c r="AC39" s="215"/>
      <c r="AD39" s="215"/>
      <c r="AE39" s="215"/>
      <c r="AF39" s="215"/>
      <c r="AG39" s="215" t="s">
        <v>121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ht="22.5" outlineLevel="1" x14ac:dyDescent="0.2">
      <c r="A40" s="246">
        <v>22</v>
      </c>
      <c r="B40" s="247" t="s">
        <v>181</v>
      </c>
      <c r="C40" s="259" t="s">
        <v>182</v>
      </c>
      <c r="D40" s="248" t="s">
        <v>175</v>
      </c>
      <c r="E40" s="249">
        <v>97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12</v>
      </c>
      <c r="M40" s="251">
        <f>G40*(1+L40/100)</f>
        <v>0</v>
      </c>
      <c r="N40" s="249">
        <v>3.4499999999999999E-3</v>
      </c>
      <c r="O40" s="249">
        <f>ROUND(E40*N40,2)</f>
        <v>0.33</v>
      </c>
      <c r="P40" s="249">
        <v>0</v>
      </c>
      <c r="Q40" s="249">
        <f>ROUND(E40*P40,2)</f>
        <v>0</v>
      </c>
      <c r="R40" s="251" t="s">
        <v>168</v>
      </c>
      <c r="S40" s="251" t="s">
        <v>117</v>
      </c>
      <c r="T40" s="252" t="s">
        <v>118</v>
      </c>
      <c r="U40" s="226">
        <v>0.35599999999999998</v>
      </c>
      <c r="V40" s="226">
        <f>ROUND(E40*U40,2)</f>
        <v>34.53</v>
      </c>
      <c r="W40" s="226"/>
      <c r="X40" s="226" t="s">
        <v>119</v>
      </c>
      <c r="Y40" s="226" t="s">
        <v>120</v>
      </c>
      <c r="Z40" s="215"/>
      <c r="AA40" s="215"/>
      <c r="AB40" s="215"/>
      <c r="AC40" s="215"/>
      <c r="AD40" s="215"/>
      <c r="AE40" s="215"/>
      <c r="AF40" s="215"/>
      <c r="AG40" s="215" t="s">
        <v>121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ht="33.75" outlineLevel="1" x14ac:dyDescent="0.2">
      <c r="A41" s="238">
        <v>23</v>
      </c>
      <c r="B41" s="239" t="s">
        <v>183</v>
      </c>
      <c r="C41" s="257" t="s">
        <v>184</v>
      </c>
      <c r="D41" s="240" t="s">
        <v>175</v>
      </c>
      <c r="E41" s="241">
        <v>54.5</v>
      </c>
      <c r="F41" s="242"/>
      <c r="G41" s="243">
        <f>ROUND(E41*F41,2)</f>
        <v>0</v>
      </c>
      <c r="H41" s="242"/>
      <c r="I41" s="243">
        <f>ROUND(E41*H41,2)</f>
        <v>0</v>
      </c>
      <c r="J41" s="242"/>
      <c r="K41" s="243">
        <f>ROUND(E41*J41,2)</f>
        <v>0</v>
      </c>
      <c r="L41" s="243">
        <v>12</v>
      </c>
      <c r="M41" s="243">
        <f>G41*(1+L41/100)</f>
        <v>0</v>
      </c>
      <c r="N41" s="241">
        <v>2.0500000000000002E-3</v>
      </c>
      <c r="O41" s="241">
        <f>ROUND(E41*N41,2)</f>
        <v>0.11</v>
      </c>
      <c r="P41" s="241">
        <v>0</v>
      </c>
      <c r="Q41" s="241">
        <f>ROUND(E41*P41,2)</f>
        <v>0</v>
      </c>
      <c r="R41" s="243" t="s">
        <v>168</v>
      </c>
      <c r="S41" s="243" t="s">
        <v>117</v>
      </c>
      <c r="T41" s="244" t="s">
        <v>118</v>
      </c>
      <c r="U41" s="226">
        <v>0.26400000000000001</v>
      </c>
      <c r="V41" s="226">
        <f>ROUND(E41*U41,2)</f>
        <v>14.39</v>
      </c>
      <c r="W41" s="226"/>
      <c r="X41" s="226" t="s">
        <v>119</v>
      </c>
      <c r="Y41" s="226" t="s">
        <v>120</v>
      </c>
      <c r="Z41" s="215"/>
      <c r="AA41" s="215"/>
      <c r="AB41" s="215"/>
      <c r="AC41" s="215"/>
      <c r="AD41" s="215"/>
      <c r="AE41" s="215"/>
      <c r="AF41" s="215"/>
      <c r="AG41" s="215" t="s">
        <v>121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2" x14ac:dyDescent="0.2">
      <c r="A42" s="222"/>
      <c r="B42" s="223"/>
      <c r="C42" s="258" t="s">
        <v>185</v>
      </c>
      <c r="D42" s="245"/>
      <c r="E42" s="245"/>
      <c r="F42" s="245"/>
      <c r="G42" s="245"/>
      <c r="H42" s="226"/>
      <c r="I42" s="226"/>
      <c r="J42" s="226"/>
      <c r="K42" s="226"/>
      <c r="L42" s="226"/>
      <c r="M42" s="226"/>
      <c r="N42" s="225"/>
      <c r="O42" s="225"/>
      <c r="P42" s="225"/>
      <c r="Q42" s="225"/>
      <c r="R42" s="226"/>
      <c r="S42" s="226"/>
      <c r="T42" s="226"/>
      <c r="U42" s="226"/>
      <c r="V42" s="226"/>
      <c r="W42" s="226"/>
      <c r="X42" s="226"/>
      <c r="Y42" s="226"/>
      <c r="Z42" s="215"/>
      <c r="AA42" s="215"/>
      <c r="AB42" s="215"/>
      <c r="AC42" s="215"/>
      <c r="AD42" s="215"/>
      <c r="AE42" s="215"/>
      <c r="AF42" s="215"/>
      <c r="AG42" s="215" t="s">
        <v>123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ht="33.75" outlineLevel="1" x14ac:dyDescent="0.2">
      <c r="A43" s="238">
        <v>24</v>
      </c>
      <c r="B43" s="239" t="s">
        <v>186</v>
      </c>
      <c r="C43" s="257" t="s">
        <v>187</v>
      </c>
      <c r="D43" s="240" t="s">
        <v>175</v>
      </c>
      <c r="E43" s="241">
        <v>79.400000000000006</v>
      </c>
      <c r="F43" s="242"/>
      <c r="G43" s="243">
        <f>ROUND(E43*F43,2)</f>
        <v>0</v>
      </c>
      <c r="H43" s="242"/>
      <c r="I43" s="243">
        <f>ROUND(E43*H43,2)</f>
        <v>0</v>
      </c>
      <c r="J43" s="242"/>
      <c r="K43" s="243">
        <f>ROUND(E43*J43,2)</f>
        <v>0</v>
      </c>
      <c r="L43" s="243">
        <v>12</v>
      </c>
      <c r="M43" s="243">
        <f>G43*(1+L43/100)</f>
        <v>0</v>
      </c>
      <c r="N43" s="241">
        <v>2.2499999999999998E-3</v>
      </c>
      <c r="O43" s="241">
        <f>ROUND(E43*N43,2)</f>
        <v>0.18</v>
      </c>
      <c r="P43" s="241">
        <v>0</v>
      </c>
      <c r="Q43" s="241">
        <f>ROUND(E43*P43,2)</f>
        <v>0</v>
      </c>
      <c r="R43" s="243" t="s">
        <v>168</v>
      </c>
      <c r="S43" s="243" t="s">
        <v>117</v>
      </c>
      <c r="T43" s="244" t="s">
        <v>118</v>
      </c>
      <c r="U43" s="226">
        <v>0.36399999999999999</v>
      </c>
      <c r="V43" s="226">
        <f>ROUND(E43*U43,2)</f>
        <v>28.9</v>
      </c>
      <c r="W43" s="226"/>
      <c r="X43" s="226" t="s">
        <v>119</v>
      </c>
      <c r="Y43" s="226" t="s">
        <v>120</v>
      </c>
      <c r="Z43" s="215"/>
      <c r="AA43" s="215"/>
      <c r="AB43" s="215"/>
      <c r="AC43" s="215"/>
      <c r="AD43" s="215"/>
      <c r="AE43" s="215"/>
      <c r="AF43" s="215"/>
      <c r="AG43" s="215" t="s">
        <v>121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2" x14ac:dyDescent="0.2">
      <c r="A44" s="222"/>
      <c r="B44" s="223"/>
      <c r="C44" s="258" t="s">
        <v>185</v>
      </c>
      <c r="D44" s="245"/>
      <c r="E44" s="245"/>
      <c r="F44" s="245"/>
      <c r="G44" s="245"/>
      <c r="H44" s="226"/>
      <c r="I44" s="226"/>
      <c r="J44" s="226"/>
      <c r="K44" s="226"/>
      <c r="L44" s="226"/>
      <c r="M44" s="226"/>
      <c r="N44" s="225"/>
      <c r="O44" s="225"/>
      <c r="P44" s="225"/>
      <c r="Q44" s="225"/>
      <c r="R44" s="226"/>
      <c r="S44" s="226"/>
      <c r="T44" s="226"/>
      <c r="U44" s="226"/>
      <c r="V44" s="226"/>
      <c r="W44" s="226"/>
      <c r="X44" s="226"/>
      <c r="Y44" s="226"/>
      <c r="Z44" s="215"/>
      <c r="AA44" s="215"/>
      <c r="AB44" s="215"/>
      <c r="AC44" s="215"/>
      <c r="AD44" s="215"/>
      <c r="AE44" s="215"/>
      <c r="AF44" s="215"/>
      <c r="AG44" s="215" t="s">
        <v>123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ht="33.75" outlineLevel="1" x14ac:dyDescent="0.2">
      <c r="A45" s="246">
        <v>25</v>
      </c>
      <c r="B45" s="247" t="s">
        <v>188</v>
      </c>
      <c r="C45" s="259" t="s">
        <v>189</v>
      </c>
      <c r="D45" s="248" t="s">
        <v>190</v>
      </c>
      <c r="E45" s="249">
        <v>1</v>
      </c>
      <c r="F45" s="250"/>
      <c r="G45" s="251">
        <f>ROUND(E45*F45,2)</f>
        <v>0</v>
      </c>
      <c r="H45" s="250"/>
      <c r="I45" s="251">
        <f>ROUND(E45*H45,2)</f>
        <v>0</v>
      </c>
      <c r="J45" s="250"/>
      <c r="K45" s="251">
        <f>ROUND(E45*J45,2)</f>
        <v>0</v>
      </c>
      <c r="L45" s="251">
        <v>12</v>
      </c>
      <c r="M45" s="251">
        <f>G45*(1+L45/100)</f>
        <v>0</v>
      </c>
      <c r="N45" s="249">
        <v>3.4000000000000002E-4</v>
      </c>
      <c r="O45" s="249">
        <f>ROUND(E45*N45,2)</f>
        <v>0</v>
      </c>
      <c r="P45" s="249">
        <v>0</v>
      </c>
      <c r="Q45" s="249">
        <f>ROUND(E45*P45,2)</f>
        <v>0</v>
      </c>
      <c r="R45" s="251" t="s">
        <v>168</v>
      </c>
      <c r="S45" s="251" t="s">
        <v>117</v>
      </c>
      <c r="T45" s="252" t="s">
        <v>118</v>
      </c>
      <c r="U45" s="226">
        <v>0.41</v>
      </c>
      <c r="V45" s="226">
        <f>ROUND(E45*U45,2)</f>
        <v>0.41</v>
      </c>
      <c r="W45" s="226"/>
      <c r="X45" s="226" t="s">
        <v>119</v>
      </c>
      <c r="Y45" s="226" t="s">
        <v>120</v>
      </c>
      <c r="Z45" s="215"/>
      <c r="AA45" s="215"/>
      <c r="AB45" s="215"/>
      <c r="AC45" s="215"/>
      <c r="AD45" s="215"/>
      <c r="AE45" s="215"/>
      <c r="AF45" s="215"/>
      <c r="AG45" s="215" t="s">
        <v>121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ht="33.75" outlineLevel="1" x14ac:dyDescent="0.2">
      <c r="A46" s="246">
        <v>26</v>
      </c>
      <c r="B46" s="247" t="s">
        <v>191</v>
      </c>
      <c r="C46" s="259" t="s">
        <v>192</v>
      </c>
      <c r="D46" s="248" t="s">
        <v>190</v>
      </c>
      <c r="E46" s="249">
        <v>8</v>
      </c>
      <c r="F46" s="250"/>
      <c r="G46" s="251">
        <f>ROUND(E46*F46,2)</f>
        <v>0</v>
      </c>
      <c r="H46" s="250"/>
      <c r="I46" s="251">
        <f>ROUND(E46*H46,2)</f>
        <v>0</v>
      </c>
      <c r="J46" s="250"/>
      <c r="K46" s="251">
        <f>ROUND(E46*J46,2)</f>
        <v>0</v>
      </c>
      <c r="L46" s="251">
        <v>12</v>
      </c>
      <c r="M46" s="251">
        <f>G46*(1+L46/100)</f>
        <v>0</v>
      </c>
      <c r="N46" s="249">
        <v>4.0000000000000002E-4</v>
      </c>
      <c r="O46" s="249">
        <f>ROUND(E46*N46,2)</f>
        <v>0</v>
      </c>
      <c r="P46" s="249">
        <v>0</v>
      </c>
      <c r="Q46" s="249">
        <f>ROUND(E46*P46,2)</f>
        <v>0</v>
      </c>
      <c r="R46" s="251" t="s">
        <v>168</v>
      </c>
      <c r="S46" s="251" t="s">
        <v>117</v>
      </c>
      <c r="T46" s="252" t="s">
        <v>118</v>
      </c>
      <c r="U46" s="226">
        <v>0.45</v>
      </c>
      <c r="V46" s="226">
        <f>ROUND(E46*U46,2)</f>
        <v>3.6</v>
      </c>
      <c r="W46" s="226"/>
      <c r="X46" s="226" t="s">
        <v>119</v>
      </c>
      <c r="Y46" s="226" t="s">
        <v>120</v>
      </c>
      <c r="Z46" s="215"/>
      <c r="AA46" s="215"/>
      <c r="AB46" s="215"/>
      <c r="AC46" s="215"/>
      <c r="AD46" s="215"/>
      <c r="AE46" s="215"/>
      <c r="AF46" s="215"/>
      <c r="AG46" s="215" t="s">
        <v>121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ht="22.5" outlineLevel="1" x14ac:dyDescent="0.2">
      <c r="A47" s="246">
        <v>27</v>
      </c>
      <c r="B47" s="247" t="s">
        <v>193</v>
      </c>
      <c r="C47" s="259" t="s">
        <v>194</v>
      </c>
      <c r="D47" s="248" t="s">
        <v>175</v>
      </c>
      <c r="E47" s="249">
        <v>178.2</v>
      </c>
      <c r="F47" s="250"/>
      <c r="G47" s="251">
        <f>ROUND(E47*F47,2)</f>
        <v>0</v>
      </c>
      <c r="H47" s="250"/>
      <c r="I47" s="251">
        <f>ROUND(E47*H47,2)</f>
        <v>0</v>
      </c>
      <c r="J47" s="250"/>
      <c r="K47" s="251">
        <f>ROUND(E47*J47,2)</f>
        <v>0</v>
      </c>
      <c r="L47" s="251">
        <v>12</v>
      </c>
      <c r="M47" s="251">
        <f>G47*(1+L47/100)</f>
        <v>0</v>
      </c>
      <c r="N47" s="249">
        <v>8.4999999999999995E-4</v>
      </c>
      <c r="O47" s="249">
        <f>ROUND(E47*N47,2)</f>
        <v>0.15</v>
      </c>
      <c r="P47" s="249">
        <v>0</v>
      </c>
      <c r="Q47" s="249">
        <f>ROUND(E47*P47,2)</f>
        <v>0</v>
      </c>
      <c r="R47" s="251" t="s">
        <v>168</v>
      </c>
      <c r="S47" s="251" t="s">
        <v>171</v>
      </c>
      <c r="T47" s="252" t="s">
        <v>171</v>
      </c>
      <c r="U47" s="226">
        <v>0.12</v>
      </c>
      <c r="V47" s="226">
        <f>ROUND(E47*U47,2)</f>
        <v>21.38</v>
      </c>
      <c r="W47" s="226"/>
      <c r="X47" s="226" t="s">
        <v>119</v>
      </c>
      <c r="Y47" s="226" t="s">
        <v>120</v>
      </c>
      <c r="Z47" s="215"/>
      <c r="AA47" s="215"/>
      <c r="AB47" s="215"/>
      <c r="AC47" s="215"/>
      <c r="AD47" s="215"/>
      <c r="AE47" s="215"/>
      <c r="AF47" s="215"/>
      <c r="AG47" s="215" t="s">
        <v>121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ht="22.5" outlineLevel="1" x14ac:dyDescent="0.2">
      <c r="A48" s="246">
        <v>28</v>
      </c>
      <c r="B48" s="247" t="s">
        <v>195</v>
      </c>
      <c r="C48" s="259" t="s">
        <v>196</v>
      </c>
      <c r="D48" s="248" t="s">
        <v>175</v>
      </c>
      <c r="E48" s="249">
        <v>74.296000000000006</v>
      </c>
      <c r="F48" s="250"/>
      <c r="G48" s="251">
        <f>ROUND(E48*F48,2)</f>
        <v>0</v>
      </c>
      <c r="H48" s="250"/>
      <c r="I48" s="251">
        <f>ROUND(E48*H48,2)</f>
        <v>0</v>
      </c>
      <c r="J48" s="250"/>
      <c r="K48" s="251">
        <f>ROUND(E48*J48,2)</f>
        <v>0</v>
      </c>
      <c r="L48" s="251">
        <v>12</v>
      </c>
      <c r="M48" s="251">
        <f>G48*(1+L48/100)</f>
        <v>0</v>
      </c>
      <c r="N48" s="249">
        <v>1.0000000000000001E-5</v>
      </c>
      <c r="O48" s="249">
        <f>ROUND(E48*N48,2)</f>
        <v>0</v>
      </c>
      <c r="P48" s="249">
        <v>0</v>
      </c>
      <c r="Q48" s="249">
        <f>ROUND(E48*P48,2)</f>
        <v>0</v>
      </c>
      <c r="R48" s="251" t="s">
        <v>168</v>
      </c>
      <c r="S48" s="251" t="s">
        <v>171</v>
      </c>
      <c r="T48" s="252" t="s">
        <v>171</v>
      </c>
      <c r="U48" s="226">
        <v>0.18</v>
      </c>
      <c r="V48" s="226">
        <f>ROUND(E48*U48,2)</f>
        <v>13.37</v>
      </c>
      <c r="W48" s="226"/>
      <c r="X48" s="226" t="s">
        <v>119</v>
      </c>
      <c r="Y48" s="226" t="s">
        <v>120</v>
      </c>
      <c r="Z48" s="215"/>
      <c r="AA48" s="215"/>
      <c r="AB48" s="215"/>
      <c r="AC48" s="215"/>
      <c r="AD48" s="215"/>
      <c r="AE48" s="215"/>
      <c r="AF48" s="215"/>
      <c r="AG48" s="215" t="s">
        <v>121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ht="22.5" outlineLevel="1" x14ac:dyDescent="0.2">
      <c r="A49" s="246">
        <v>29</v>
      </c>
      <c r="B49" s="247" t="s">
        <v>197</v>
      </c>
      <c r="C49" s="259" t="s">
        <v>198</v>
      </c>
      <c r="D49" s="248" t="s">
        <v>190</v>
      </c>
      <c r="E49" s="249">
        <v>147.6</v>
      </c>
      <c r="F49" s="250"/>
      <c r="G49" s="251">
        <f>ROUND(E49*F49,2)</f>
        <v>0</v>
      </c>
      <c r="H49" s="250"/>
      <c r="I49" s="251">
        <f>ROUND(E49*H49,2)</f>
        <v>0</v>
      </c>
      <c r="J49" s="250"/>
      <c r="K49" s="251">
        <f>ROUND(E49*J49,2)</f>
        <v>0</v>
      </c>
      <c r="L49" s="251">
        <v>12</v>
      </c>
      <c r="M49" s="251">
        <f>G49*(1+L49/100)</f>
        <v>0</v>
      </c>
      <c r="N49" s="249">
        <v>1E-4</v>
      </c>
      <c r="O49" s="249">
        <f>ROUND(E49*N49,2)</f>
        <v>0.01</v>
      </c>
      <c r="P49" s="249">
        <v>0</v>
      </c>
      <c r="Q49" s="249">
        <f>ROUND(E49*P49,2)</f>
        <v>0</v>
      </c>
      <c r="R49" s="251" t="s">
        <v>168</v>
      </c>
      <c r="S49" s="251" t="s">
        <v>199</v>
      </c>
      <c r="T49" s="252" t="s">
        <v>199</v>
      </c>
      <c r="U49" s="226">
        <v>0.21</v>
      </c>
      <c r="V49" s="226">
        <f>ROUND(E49*U49,2)</f>
        <v>31</v>
      </c>
      <c r="W49" s="226"/>
      <c r="X49" s="226" t="s">
        <v>119</v>
      </c>
      <c r="Y49" s="226" t="s">
        <v>120</v>
      </c>
      <c r="Z49" s="215"/>
      <c r="AA49" s="215"/>
      <c r="AB49" s="215"/>
      <c r="AC49" s="215"/>
      <c r="AD49" s="215"/>
      <c r="AE49" s="215"/>
      <c r="AF49" s="215"/>
      <c r="AG49" s="215" t="s">
        <v>121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 x14ac:dyDescent="0.2">
      <c r="A50" s="246">
        <v>30</v>
      </c>
      <c r="B50" s="247" t="s">
        <v>200</v>
      </c>
      <c r="C50" s="259" t="s">
        <v>201</v>
      </c>
      <c r="D50" s="248" t="s">
        <v>175</v>
      </c>
      <c r="E50" s="249">
        <v>127.2</v>
      </c>
      <c r="F50" s="250"/>
      <c r="G50" s="251">
        <f>ROUND(E50*F50,2)</f>
        <v>0</v>
      </c>
      <c r="H50" s="250"/>
      <c r="I50" s="251">
        <f>ROUND(E50*H50,2)</f>
        <v>0</v>
      </c>
      <c r="J50" s="250"/>
      <c r="K50" s="251">
        <f>ROUND(E50*J50,2)</f>
        <v>0</v>
      </c>
      <c r="L50" s="251">
        <v>12</v>
      </c>
      <c r="M50" s="251">
        <f>G50*(1+L50/100)</f>
        <v>0</v>
      </c>
      <c r="N50" s="249">
        <v>0</v>
      </c>
      <c r="O50" s="249">
        <f>ROUND(E50*N50,2)</f>
        <v>0</v>
      </c>
      <c r="P50" s="249">
        <v>2.6900000000000001E-3</v>
      </c>
      <c r="Q50" s="249">
        <f>ROUND(E50*P50,2)</f>
        <v>0.34</v>
      </c>
      <c r="R50" s="251" t="s">
        <v>168</v>
      </c>
      <c r="S50" s="251" t="s">
        <v>117</v>
      </c>
      <c r="T50" s="252" t="s">
        <v>118</v>
      </c>
      <c r="U50" s="226">
        <v>6.9000000000000006E-2</v>
      </c>
      <c r="V50" s="226">
        <f>ROUND(E50*U50,2)</f>
        <v>8.7799999999999994</v>
      </c>
      <c r="W50" s="226"/>
      <c r="X50" s="226" t="s">
        <v>119</v>
      </c>
      <c r="Y50" s="226" t="s">
        <v>120</v>
      </c>
      <c r="Z50" s="215"/>
      <c r="AA50" s="215"/>
      <c r="AB50" s="215"/>
      <c r="AC50" s="215"/>
      <c r="AD50" s="215"/>
      <c r="AE50" s="215"/>
      <c r="AF50" s="215"/>
      <c r="AG50" s="215" t="s">
        <v>121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 x14ac:dyDescent="0.2">
      <c r="A51" s="246">
        <v>31</v>
      </c>
      <c r="B51" s="247" t="s">
        <v>202</v>
      </c>
      <c r="C51" s="259" t="s">
        <v>203</v>
      </c>
      <c r="D51" s="248" t="s">
        <v>175</v>
      </c>
      <c r="E51" s="249">
        <v>6.83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12</v>
      </c>
      <c r="M51" s="251">
        <f>G51*(1+L51/100)</f>
        <v>0</v>
      </c>
      <c r="N51" s="249">
        <v>0</v>
      </c>
      <c r="O51" s="249">
        <f>ROUND(E51*N51,2)</f>
        <v>0</v>
      </c>
      <c r="P51" s="249">
        <v>2.0500000000000002E-3</v>
      </c>
      <c r="Q51" s="249">
        <f>ROUND(E51*P51,2)</f>
        <v>0.01</v>
      </c>
      <c r="R51" s="251" t="s">
        <v>168</v>
      </c>
      <c r="S51" s="251" t="s">
        <v>117</v>
      </c>
      <c r="T51" s="252" t="s">
        <v>118</v>
      </c>
      <c r="U51" s="226">
        <v>4.5999999999999999E-2</v>
      </c>
      <c r="V51" s="226">
        <f>ROUND(E51*U51,2)</f>
        <v>0.31</v>
      </c>
      <c r="W51" s="226"/>
      <c r="X51" s="226" t="s">
        <v>119</v>
      </c>
      <c r="Y51" s="226" t="s">
        <v>120</v>
      </c>
      <c r="Z51" s="215"/>
      <c r="AA51" s="215"/>
      <c r="AB51" s="215"/>
      <c r="AC51" s="215"/>
      <c r="AD51" s="215"/>
      <c r="AE51" s="215"/>
      <c r="AF51" s="215"/>
      <c r="AG51" s="215" t="s">
        <v>121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ht="22.5" outlineLevel="1" x14ac:dyDescent="0.2">
      <c r="A52" s="246">
        <v>32</v>
      </c>
      <c r="B52" s="247" t="s">
        <v>204</v>
      </c>
      <c r="C52" s="259" t="s">
        <v>205</v>
      </c>
      <c r="D52" s="248" t="s">
        <v>115</v>
      </c>
      <c r="E52" s="249">
        <v>4.75</v>
      </c>
      <c r="F52" s="250"/>
      <c r="G52" s="251">
        <f>ROUND(E52*F52,2)</f>
        <v>0</v>
      </c>
      <c r="H52" s="250"/>
      <c r="I52" s="251">
        <f>ROUND(E52*H52,2)</f>
        <v>0</v>
      </c>
      <c r="J52" s="250"/>
      <c r="K52" s="251">
        <f>ROUND(E52*J52,2)</f>
        <v>0</v>
      </c>
      <c r="L52" s="251">
        <v>12</v>
      </c>
      <c r="M52" s="251">
        <f>G52*(1+L52/100)</f>
        <v>0</v>
      </c>
      <c r="N52" s="249">
        <v>0</v>
      </c>
      <c r="O52" s="249">
        <f>ROUND(E52*N52,2)</f>
        <v>0</v>
      </c>
      <c r="P52" s="249">
        <v>7.2100000000000003E-3</v>
      </c>
      <c r="Q52" s="249">
        <f>ROUND(E52*P52,2)</f>
        <v>0.03</v>
      </c>
      <c r="R52" s="251" t="s">
        <v>168</v>
      </c>
      <c r="S52" s="251" t="s">
        <v>117</v>
      </c>
      <c r="T52" s="252" t="s">
        <v>118</v>
      </c>
      <c r="U52" s="226">
        <v>0.1265</v>
      </c>
      <c r="V52" s="226">
        <f>ROUND(E52*U52,2)</f>
        <v>0.6</v>
      </c>
      <c r="W52" s="226"/>
      <c r="X52" s="226" t="s">
        <v>119</v>
      </c>
      <c r="Y52" s="226" t="s">
        <v>120</v>
      </c>
      <c r="Z52" s="215"/>
      <c r="AA52" s="215"/>
      <c r="AB52" s="215"/>
      <c r="AC52" s="215"/>
      <c r="AD52" s="215"/>
      <c r="AE52" s="215"/>
      <c r="AF52" s="215"/>
      <c r="AG52" s="215" t="s">
        <v>121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 x14ac:dyDescent="0.2">
      <c r="A53" s="246">
        <v>33</v>
      </c>
      <c r="B53" s="247" t="s">
        <v>206</v>
      </c>
      <c r="C53" s="259" t="s">
        <v>207</v>
      </c>
      <c r="D53" s="248" t="s">
        <v>190</v>
      </c>
      <c r="E53" s="249">
        <v>60.65</v>
      </c>
      <c r="F53" s="250"/>
      <c r="G53" s="251">
        <f>ROUND(E53*F53,2)</f>
        <v>0</v>
      </c>
      <c r="H53" s="250"/>
      <c r="I53" s="251">
        <f>ROUND(E53*H53,2)</f>
        <v>0</v>
      </c>
      <c r="J53" s="250"/>
      <c r="K53" s="251">
        <f>ROUND(E53*J53,2)</f>
        <v>0</v>
      </c>
      <c r="L53" s="251">
        <v>12</v>
      </c>
      <c r="M53" s="251">
        <f>G53*(1+L53/100)</f>
        <v>0</v>
      </c>
      <c r="N53" s="249">
        <v>0</v>
      </c>
      <c r="O53" s="249">
        <f>ROUND(E53*N53,2)</f>
        <v>0</v>
      </c>
      <c r="P53" s="249">
        <v>9.6000000000000002E-4</v>
      </c>
      <c r="Q53" s="249">
        <f>ROUND(E53*P53,2)</f>
        <v>0.06</v>
      </c>
      <c r="R53" s="251" t="s">
        <v>168</v>
      </c>
      <c r="S53" s="251" t="s">
        <v>117</v>
      </c>
      <c r="T53" s="252" t="s">
        <v>118</v>
      </c>
      <c r="U53" s="226">
        <v>5.7500000000000002E-2</v>
      </c>
      <c r="V53" s="226">
        <f>ROUND(E53*U53,2)</f>
        <v>3.49</v>
      </c>
      <c r="W53" s="226"/>
      <c r="X53" s="226" t="s">
        <v>119</v>
      </c>
      <c r="Y53" s="226" t="s">
        <v>120</v>
      </c>
      <c r="Z53" s="215"/>
      <c r="AA53" s="215"/>
      <c r="AB53" s="215"/>
      <c r="AC53" s="215"/>
      <c r="AD53" s="215"/>
      <c r="AE53" s="215"/>
      <c r="AF53" s="215"/>
      <c r="AG53" s="215" t="s">
        <v>121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 x14ac:dyDescent="0.2">
      <c r="A54" s="246">
        <v>34</v>
      </c>
      <c r="B54" s="247" t="s">
        <v>208</v>
      </c>
      <c r="C54" s="259" t="s">
        <v>209</v>
      </c>
      <c r="D54" s="248" t="s">
        <v>190</v>
      </c>
      <c r="E54" s="249">
        <v>116.05</v>
      </c>
      <c r="F54" s="250"/>
      <c r="G54" s="251">
        <f>ROUND(E54*F54,2)</f>
        <v>0</v>
      </c>
      <c r="H54" s="250"/>
      <c r="I54" s="251">
        <f>ROUND(E54*H54,2)</f>
        <v>0</v>
      </c>
      <c r="J54" s="250"/>
      <c r="K54" s="251">
        <f>ROUND(E54*J54,2)</f>
        <v>0</v>
      </c>
      <c r="L54" s="251">
        <v>12</v>
      </c>
      <c r="M54" s="251">
        <f>G54*(1+L54/100)</f>
        <v>0</v>
      </c>
      <c r="N54" s="249">
        <v>0</v>
      </c>
      <c r="O54" s="249">
        <f>ROUND(E54*N54,2)</f>
        <v>0</v>
      </c>
      <c r="P54" s="249">
        <v>9.6000000000000002E-4</v>
      </c>
      <c r="Q54" s="249">
        <f>ROUND(E54*P54,2)</f>
        <v>0.11</v>
      </c>
      <c r="R54" s="251" t="s">
        <v>168</v>
      </c>
      <c r="S54" s="251" t="s">
        <v>117</v>
      </c>
      <c r="T54" s="252" t="s">
        <v>118</v>
      </c>
      <c r="U54" s="226">
        <v>7.2450000000000001E-2</v>
      </c>
      <c r="V54" s="226">
        <f>ROUND(E54*U54,2)</f>
        <v>8.41</v>
      </c>
      <c r="W54" s="226"/>
      <c r="X54" s="226" t="s">
        <v>119</v>
      </c>
      <c r="Y54" s="226" t="s">
        <v>120</v>
      </c>
      <c r="Z54" s="215"/>
      <c r="AA54" s="215"/>
      <c r="AB54" s="215"/>
      <c r="AC54" s="215"/>
      <c r="AD54" s="215"/>
      <c r="AE54" s="215"/>
      <c r="AF54" s="215"/>
      <c r="AG54" s="215" t="s">
        <v>121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 x14ac:dyDescent="0.2">
      <c r="A55" s="246">
        <v>35</v>
      </c>
      <c r="B55" s="247" t="s">
        <v>210</v>
      </c>
      <c r="C55" s="259" t="s">
        <v>211</v>
      </c>
      <c r="D55" s="248" t="s">
        <v>175</v>
      </c>
      <c r="E55" s="249">
        <v>54.5</v>
      </c>
      <c r="F55" s="250"/>
      <c r="G55" s="251">
        <f>ROUND(E55*F55,2)</f>
        <v>0</v>
      </c>
      <c r="H55" s="250"/>
      <c r="I55" s="251">
        <f>ROUND(E55*H55,2)</f>
        <v>0</v>
      </c>
      <c r="J55" s="250"/>
      <c r="K55" s="251">
        <f>ROUND(E55*J55,2)</f>
        <v>0</v>
      </c>
      <c r="L55" s="251">
        <v>12</v>
      </c>
      <c r="M55" s="251">
        <f>G55*(1+L55/100)</f>
        <v>0</v>
      </c>
      <c r="N55" s="249">
        <v>0</v>
      </c>
      <c r="O55" s="249">
        <f>ROUND(E55*N55,2)</f>
        <v>0</v>
      </c>
      <c r="P55" s="249">
        <v>2.8600000000000001E-3</v>
      </c>
      <c r="Q55" s="249">
        <f>ROUND(E55*P55,2)</f>
        <v>0.16</v>
      </c>
      <c r="R55" s="251" t="s">
        <v>168</v>
      </c>
      <c r="S55" s="251" t="s">
        <v>117</v>
      </c>
      <c r="T55" s="252" t="s">
        <v>118</v>
      </c>
      <c r="U55" s="226">
        <v>5.7500000000000002E-2</v>
      </c>
      <c r="V55" s="226">
        <f>ROUND(E55*U55,2)</f>
        <v>3.13</v>
      </c>
      <c r="W55" s="226"/>
      <c r="X55" s="226" t="s">
        <v>119</v>
      </c>
      <c r="Y55" s="226" t="s">
        <v>120</v>
      </c>
      <c r="Z55" s="215"/>
      <c r="AA55" s="215"/>
      <c r="AB55" s="215"/>
      <c r="AC55" s="215"/>
      <c r="AD55" s="215"/>
      <c r="AE55" s="215"/>
      <c r="AF55" s="215"/>
      <c r="AG55" s="215" t="s">
        <v>121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 x14ac:dyDescent="0.2">
      <c r="A56" s="246">
        <v>36</v>
      </c>
      <c r="B56" s="247" t="s">
        <v>212</v>
      </c>
      <c r="C56" s="259" t="s">
        <v>213</v>
      </c>
      <c r="D56" s="248" t="s">
        <v>175</v>
      </c>
      <c r="E56" s="249">
        <v>105.5</v>
      </c>
      <c r="F56" s="250"/>
      <c r="G56" s="251">
        <f>ROUND(E56*F56,2)</f>
        <v>0</v>
      </c>
      <c r="H56" s="250"/>
      <c r="I56" s="251">
        <f>ROUND(E56*H56,2)</f>
        <v>0</v>
      </c>
      <c r="J56" s="250"/>
      <c r="K56" s="251">
        <f>ROUND(E56*J56,2)</f>
        <v>0</v>
      </c>
      <c r="L56" s="251">
        <v>12</v>
      </c>
      <c r="M56" s="251">
        <f>G56*(1+L56/100)</f>
        <v>0</v>
      </c>
      <c r="N56" s="249">
        <v>0</v>
      </c>
      <c r="O56" s="249">
        <f>ROUND(E56*N56,2)</f>
        <v>0</v>
      </c>
      <c r="P56" s="249">
        <v>2.8600000000000001E-3</v>
      </c>
      <c r="Q56" s="249">
        <f>ROUND(E56*P56,2)</f>
        <v>0.3</v>
      </c>
      <c r="R56" s="251" t="s">
        <v>168</v>
      </c>
      <c r="S56" s="251" t="s">
        <v>117</v>
      </c>
      <c r="T56" s="252" t="s">
        <v>118</v>
      </c>
      <c r="U56" s="226">
        <v>7.2450000000000001E-2</v>
      </c>
      <c r="V56" s="226">
        <f>ROUND(E56*U56,2)</f>
        <v>7.64</v>
      </c>
      <c r="W56" s="226"/>
      <c r="X56" s="226" t="s">
        <v>119</v>
      </c>
      <c r="Y56" s="226" t="s">
        <v>120</v>
      </c>
      <c r="Z56" s="215"/>
      <c r="AA56" s="215"/>
      <c r="AB56" s="215"/>
      <c r="AC56" s="215"/>
      <c r="AD56" s="215"/>
      <c r="AE56" s="215"/>
      <c r="AF56" s="215"/>
      <c r="AG56" s="215" t="s">
        <v>121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 x14ac:dyDescent="0.2">
      <c r="A57" s="246">
        <v>37</v>
      </c>
      <c r="B57" s="247" t="s">
        <v>214</v>
      </c>
      <c r="C57" s="259" t="s">
        <v>215</v>
      </c>
      <c r="D57" s="248" t="s">
        <v>190</v>
      </c>
      <c r="E57" s="249">
        <v>1</v>
      </c>
      <c r="F57" s="250"/>
      <c r="G57" s="251">
        <f>ROUND(E57*F57,2)</f>
        <v>0</v>
      </c>
      <c r="H57" s="250"/>
      <c r="I57" s="251">
        <f>ROUND(E57*H57,2)</f>
        <v>0</v>
      </c>
      <c r="J57" s="250"/>
      <c r="K57" s="251">
        <f>ROUND(E57*J57,2)</f>
        <v>0</v>
      </c>
      <c r="L57" s="251">
        <v>12</v>
      </c>
      <c r="M57" s="251">
        <f>G57*(1+L57/100)</f>
        <v>0</v>
      </c>
      <c r="N57" s="249">
        <v>0</v>
      </c>
      <c r="O57" s="249">
        <f>ROUND(E57*N57,2)</f>
        <v>0</v>
      </c>
      <c r="P57" s="249">
        <v>1.15E-3</v>
      </c>
      <c r="Q57" s="249">
        <f>ROUND(E57*P57,2)</f>
        <v>0</v>
      </c>
      <c r="R57" s="251" t="s">
        <v>168</v>
      </c>
      <c r="S57" s="251" t="s">
        <v>117</v>
      </c>
      <c r="T57" s="252" t="s">
        <v>118</v>
      </c>
      <c r="U57" s="226">
        <v>9.1999999999999998E-2</v>
      </c>
      <c r="V57" s="226">
        <f>ROUND(E57*U57,2)</f>
        <v>0.09</v>
      </c>
      <c r="W57" s="226"/>
      <c r="X57" s="226" t="s">
        <v>119</v>
      </c>
      <c r="Y57" s="226" t="s">
        <v>120</v>
      </c>
      <c r="Z57" s="215"/>
      <c r="AA57" s="215"/>
      <c r="AB57" s="215"/>
      <c r="AC57" s="215"/>
      <c r="AD57" s="215"/>
      <c r="AE57" s="215"/>
      <c r="AF57" s="215"/>
      <c r="AG57" s="215" t="s">
        <v>121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 x14ac:dyDescent="0.2">
      <c r="A58" s="246">
        <v>38</v>
      </c>
      <c r="B58" s="247" t="s">
        <v>216</v>
      </c>
      <c r="C58" s="259" t="s">
        <v>217</v>
      </c>
      <c r="D58" s="248" t="s">
        <v>190</v>
      </c>
      <c r="E58" s="249">
        <v>8</v>
      </c>
      <c r="F58" s="250"/>
      <c r="G58" s="251">
        <f>ROUND(E58*F58,2)</f>
        <v>0</v>
      </c>
      <c r="H58" s="250"/>
      <c r="I58" s="251">
        <f>ROUND(E58*H58,2)</f>
        <v>0</v>
      </c>
      <c r="J58" s="250"/>
      <c r="K58" s="251">
        <f>ROUND(E58*J58,2)</f>
        <v>0</v>
      </c>
      <c r="L58" s="251">
        <v>12</v>
      </c>
      <c r="M58" s="251">
        <f>G58*(1+L58/100)</f>
        <v>0</v>
      </c>
      <c r="N58" s="249">
        <v>0</v>
      </c>
      <c r="O58" s="249">
        <f>ROUND(E58*N58,2)</f>
        <v>0</v>
      </c>
      <c r="P58" s="249">
        <v>1.15E-3</v>
      </c>
      <c r="Q58" s="249">
        <f>ROUND(E58*P58,2)</f>
        <v>0.01</v>
      </c>
      <c r="R58" s="251" t="s">
        <v>168</v>
      </c>
      <c r="S58" s="251" t="s">
        <v>117</v>
      </c>
      <c r="T58" s="252" t="s">
        <v>118</v>
      </c>
      <c r="U58" s="226">
        <v>0.115</v>
      </c>
      <c r="V58" s="226">
        <f>ROUND(E58*U58,2)</f>
        <v>0.92</v>
      </c>
      <c r="W58" s="226"/>
      <c r="X58" s="226" t="s">
        <v>119</v>
      </c>
      <c r="Y58" s="226" t="s">
        <v>120</v>
      </c>
      <c r="Z58" s="215"/>
      <c r="AA58" s="215"/>
      <c r="AB58" s="215"/>
      <c r="AC58" s="215"/>
      <c r="AD58" s="215"/>
      <c r="AE58" s="215"/>
      <c r="AF58" s="215"/>
      <c r="AG58" s="215" t="s">
        <v>121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ht="22.5" outlineLevel="1" x14ac:dyDescent="0.2">
      <c r="A59" s="246">
        <v>39</v>
      </c>
      <c r="B59" s="247" t="s">
        <v>218</v>
      </c>
      <c r="C59" s="259" t="s">
        <v>219</v>
      </c>
      <c r="D59" s="248" t="s">
        <v>190</v>
      </c>
      <c r="E59" s="249">
        <v>3</v>
      </c>
      <c r="F59" s="250"/>
      <c r="G59" s="251">
        <f>ROUND(E59*F59,2)</f>
        <v>0</v>
      </c>
      <c r="H59" s="250"/>
      <c r="I59" s="251">
        <f>ROUND(E59*H59,2)</f>
        <v>0</v>
      </c>
      <c r="J59" s="250"/>
      <c r="K59" s="251">
        <f>ROUND(E59*J59,2)</f>
        <v>0</v>
      </c>
      <c r="L59" s="251">
        <v>12</v>
      </c>
      <c r="M59" s="251">
        <f>G59*(1+L59/100)</f>
        <v>0</v>
      </c>
      <c r="N59" s="249">
        <v>0</v>
      </c>
      <c r="O59" s="249">
        <f>ROUND(E59*N59,2)</f>
        <v>0</v>
      </c>
      <c r="P59" s="249">
        <v>2.0080000000000001E-2</v>
      </c>
      <c r="Q59" s="249">
        <f>ROUND(E59*P59,2)</f>
        <v>0.06</v>
      </c>
      <c r="R59" s="251" t="s">
        <v>168</v>
      </c>
      <c r="S59" s="251" t="s">
        <v>117</v>
      </c>
      <c r="T59" s="252" t="s">
        <v>118</v>
      </c>
      <c r="U59" s="226">
        <v>9.1999999999999998E-2</v>
      </c>
      <c r="V59" s="226">
        <f>ROUND(E59*U59,2)</f>
        <v>0.28000000000000003</v>
      </c>
      <c r="W59" s="226"/>
      <c r="X59" s="226" t="s">
        <v>119</v>
      </c>
      <c r="Y59" s="226" t="s">
        <v>120</v>
      </c>
      <c r="Z59" s="215"/>
      <c r="AA59" s="215"/>
      <c r="AB59" s="215"/>
      <c r="AC59" s="215"/>
      <c r="AD59" s="215"/>
      <c r="AE59" s="215"/>
      <c r="AF59" s="215"/>
      <c r="AG59" s="215" t="s">
        <v>121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 x14ac:dyDescent="0.2">
      <c r="A60" s="246">
        <v>40</v>
      </c>
      <c r="B60" s="247" t="s">
        <v>220</v>
      </c>
      <c r="C60" s="259" t="s">
        <v>221</v>
      </c>
      <c r="D60" s="248" t="s">
        <v>175</v>
      </c>
      <c r="E60" s="249">
        <v>72.400000000000006</v>
      </c>
      <c r="F60" s="250"/>
      <c r="G60" s="251">
        <f>ROUND(E60*F60,2)</f>
        <v>0</v>
      </c>
      <c r="H60" s="250"/>
      <c r="I60" s="251">
        <f>ROUND(E60*H60,2)</f>
        <v>0</v>
      </c>
      <c r="J60" s="250"/>
      <c r="K60" s="251">
        <f>ROUND(E60*J60,2)</f>
        <v>0</v>
      </c>
      <c r="L60" s="251">
        <v>12</v>
      </c>
      <c r="M60" s="251">
        <f>G60*(1+L60/100)</f>
        <v>0</v>
      </c>
      <c r="N60" s="249">
        <v>0</v>
      </c>
      <c r="O60" s="249">
        <f>ROUND(E60*N60,2)</f>
        <v>0</v>
      </c>
      <c r="P60" s="249">
        <v>1.92E-3</v>
      </c>
      <c r="Q60" s="249">
        <f>ROUND(E60*P60,2)</f>
        <v>0.14000000000000001</v>
      </c>
      <c r="R60" s="251" t="s">
        <v>168</v>
      </c>
      <c r="S60" s="251" t="s">
        <v>117</v>
      </c>
      <c r="T60" s="252" t="s">
        <v>118</v>
      </c>
      <c r="U60" s="226">
        <v>5.7500000000000002E-2</v>
      </c>
      <c r="V60" s="226">
        <f>ROUND(E60*U60,2)</f>
        <v>4.16</v>
      </c>
      <c r="W60" s="226"/>
      <c r="X60" s="226" t="s">
        <v>119</v>
      </c>
      <c r="Y60" s="226" t="s">
        <v>120</v>
      </c>
      <c r="Z60" s="215"/>
      <c r="AA60" s="215"/>
      <c r="AB60" s="215"/>
      <c r="AC60" s="215"/>
      <c r="AD60" s="215"/>
      <c r="AE60" s="215"/>
      <c r="AF60" s="215"/>
      <c r="AG60" s="215" t="s">
        <v>121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 x14ac:dyDescent="0.2">
      <c r="A61" s="246">
        <v>41</v>
      </c>
      <c r="B61" s="247" t="s">
        <v>222</v>
      </c>
      <c r="C61" s="259" t="s">
        <v>223</v>
      </c>
      <c r="D61" s="248" t="s">
        <v>175</v>
      </c>
      <c r="E61" s="249">
        <v>1</v>
      </c>
      <c r="F61" s="250"/>
      <c r="G61" s="251">
        <f>ROUND(E61*F61,2)</f>
        <v>0</v>
      </c>
      <c r="H61" s="250"/>
      <c r="I61" s="251">
        <f>ROUND(E61*H61,2)</f>
        <v>0</v>
      </c>
      <c r="J61" s="250"/>
      <c r="K61" s="251">
        <f>ROUND(E61*J61,2)</f>
        <v>0</v>
      </c>
      <c r="L61" s="251">
        <v>12</v>
      </c>
      <c r="M61" s="251">
        <f>G61*(1+L61/100)</f>
        <v>0</v>
      </c>
      <c r="N61" s="249">
        <v>0</v>
      </c>
      <c r="O61" s="249">
        <f>ROUND(E61*N61,2)</f>
        <v>0</v>
      </c>
      <c r="P61" s="249">
        <v>2.2599999999999999E-3</v>
      </c>
      <c r="Q61" s="249">
        <f>ROUND(E61*P61,2)</f>
        <v>0</v>
      </c>
      <c r="R61" s="251" t="s">
        <v>168</v>
      </c>
      <c r="S61" s="251" t="s">
        <v>117</v>
      </c>
      <c r="T61" s="252" t="s">
        <v>118</v>
      </c>
      <c r="U61" s="226">
        <v>5.7500000000000002E-2</v>
      </c>
      <c r="V61" s="226">
        <f>ROUND(E61*U61,2)</f>
        <v>0.06</v>
      </c>
      <c r="W61" s="226"/>
      <c r="X61" s="226" t="s">
        <v>119</v>
      </c>
      <c r="Y61" s="226" t="s">
        <v>120</v>
      </c>
      <c r="Z61" s="215"/>
      <c r="AA61" s="215"/>
      <c r="AB61" s="215"/>
      <c r="AC61" s="215"/>
      <c r="AD61" s="215"/>
      <c r="AE61" s="215"/>
      <c r="AF61" s="215"/>
      <c r="AG61" s="215" t="s">
        <v>121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 x14ac:dyDescent="0.2">
      <c r="A62" s="246">
        <v>42</v>
      </c>
      <c r="B62" s="247" t="s">
        <v>224</v>
      </c>
      <c r="C62" s="259" t="s">
        <v>225</v>
      </c>
      <c r="D62" s="248" t="s">
        <v>175</v>
      </c>
      <c r="E62" s="249">
        <v>97</v>
      </c>
      <c r="F62" s="250"/>
      <c r="G62" s="251">
        <f>ROUND(E62*F62,2)</f>
        <v>0</v>
      </c>
      <c r="H62" s="250"/>
      <c r="I62" s="251">
        <f>ROUND(E62*H62,2)</f>
        <v>0</v>
      </c>
      <c r="J62" s="250"/>
      <c r="K62" s="251">
        <f>ROUND(E62*J62,2)</f>
        <v>0</v>
      </c>
      <c r="L62" s="251">
        <v>12</v>
      </c>
      <c r="M62" s="251">
        <f>G62*(1+L62/100)</f>
        <v>0</v>
      </c>
      <c r="N62" s="249">
        <v>0</v>
      </c>
      <c r="O62" s="249">
        <f>ROUND(E62*N62,2)</f>
        <v>0</v>
      </c>
      <c r="P62" s="249">
        <v>2.8500000000000001E-3</v>
      </c>
      <c r="Q62" s="249">
        <f>ROUND(E62*P62,2)</f>
        <v>0.28000000000000003</v>
      </c>
      <c r="R62" s="251" t="s">
        <v>168</v>
      </c>
      <c r="S62" s="251" t="s">
        <v>117</v>
      </c>
      <c r="T62" s="252" t="s">
        <v>118</v>
      </c>
      <c r="U62" s="226">
        <v>6.9000000000000006E-2</v>
      </c>
      <c r="V62" s="226">
        <f>ROUND(E62*U62,2)</f>
        <v>6.69</v>
      </c>
      <c r="W62" s="226"/>
      <c r="X62" s="226" t="s">
        <v>119</v>
      </c>
      <c r="Y62" s="226" t="s">
        <v>120</v>
      </c>
      <c r="Z62" s="215"/>
      <c r="AA62" s="215"/>
      <c r="AB62" s="215"/>
      <c r="AC62" s="215"/>
      <c r="AD62" s="215"/>
      <c r="AE62" s="215"/>
      <c r="AF62" s="215"/>
      <c r="AG62" s="215" t="s">
        <v>121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ht="22.5" outlineLevel="1" x14ac:dyDescent="0.2">
      <c r="A63" s="246">
        <v>43</v>
      </c>
      <c r="B63" s="247" t="s">
        <v>226</v>
      </c>
      <c r="C63" s="259" t="s">
        <v>227</v>
      </c>
      <c r="D63" s="248" t="s">
        <v>190</v>
      </c>
      <c r="E63" s="249">
        <v>3</v>
      </c>
      <c r="F63" s="250"/>
      <c r="G63" s="251">
        <f>ROUND(E63*F63,2)</f>
        <v>0</v>
      </c>
      <c r="H63" s="250"/>
      <c r="I63" s="251">
        <f>ROUND(E63*H63,2)</f>
        <v>0</v>
      </c>
      <c r="J63" s="250"/>
      <c r="K63" s="251">
        <f>ROUND(E63*J63,2)</f>
        <v>0</v>
      </c>
      <c r="L63" s="251">
        <v>12</v>
      </c>
      <c r="M63" s="251">
        <f>G63*(1+L63/100)</f>
        <v>0</v>
      </c>
      <c r="N63" s="249">
        <v>1.051E-2</v>
      </c>
      <c r="O63" s="249">
        <f>ROUND(E63*N63,2)</f>
        <v>0.03</v>
      </c>
      <c r="P63" s="249">
        <v>0</v>
      </c>
      <c r="Q63" s="249">
        <f>ROUND(E63*P63,2)</f>
        <v>0</v>
      </c>
      <c r="R63" s="251" t="s">
        <v>168</v>
      </c>
      <c r="S63" s="251" t="s">
        <v>228</v>
      </c>
      <c r="T63" s="252" t="s">
        <v>228</v>
      </c>
      <c r="U63" s="226">
        <v>1.4524999999999999</v>
      </c>
      <c r="V63" s="226">
        <f>ROUND(E63*U63,2)</f>
        <v>4.3600000000000003</v>
      </c>
      <c r="W63" s="226"/>
      <c r="X63" s="226" t="s">
        <v>119</v>
      </c>
      <c r="Y63" s="226" t="s">
        <v>120</v>
      </c>
      <c r="Z63" s="215"/>
      <c r="AA63" s="215"/>
      <c r="AB63" s="215"/>
      <c r="AC63" s="215"/>
      <c r="AD63" s="215"/>
      <c r="AE63" s="215"/>
      <c r="AF63" s="215"/>
      <c r="AG63" s="215" t="s">
        <v>121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 x14ac:dyDescent="0.2">
      <c r="A64" s="246">
        <v>44</v>
      </c>
      <c r="B64" s="247" t="s">
        <v>229</v>
      </c>
      <c r="C64" s="259" t="s">
        <v>230</v>
      </c>
      <c r="D64" s="248" t="s">
        <v>175</v>
      </c>
      <c r="E64" s="249">
        <v>22.2</v>
      </c>
      <c r="F64" s="250"/>
      <c r="G64" s="251">
        <f>ROUND(E64*F64,2)</f>
        <v>0</v>
      </c>
      <c r="H64" s="250"/>
      <c r="I64" s="251">
        <f>ROUND(E64*H64,2)</f>
        <v>0</v>
      </c>
      <c r="J64" s="250"/>
      <c r="K64" s="251">
        <f>ROUND(E64*J64,2)</f>
        <v>0</v>
      </c>
      <c r="L64" s="251">
        <v>12</v>
      </c>
      <c r="M64" s="251">
        <f>G64*(1+L64/100)</f>
        <v>0</v>
      </c>
      <c r="N64" s="249">
        <v>0</v>
      </c>
      <c r="O64" s="249">
        <f>ROUND(E64*N64,2)</f>
        <v>0</v>
      </c>
      <c r="P64" s="249">
        <v>0</v>
      </c>
      <c r="Q64" s="249">
        <f>ROUND(E64*P64,2)</f>
        <v>0</v>
      </c>
      <c r="R64" s="251"/>
      <c r="S64" s="251" t="s">
        <v>137</v>
      </c>
      <c r="T64" s="252" t="s">
        <v>138</v>
      </c>
      <c r="U64" s="226">
        <v>0</v>
      </c>
      <c r="V64" s="226">
        <f>ROUND(E64*U64,2)</f>
        <v>0</v>
      </c>
      <c r="W64" s="226"/>
      <c r="X64" s="226" t="s">
        <v>119</v>
      </c>
      <c r="Y64" s="226" t="s">
        <v>120</v>
      </c>
      <c r="Z64" s="215"/>
      <c r="AA64" s="215"/>
      <c r="AB64" s="215"/>
      <c r="AC64" s="215"/>
      <c r="AD64" s="215"/>
      <c r="AE64" s="215"/>
      <c r="AF64" s="215"/>
      <c r="AG64" s="215" t="s">
        <v>121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ht="22.5" outlineLevel="1" x14ac:dyDescent="0.2">
      <c r="A65" s="246">
        <v>45</v>
      </c>
      <c r="B65" s="247" t="s">
        <v>231</v>
      </c>
      <c r="C65" s="259" t="s">
        <v>232</v>
      </c>
      <c r="D65" s="248" t="s">
        <v>175</v>
      </c>
      <c r="E65" s="249">
        <v>55.8</v>
      </c>
      <c r="F65" s="250"/>
      <c r="G65" s="251">
        <f>ROUND(E65*F65,2)</f>
        <v>0</v>
      </c>
      <c r="H65" s="250"/>
      <c r="I65" s="251">
        <f>ROUND(E65*H65,2)</f>
        <v>0</v>
      </c>
      <c r="J65" s="250"/>
      <c r="K65" s="251">
        <f>ROUND(E65*J65,2)</f>
        <v>0</v>
      </c>
      <c r="L65" s="251">
        <v>12</v>
      </c>
      <c r="M65" s="251">
        <f>G65*(1+L65/100)</f>
        <v>0</v>
      </c>
      <c r="N65" s="249">
        <v>5.9199999999999999E-3</v>
      </c>
      <c r="O65" s="249">
        <f>ROUND(E65*N65,2)</f>
        <v>0.33</v>
      </c>
      <c r="P65" s="249">
        <v>0</v>
      </c>
      <c r="Q65" s="249">
        <f>ROUND(E65*P65,2)</f>
        <v>0</v>
      </c>
      <c r="R65" s="251"/>
      <c r="S65" s="251" t="s">
        <v>137</v>
      </c>
      <c r="T65" s="252" t="s">
        <v>138</v>
      </c>
      <c r="U65" s="226">
        <v>0</v>
      </c>
      <c r="V65" s="226">
        <f>ROUND(E65*U65,2)</f>
        <v>0</v>
      </c>
      <c r="W65" s="226"/>
      <c r="X65" s="226" t="s">
        <v>119</v>
      </c>
      <c r="Y65" s="226" t="s">
        <v>120</v>
      </c>
      <c r="Z65" s="215"/>
      <c r="AA65" s="215"/>
      <c r="AB65" s="215"/>
      <c r="AC65" s="215"/>
      <c r="AD65" s="215"/>
      <c r="AE65" s="215"/>
      <c r="AF65" s="215"/>
      <c r="AG65" s="215" t="s">
        <v>121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 x14ac:dyDescent="0.2">
      <c r="A66" s="246">
        <v>46</v>
      </c>
      <c r="B66" s="247" t="s">
        <v>233</v>
      </c>
      <c r="C66" s="259" t="s">
        <v>234</v>
      </c>
      <c r="D66" s="248" t="s">
        <v>175</v>
      </c>
      <c r="E66" s="249">
        <v>33.706000000000003</v>
      </c>
      <c r="F66" s="250"/>
      <c r="G66" s="251">
        <f>ROUND(E66*F66,2)</f>
        <v>0</v>
      </c>
      <c r="H66" s="250"/>
      <c r="I66" s="251">
        <f>ROUND(E66*H66,2)</f>
        <v>0</v>
      </c>
      <c r="J66" s="250"/>
      <c r="K66" s="251">
        <f>ROUND(E66*J66,2)</f>
        <v>0</v>
      </c>
      <c r="L66" s="251">
        <v>12</v>
      </c>
      <c r="M66" s="251">
        <f>G66*(1+L66/100)</f>
        <v>0</v>
      </c>
      <c r="N66" s="249">
        <v>0</v>
      </c>
      <c r="O66" s="249">
        <f>ROUND(E66*N66,2)</f>
        <v>0</v>
      </c>
      <c r="P66" s="249">
        <v>0</v>
      </c>
      <c r="Q66" s="249">
        <f>ROUND(E66*P66,2)</f>
        <v>0</v>
      </c>
      <c r="R66" s="251"/>
      <c r="S66" s="251" t="s">
        <v>137</v>
      </c>
      <c r="T66" s="252" t="s">
        <v>138</v>
      </c>
      <c r="U66" s="226">
        <v>0</v>
      </c>
      <c r="V66" s="226">
        <f>ROUND(E66*U66,2)</f>
        <v>0</v>
      </c>
      <c r="W66" s="226"/>
      <c r="X66" s="226" t="s">
        <v>119</v>
      </c>
      <c r="Y66" s="226" t="s">
        <v>120</v>
      </c>
      <c r="Z66" s="215"/>
      <c r="AA66" s="215"/>
      <c r="AB66" s="215"/>
      <c r="AC66" s="215"/>
      <c r="AD66" s="215"/>
      <c r="AE66" s="215"/>
      <c r="AF66" s="215"/>
      <c r="AG66" s="215" t="s">
        <v>121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 x14ac:dyDescent="0.2">
      <c r="A67" s="246">
        <v>47</v>
      </c>
      <c r="B67" s="247" t="s">
        <v>235</v>
      </c>
      <c r="C67" s="259" t="s">
        <v>236</v>
      </c>
      <c r="D67" s="248" t="s">
        <v>175</v>
      </c>
      <c r="E67" s="249">
        <v>3</v>
      </c>
      <c r="F67" s="250"/>
      <c r="G67" s="251">
        <f>ROUND(E67*F67,2)</f>
        <v>0</v>
      </c>
      <c r="H67" s="250"/>
      <c r="I67" s="251">
        <f>ROUND(E67*H67,2)</f>
        <v>0</v>
      </c>
      <c r="J67" s="250"/>
      <c r="K67" s="251">
        <f>ROUND(E67*J67,2)</f>
        <v>0</v>
      </c>
      <c r="L67" s="251">
        <v>12</v>
      </c>
      <c r="M67" s="251">
        <f>G67*(1+L67/100)</f>
        <v>0</v>
      </c>
      <c r="N67" s="249">
        <v>0</v>
      </c>
      <c r="O67" s="249">
        <f>ROUND(E67*N67,2)</f>
        <v>0</v>
      </c>
      <c r="P67" s="249">
        <v>0</v>
      </c>
      <c r="Q67" s="249">
        <f>ROUND(E67*P67,2)</f>
        <v>0</v>
      </c>
      <c r="R67" s="251"/>
      <c r="S67" s="251" t="s">
        <v>137</v>
      </c>
      <c r="T67" s="252" t="s">
        <v>138</v>
      </c>
      <c r="U67" s="226">
        <v>0</v>
      </c>
      <c r="V67" s="226">
        <f>ROUND(E67*U67,2)</f>
        <v>0</v>
      </c>
      <c r="W67" s="226"/>
      <c r="X67" s="226" t="s">
        <v>119</v>
      </c>
      <c r="Y67" s="226" t="s">
        <v>120</v>
      </c>
      <c r="Z67" s="215"/>
      <c r="AA67" s="215"/>
      <c r="AB67" s="215"/>
      <c r="AC67" s="215"/>
      <c r="AD67" s="215"/>
      <c r="AE67" s="215"/>
      <c r="AF67" s="215"/>
      <c r="AG67" s="215" t="s">
        <v>121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 x14ac:dyDescent="0.2">
      <c r="A68" s="246">
        <v>48</v>
      </c>
      <c r="B68" s="247" t="s">
        <v>237</v>
      </c>
      <c r="C68" s="259" t="s">
        <v>238</v>
      </c>
      <c r="D68" s="248" t="s">
        <v>175</v>
      </c>
      <c r="E68" s="249">
        <v>22.2</v>
      </c>
      <c r="F68" s="250"/>
      <c r="G68" s="251">
        <f>ROUND(E68*F68,2)</f>
        <v>0</v>
      </c>
      <c r="H68" s="250"/>
      <c r="I68" s="251">
        <f>ROUND(E68*H68,2)</f>
        <v>0</v>
      </c>
      <c r="J68" s="250"/>
      <c r="K68" s="251">
        <f>ROUND(E68*J68,2)</f>
        <v>0</v>
      </c>
      <c r="L68" s="251">
        <v>12</v>
      </c>
      <c r="M68" s="251">
        <f>G68*(1+L68/100)</f>
        <v>0</v>
      </c>
      <c r="N68" s="249">
        <v>0</v>
      </c>
      <c r="O68" s="249">
        <f>ROUND(E68*N68,2)</f>
        <v>0</v>
      </c>
      <c r="P68" s="249">
        <v>0</v>
      </c>
      <c r="Q68" s="249">
        <f>ROUND(E68*P68,2)</f>
        <v>0</v>
      </c>
      <c r="R68" s="251"/>
      <c r="S68" s="251" t="s">
        <v>137</v>
      </c>
      <c r="T68" s="252" t="s">
        <v>138</v>
      </c>
      <c r="U68" s="226">
        <v>0</v>
      </c>
      <c r="V68" s="226">
        <f>ROUND(E68*U68,2)</f>
        <v>0</v>
      </c>
      <c r="W68" s="226"/>
      <c r="X68" s="226" t="s">
        <v>119</v>
      </c>
      <c r="Y68" s="226" t="s">
        <v>120</v>
      </c>
      <c r="Z68" s="215"/>
      <c r="AA68" s="215"/>
      <c r="AB68" s="215"/>
      <c r="AC68" s="215"/>
      <c r="AD68" s="215"/>
      <c r="AE68" s="215"/>
      <c r="AF68" s="215"/>
      <c r="AG68" s="215" t="s">
        <v>121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 x14ac:dyDescent="0.2">
      <c r="A69" s="238">
        <v>49</v>
      </c>
      <c r="B69" s="239" t="s">
        <v>239</v>
      </c>
      <c r="C69" s="257" t="s">
        <v>240</v>
      </c>
      <c r="D69" s="240" t="s">
        <v>115</v>
      </c>
      <c r="E69" s="241">
        <v>14.3</v>
      </c>
      <c r="F69" s="242"/>
      <c r="G69" s="243">
        <f>ROUND(E69*F69,2)</f>
        <v>0</v>
      </c>
      <c r="H69" s="242"/>
      <c r="I69" s="243">
        <f>ROUND(E69*H69,2)</f>
        <v>0</v>
      </c>
      <c r="J69" s="242"/>
      <c r="K69" s="243">
        <f>ROUND(E69*J69,2)</f>
        <v>0</v>
      </c>
      <c r="L69" s="243">
        <v>12</v>
      </c>
      <c r="M69" s="243">
        <f>G69*(1+L69/100)</f>
        <v>0</v>
      </c>
      <c r="N69" s="241">
        <v>0</v>
      </c>
      <c r="O69" s="241">
        <f>ROUND(E69*N69,2)</f>
        <v>0</v>
      </c>
      <c r="P69" s="241">
        <v>0</v>
      </c>
      <c r="Q69" s="241">
        <f>ROUND(E69*P69,2)</f>
        <v>0</v>
      </c>
      <c r="R69" s="243"/>
      <c r="S69" s="243" t="s">
        <v>137</v>
      </c>
      <c r="T69" s="244" t="s">
        <v>138</v>
      </c>
      <c r="U69" s="226">
        <v>0</v>
      </c>
      <c r="V69" s="226">
        <f>ROUND(E69*U69,2)</f>
        <v>0</v>
      </c>
      <c r="W69" s="226"/>
      <c r="X69" s="226" t="s">
        <v>241</v>
      </c>
      <c r="Y69" s="226" t="s">
        <v>120</v>
      </c>
      <c r="Z69" s="215"/>
      <c r="AA69" s="215"/>
      <c r="AB69" s="215"/>
      <c r="AC69" s="215"/>
      <c r="AD69" s="215"/>
      <c r="AE69" s="215"/>
      <c r="AF69" s="215"/>
      <c r="AG69" s="215" t="s">
        <v>242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 x14ac:dyDescent="0.2">
      <c r="A70" s="222">
        <v>50</v>
      </c>
      <c r="B70" s="223" t="s">
        <v>243</v>
      </c>
      <c r="C70" s="260" t="s">
        <v>244</v>
      </c>
      <c r="D70" s="224" t="s">
        <v>0</v>
      </c>
      <c r="E70" s="254"/>
      <c r="F70" s="227"/>
      <c r="G70" s="226">
        <f>ROUND(E70*F70,2)</f>
        <v>0</v>
      </c>
      <c r="H70" s="227"/>
      <c r="I70" s="226">
        <f>ROUND(E70*H70,2)</f>
        <v>0</v>
      </c>
      <c r="J70" s="227"/>
      <c r="K70" s="226">
        <f>ROUND(E70*J70,2)</f>
        <v>0</v>
      </c>
      <c r="L70" s="226">
        <v>12</v>
      </c>
      <c r="M70" s="226">
        <f>G70*(1+L70/100)</f>
        <v>0</v>
      </c>
      <c r="N70" s="225">
        <v>0</v>
      </c>
      <c r="O70" s="225">
        <f>ROUND(E70*N70,2)</f>
        <v>0</v>
      </c>
      <c r="P70" s="225">
        <v>0</v>
      </c>
      <c r="Q70" s="225">
        <f>ROUND(E70*P70,2)</f>
        <v>0</v>
      </c>
      <c r="R70" s="226" t="s">
        <v>168</v>
      </c>
      <c r="S70" s="226" t="s">
        <v>117</v>
      </c>
      <c r="T70" s="226" t="s">
        <v>118</v>
      </c>
      <c r="U70" s="226">
        <v>0</v>
      </c>
      <c r="V70" s="226">
        <f>ROUND(E70*U70,2)</f>
        <v>0</v>
      </c>
      <c r="W70" s="226"/>
      <c r="X70" s="226" t="s">
        <v>144</v>
      </c>
      <c r="Y70" s="226" t="s">
        <v>120</v>
      </c>
      <c r="Z70" s="215"/>
      <c r="AA70" s="215"/>
      <c r="AB70" s="215"/>
      <c r="AC70" s="215"/>
      <c r="AD70" s="215"/>
      <c r="AE70" s="215"/>
      <c r="AF70" s="215"/>
      <c r="AG70" s="215" t="s">
        <v>145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2" x14ac:dyDescent="0.2">
      <c r="A71" s="222"/>
      <c r="B71" s="223"/>
      <c r="C71" s="261" t="s">
        <v>165</v>
      </c>
      <c r="D71" s="255"/>
      <c r="E71" s="255"/>
      <c r="F71" s="255"/>
      <c r="G71" s="255"/>
      <c r="H71" s="226"/>
      <c r="I71" s="226"/>
      <c r="J71" s="226"/>
      <c r="K71" s="226"/>
      <c r="L71" s="226"/>
      <c r="M71" s="226"/>
      <c r="N71" s="225"/>
      <c r="O71" s="225"/>
      <c r="P71" s="225"/>
      <c r="Q71" s="225"/>
      <c r="R71" s="226"/>
      <c r="S71" s="226"/>
      <c r="T71" s="226"/>
      <c r="U71" s="226"/>
      <c r="V71" s="226"/>
      <c r="W71" s="226"/>
      <c r="X71" s="226"/>
      <c r="Y71" s="226"/>
      <c r="Z71" s="215"/>
      <c r="AA71" s="215"/>
      <c r="AB71" s="215"/>
      <c r="AC71" s="215"/>
      <c r="AD71" s="215"/>
      <c r="AE71" s="215"/>
      <c r="AF71" s="215"/>
      <c r="AG71" s="215" t="s">
        <v>123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x14ac:dyDescent="0.2">
      <c r="A72" s="231" t="s">
        <v>111</v>
      </c>
      <c r="B72" s="232" t="s">
        <v>73</v>
      </c>
      <c r="C72" s="256" t="s">
        <v>74</v>
      </c>
      <c r="D72" s="233"/>
      <c r="E72" s="234"/>
      <c r="F72" s="235"/>
      <c r="G72" s="235">
        <f>SUMIF(AG73:AG82,"&lt;&gt;NOR",G73:G82)</f>
        <v>0</v>
      </c>
      <c r="H72" s="235"/>
      <c r="I72" s="235">
        <f>SUM(I73:I82)</f>
        <v>0</v>
      </c>
      <c r="J72" s="235"/>
      <c r="K72" s="235">
        <f>SUM(K73:K82)</f>
        <v>0</v>
      </c>
      <c r="L72" s="235"/>
      <c r="M72" s="235">
        <f>SUM(M73:M82)</f>
        <v>0</v>
      </c>
      <c r="N72" s="234"/>
      <c r="O72" s="234">
        <f>SUM(O73:O82)</f>
        <v>0.36</v>
      </c>
      <c r="P72" s="234"/>
      <c r="Q72" s="234">
        <f>SUM(Q73:Q82)</f>
        <v>0</v>
      </c>
      <c r="R72" s="235"/>
      <c r="S72" s="235"/>
      <c r="T72" s="236"/>
      <c r="U72" s="230"/>
      <c r="V72" s="230">
        <f>SUM(V73:V82)</f>
        <v>147</v>
      </c>
      <c r="W72" s="230"/>
      <c r="X72" s="230"/>
      <c r="Y72" s="230"/>
      <c r="AG72" t="s">
        <v>112</v>
      </c>
    </row>
    <row r="73" spans="1:60" outlineLevel="1" x14ac:dyDescent="0.2">
      <c r="A73" s="238">
        <v>51</v>
      </c>
      <c r="B73" s="239" t="s">
        <v>245</v>
      </c>
      <c r="C73" s="257" t="s">
        <v>246</v>
      </c>
      <c r="D73" s="240" t="s">
        <v>175</v>
      </c>
      <c r="E73" s="241">
        <v>160</v>
      </c>
      <c r="F73" s="242"/>
      <c r="G73" s="243">
        <f>ROUND(E73*F73,2)</f>
        <v>0</v>
      </c>
      <c r="H73" s="242"/>
      <c r="I73" s="243">
        <f>ROUND(E73*H73,2)</f>
        <v>0</v>
      </c>
      <c r="J73" s="242"/>
      <c r="K73" s="243">
        <f>ROUND(E73*J73,2)</f>
        <v>0</v>
      </c>
      <c r="L73" s="243">
        <v>12</v>
      </c>
      <c r="M73" s="243">
        <f>G73*(1+L73/100)</f>
        <v>0</v>
      </c>
      <c r="N73" s="241">
        <v>2.5000000000000001E-4</v>
      </c>
      <c r="O73" s="241">
        <f>ROUND(E73*N73,2)</f>
        <v>0.04</v>
      </c>
      <c r="P73" s="241">
        <v>0</v>
      </c>
      <c r="Q73" s="241">
        <f>ROUND(E73*P73,2)</f>
        <v>0</v>
      </c>
      <c r="R73" s="243" t="s">
        <v>247</v>
      </c>
      <c r="S73" s="243" t="s">
        <v>117</v>
      </c>
      <c r="T73" s="244" t="s">
        <v>118</v>
      </c>
      <c r="U73" s="226">
        <v>0.05</v>
      </c>
      <c r="V73" s="226">
        <f>ROUND(E73*U73,2)</f>
        <v>8</v>
      </c>
      <c r="W73" s="226"/>
      <c r="X73" s="226" t="s">
        <v>119</v>
      </c>
      <c r="Y73" s="226" t="s">
        <v>120</v>
      </c>
      <c r="Z73" s="215"/>
      <c r="AA73" s="215"/>
      <c r="AB73" s="215"/>
      <c r="AC73" s="215"/>
      <c r="AD73" s="215"/>
      <c r="AE73" s="215"/>
      <c r="AF73" s="215"/>
      <c r="AG73" s="215" t="s">
        <v>139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2" x14ac:dyDescent="0.2">
      <c r="A74" s="222"/>
      <c r="B74" s="223"/>
      <c r="C74" s="262" t="s">
        <v>248</v>
      </c>
      <c r="D74" s="228"/>
      <c r="E74" s="229">
        <v>54.5</v>
      </c>
      <c r="F74" s="226"/>
      <c r="G74" s="226"/>
      <c r="H74" s="226"/>
      <c r="I74" s="226"/>
      <c r="J74" s="226"/>
      <c r="K74" s="226"/>
      <c r="L74" s="226"/>
      <c r="M74" s="226"/>
      <c r="N74" s="225"/>
      <c r="O74" s="225"/>
      <c r="P74" s="225"/>
      <c r="Q74" s="225"/>
      <c r="R74" s="226"/>
      <c r="S74" s="226"/>
      <c r="T74" s="226"/>
      <c r="U74" s="226"/>
      <c r="V74" s="226"/>
      <c r="W74" s="226"/>
      <c r="X74" s="226"/>
      <c r="Y74" s="226"/>
      <c r="Z74" s="215"/>
      <c r="AA74" s="215"/>
      <c r="AB74" s="215"/>
      <c r="AC74" s="215"/>
      <c r="AD74" s="215"/>
      <c r="AE74" s="215"/>
      <c r="AF74" s="215"/>
      <c r="AG74" s="215" t="s">
        <v>249</v>
      </c>
      <c r="AH74" s="215">
        <v>5</v>
      </c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3" x14ac:dyDescent="0.2">
      <c r="A75" s="222"/>
      <c r="B75" s="223"/>
      <c r="C75" s="262" t="s">
        <v>250</v>
      </c>
      <c r="D75" s="228"/>
      <c r="E75" s="229">
        <v>105.5</v>
      </c>
      <c r="F75" s="226"/>
      <c r="G75" s="226"/>
      <c r="H75" s="226"/>
      <c r="I75" s="226"/>
      <c r="J75" s="226"/>
      <c r="K75" s="226"/>
      <c r="L75" s="226"/>
      <c r="M75" s="226"/>
      <c r="N75" s="225"/>
      <c r="O75" s="225"/>
      <c r="P75" s="225"/>
      <c r="Q75" s="225"/>
      <c r="R75" s="226"/>
      <c r="S75" s="226"/>
      <c r="T75" s="226"/>
      <c r="U75" s="226"/>
      <c r="V75" s="226"/>
      <c r="W75" s="226"/>
      <c r="X75" s="226"/>
      <c r="Y75" s="226"/>
      <c r="Z75" s="215"/>
      <c r="AA75" s="215"/>
      <c r="AB75" s="215"/>
      <c r="AC75" s="215"/>
      <c r="AD75" s="215"/>
      <c r="AE75" s="215"/>
      <c r="AF75" s="215"/>
      <c r="AG75" s="215" t="s">
        <v>249</v>
      </c>
      <c r="AH75" s="215">
        <v>5</v>
      </c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 x14ac:dyDescent="0.2">
      <c r="A76" s="238">
        <v>52</v>
      </c>
      <c r="B76" s="239" t="s">
        <v>251</v>
      </c>
      <c r="C76" s="257" t="s">
        <v>252</v>
      </c>
      <c r="D76" s="240" t="s">
        <v>175</v>
      </c>
      <c r="E76" s="241">
        <v>160</v>
      </c>
      <c r="F76" s="242"/>
      <c r="G76" s="243">
        <f>ROUND(E76*F76,2)</f>
        <v>0</v>
      </c>
      <c r="H76" s="242"/>
      <c r="I76" s="243">
        <f>ROUND(E76*H76,2)</f>
        <v>0</v>
      </c>
      <c r="J76" s="242"/>
      <c r="K76" s="243">
        <f>ROUND(E76*J76,2)</f>
        <v>0</v>
      </c>
      <c r="L76" s="243">
        <v>12</v>
      </c>
      <c r="M76" s="243">
        <f>G76*(1+L76/100)</f>
        <v>0</v>
      </c>
      <c r="N76" s="241">
        <v>2.9E-4</v>
      </c>
      <c r="O76" s="241">
        <f>ROUND(E76*N76,2)</f>
        <v>0.05</v>
      </c>
      <c r="P76" s="241">
        <v>0</v>
      </c>
      <c r="Q76" s="241">
        <f>ROUND(E76*P76,2)</f>
        <v>0</v>
      </c>
      <c r="R76" s="243" t="s">
        <v>247</v>
      </c>
      <c r="S76" s="243" t="s">
        <v>117</v>
      </c>
      <c r="T76" s="244" t="s">
        <v>118</v>
      </c>
      <c r="U76" s="226">
        <v>0.1</v>
      </c>
      <c r="V76" s="226">
        <f>ROUND(E76*U76,2)</f>
        <v>16</v>
      </c>
      <c r="W76" s="226"/>
      <c r="X76" s="226" t="s">
        <v>119</v>
      </c>
      <c r="Y76" s="226" t="s">
        <v>120</v>
      </c>
      <c r="Z76" s="215"/>
      <c r="AA76" s="215"/>
      <c r="AB76" s="215"/>
      <c r="AC76" s="215"/>
      <c r="AD76" s="215"/>
      <c r="AE76" s="215"/>
      <c r="AF76" s="215"/>
      <c r="AG76" s="215" t="s">
        <v>139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2" x14ac:dyDescent="0.2">
      <c r="A77" s="222"/>
      <c r="B77" s="223"/>
      <c r="C77" s="262" t="s">
        <v>253</v>
      </c>
      <c r="D77" s="228"/>
      <c r="E77" s="229">
        <v>160</v>
      </c>
      <c r="F77" s="226"/>
      <c r="G77" s="226"/>
      <c r="H77" s="226"/>
      <c r="I77" s="226"/>
      <c r="J77" s="226"/>
      <c r="K77" s="226"/>
      <c r="L77" s="226"/>
      <c r="M77" s="226"/>
      <c r="N77" s="225"/>
      <c r="O77" s="225"/>
      <c r="P77" s="225"/>
      <c r="Q77" s="225"/>
      <c r="R77" s="226"/>
      <c r="S77" s="226"/>
      <c r="T77" s="226"/>
      <c r="U77" s="226"/>
      <c r="V77" s="226"/>
      <c r="W77" s="226"/>
      <c r="X77" s="226"/>
      <c r="Y77" s="226"/>
      <c r="Z77" s="215"/>
      <c r="AA77" s="215"/>
      <c r="AB77" s="215"/>
      <c r="AC77" s="215"/>
      <c r="AD77" s="215"/>
      <c r="AE77" s="215"/>
      <c r="AF77" s="215"/>
      <c r="AG77" s="215" t="s">
        <v>249</v>
      </c>
      <c r="AH77" s="215">
        <v>5</v>
      </c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 x14ac:dyDescent="0.2">
      <c r="A78" s="246">
        <v>53</v>
      </c>
      <c r="B78" s="247" t="s">
        <v>254</v>
      </c>
      <c r="C78" s="259" t="s">
        <v>255</v>
      </c>
      <c r="D78" s="248" t="s">
        <v>115</v>
      </c>
      <c r="E78" s="249">
        <v>1024.9949999999999</v>
      </c>
      <c r="F78" s="250"/>
      <c r="G78" s="251">
        <f>ROUND(E78*F78,2)</f>
        <v>0</v>
      </c>
      <c r="H78" s="250"/>
      <c r="I78" s="251">
        <f>ROUND(E78*H78,2)</f>
        <v>0</v>
      </c>
      <c r="J78" s="250"/>
      <c r="K78" s="251">
        <f>ROUND(E78*J78,2)</f>
        <v>0</v>
      </c>
      <c r="L78" s="251">
        <v>12</v>
      </c>
      <c r="M78" s="251">
        <f>G78*(1+L78/100)</f>
        <v>0</v>
      </c>
      <c r="N78" s="249">
        <v>3.0000000000000001E-5</v>
      </c>
      <c r="O78" s="249">
        <f>ROUND(E78*N78,2)</f>
        <v>0.03</v>
      </c>
      <c r="P78" s="249">
        <v>0</v>
      </c>
      <c r="Q78" s="249">
        <f>ROUND(E78*P78,2)</f>
        <v>0</v>
      </c>
      <c r="R78" s="251" t="s">
        <v>247</v>
      </c>
      <c r="S78" s="251" t="s">
        <v>117</v>
      </c>
      <c r="T78" s="252" t="s">
        <v>118</v>
      </c>
      <c r="U78" s="226">
        <v>0.12</v>
      </c>
      <c r="V78" s="226">
        <f>ROUND(E78*U78,2)</f>
        <v>123</v>
      </c>
      <c r="W78" s="226"/>
      <c r="X78" s="226" t="s">
        <v>119</v>
      </c>
      <c r="Y78" s="226" t="s">
        <v>120</v>
      </c>
      <c r="Z78" s="215"/>
      <c r="AA78" s="215"/>
      <c r="AB78" s="215"/>
      <c r="AC78" s="215"/>
      <c r="AD78" s="215"/>
      <c r="AE78" s="215"/>
      <c r="AF78" s="215"/>
      <c r="AG78" s="215" t="s">
        <v>121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ht="22.5" outlineLevel="1" x14ac:dyDescent="0.2">
      <c r="A79" s="238">
        <v>54</v>
      </c>
      <c r="B79" s="239" t="s">
        <v>256</v>
      </c>
      <c r="C79" s="257" t="s">
        <v>257</v>
      </c>
      <c r="D79" s="240" t="s">
        <v>115</v>
      </c>
      <c r="E79" s="241">
        <v>1281.2437500000001</v>
      </c>
      <c r="F79" s="242"/>
      <c r="G79" s="243">
        <f>ROUND(E79*F79,2)</f>
        <v>0</v>
      </c>
      <c r="H79" s="242"/>
      <c r="I79" s="243">
        <f>ROUND(E79*H79,2)</f>
        <v>0</v>
      </c>
      <c r="J79" s="242"/>
      <c r="K79" s="243">
        <f>ROUND(E79*J79,2)</f>
        <v>0</v>
      </c>
      <c r="L79" s="243">
        <v>12</v>
      </c>
      <c r="M79" s="243">
        <f>G79*(1+L79/100)</f>
        <v>0</v>
      </c>
      <c r="N79" s="241">
        <v>1.9000000000000001E-4</v>
      </c>
      <c r="O79" s="241">
        <f>ROUND(E79*N79,2)</f>
        <v>0.24</v>
      </c>
      <c r="P79" s="241">
        <v>0</v>
      </c>
      <c r="Q79" s="241">
        <f>ROUND(E79*P79,2)</f>
        <v>0</v>
      </c>
      <c r="R79" s="243" t="s">
        <v>258</v>
      </c>
      <c r="S79" s="243" t="s">
        <v>117</v>
      </c>
      <c r="T79" s="244" t="s">
        <v>118</v>
      </c>
      <c r="U79" s="226">
        <v>0</v>
      </c>
      <c r="V79" s="226">
        <f>ROUND(E79*U79,2)</f>
        <v>0</v>
      </c>
      <c r="W79" s="226"/>
      <c r="X79" s="226" t="s">
        <v>241</v>
      </c>
      <c r="Y79" s="226" t="s">
        <v>120</v>
      </c>
      <c r="Z79" s="215"/>
      <c r="AA79" s="215"/>
      <c r="AB79" s="215"/>
      <c r="AC79" s="215"/>
      <c r="AD79" s="215"/>
      <c r="AE79" s="215"/>
      <c r="AF79" s="215"/>
      <c r="AG79" s="215" t="s">
        <v>259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2" x14ac:dyDescent="0.2">
      <c r="A80" s="222"/>
      <c r="B80" s="223"/>
      <c r="C80" s="262" t="s">
        <v>260</v>
      </c>
      <c r="D80" s="228"/>
      <c r="E80" s="229">
        <v>1281.2437500000001</v>
      </c>
      <c r="F80" s="226"/>
      <c r="G80" s="226"/>
      <c r="H80" s="226"/>
      <c r="I80" s="226"/>
      <c r="J80" s="226"/>
      <c r="K80" s="226"/>
      <c r="L80" s="226"/>
      <c r="M80" s="226"/>
      <c r="N80" s="225"/>
      <c r="O80" s="225"/>
      <c r="P80" s="225"/>
      <c r="Q80" s="225"/>
      <c r="R80" s="226"/>
      <c r="S80" s="226"/>
      <c r="T80" s="226"/>
      <c r="U80" s="226"/>
      <c r="V80" s="226"/>
      <c r="W80" s="226"/>
      <c r="X80" s="226"/>
      <c r="Y80" s="226"/>
      <c r="Z80" s="215"/>
      <c r="AA80" s="215"/>
      <c r="AB80" s="215"/>
      <c r="AC80" s="215"/>
      <c r="AD80" s="215"/>
      <c r="AE80" s="215"/>
      <c r="AF80" s="215"/>
      <c r="AG80" s="215" t="s">
        <v>249</v>
      </c>
      <c r="AH80" s="215">
        <v>5</v>
      </c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 x14ac:dyDescent="0.2">
      <c r="A81" s="222">
        <v>55</v>
      </c>
      <c r="B81" s="223" t="s">
        <v>261</v>
      </c>
      <c r="C81" s="260" t="s">
        <v>262</v>
      </c>
      <c r="D81" s="224" t="s">
        <v>0</v>
      </c>
      <c r="E81" s="254"/>
      <c r="F81" s="227"/>
      <c r="G81" s="226">
        <f>ROUND(E81*F81,2)</f>
        <v>0</v>
      </c>
      <c r="H81" s="227"/>
      <c r="I81" s="226">
        <f>ROUND(E81*H81,2)</f>
        <v>0</v>
      </c>
      <c r="J81" s="227"/>
      <c r="K81" s="226">
        <f>ROUND(E81*J81,2)</f>
        <v>0</v>
      </c>
      <c r="L81" s="226">
        <v>12</v>
      </c>
      <c r="M81" s="226">
        <f>G81*(1+L81/100)</f>
        <v>0</v>
      </c>
      <c r="N81" s="225">
        <v>0</v>
      </c>
      <c r="O81" s="225">
        <f>ROUND(E81*N81,2)</f>
        <v>0</v>
      </c>
      <c r="P81" s="225">
        <v>0</v>
      </c>
      <c r="Q81" s="225">
        <f>ROUND(E81*P81,2)</f>
        <v>0</v>
      </c>
      <c r="R81" s="226" t="s">
        <v>247</v>
      </c>
      <c r="S81" s="226" t="s">
        <v>117</v>
      </c>
      <c r="T81" s="226" t="s">
        <v>118</v>
      </c>
      <c r="U81" s="226">
        <v>2.5999999999999999E-2</v>
      </c>
      <c r="V81" s="226">
        <f>ROUND(E81*U81,2)</f>
        <v>0</v>
      </c>
      <c r="W81" s="226"/>
      <c r="X81" s="226" t="s">
        <v>144</v>
      </c>
      <c r="Y81" s="226" t="s">
        <v>120</v>
      </c>
      <c r="Z81" s="215"/>
      <c r="AA81" s="215"/>
      <c r="AB81" s="215"/>
      <c r="AC81" s="215"/>
      <c r="AD81" s="215"/>
      <c r="AE81" s="215"/>
      <c r="AF81" s="215"/>
      <c r="AG81" s="215" t="s">
        <v>145</v>
      </c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2" x14ac:dyDescent="0.2">
      <c r="A82" s="222"/>
      <c r="B82" s="223"/>
      <c r="C82" s="261" t="s">
        <v>165</v>
      </c>
      <c r="D82" s="255"/>
      <c r="E82" s="255"/>
      <c r="F82" s="255"/>
      <c r="G82" s="255"/>
      <c r="H82" s="226"/>
      <c r="I82" s="226"/>
      <c r="J82" s="226"/>
      <c r="K82" s="226"/>
      <c r="L82" s="226"/>
      <c r="M82" s="226"/>
      <c r="N82" s="225"/>
      <c r="O82" s="225"/>
      <c r="P82" s="225"/>
      <c r="Q82" s="225"/>
      <c r="R82" s="226"/>
      <c r="S82" s="226"/>
      <c r="T82" s="226"/>
      <c r="U82" s="226"/>
      <c r="V82" s="226"/>
      <c r="W82" s="226"/>
      <c r="X82" s="226"/>
      <c r="Y82" s="226"/>
      <c r="Z82" s="215"/>
      <c r="AA82" s="215"/>
      <c r="AB82" s="215"/>
      <c r="AC82" s="215"/>
      <c r="AD82" s="215"/>
      <c r="AE82" s="215"/>
      <c r="AF82" s="215"/>
      <c r="AG82" s="215" t="s">
        <v>123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x14ac:dyDescent="0.2">
      <c r="A83" s="231" t="s">
        <v>111</v>
      </c>
      <c r="B83" s="232" t="s">
        <v>75</v>
      </c>
      <c r="C83" s="256" t="s">
        <v>76</v>
      </c>
      <c r="D83" s="233"/>
      <c r="E83" s="234"/>
      <c r="F83" s="235"/>
      <c r="G83" s="235">
        <f>SUMIF(AG84:AG87,"&lt;&gt;NOR",G84:G87)</f>
        <v>0</v>
      </c>
      <c r="H83" s="235"/>
      <c r="I83" s="235">
        <f>SUM(I84:I87)</f>
        <v>0</v>
      </c>
      <c r="J83" s="235"/>
      <c r="K83" s="235">
        <f>SUM(K84:K87)</f>
        <v>0</v>
      </c>
      <c r="L83" s="235"/>
      <c r="M83" s="235">
        <f>SUM(M84:M87)</f>
        <v>0</v>
      </c>
      <c r="N83" s="234"/>
      <c r="O83" s="234">
        <f>SUM(O84:O87)</f>
        <v>0.05</v>
      </c>
      <c r="P83" s="234"/>
      <c r="Q83" s="234">
        <f>SUM(Q84:Q87)</f>
        <v>0</v>
      </c>
      <c r="R83" s="235"/>
      <c r="S83" s="235"/>
      <c r="T83" s="236"/>
      <c r="U83" s="230"/>
      <c r="V83" s="230">
        <f>SUM(V84:V87)</f>
        <v>52.980000000000004</v>
      </c>
      <c r="W83" s="230"/>
      <c r="X83" s="230"/>
      <c r="Y83" s="230"/>
      <c r="AG83" t="s">
        <v>112</v>
      </c>
    </row>
    <row r="84" spans="1:60" outlineLevel="1" x14ac:dyDescent="0.2">
      <c r="A84" s="238">
        <v>56</v>
      </c>
      <c r="B84" s="239" t="s">
        <v>263</v>
      </c>
      <c r="C84" s="257" t="s">
        <v>264</v>
      </c>
      <c r="D84" s="240" t="s">
        <v>115</v>
      </c>
      <c r="E84" s="241">
        <v>122.931</v>
      </c>
      <c r="F84" s="242"/>
      <c r="G84" s="243">
        <f>ROUND(E84*F84,2)</f>
        <v>0</v>
      </c>
      <c r="H84" s="242"/>
      <c r="I84" s="243">
        <f>ROUND(E84*H84,2)</f>
        <v>0</v>
      </c>
      <c r="J84" s="242"/>
      <c r="K84" s="243">
        <f>ROUND(E84*J84,2)</f>
        <v>0</v>
      </c>
      <c r="L84" s="243">
        <v>12</v>
      </c>
      <c r="M84" s="243">
        <f>G84*(1+L84/100)</f>
        <v>0</v>
      </c>
      <c r="N84" s="241">
        <v>3.2000000000000003E-4</v>
      </c>
      <c r="O84" s="241">
        <f>ROUND(E84*N84,2)</f>
        <v>0.04</v>
      </c>
      <c r="P84" s="241">
        <v>0</v>
      </c>
      <c r="Q84" s="241">
        <f>ROUND(E84*P84,2)</f>
        <v>0</v>
      </c>
      <c r="R84" s="243" t="s">
        <v>265</v>
      </c>
      <c r="S84" s="243" t="s">
        <v>117</v>
      </c>
      <c r="T84" s="244" t="s">
        <v>118</v>
      </c>
      <c r="U84" s="226">
        <v>0.3</v>
      </c>
      <c r="V84" s="226">
        <f>ROUND(E84*U84,2)</f>
        <v>36.880000000000003</v>
      </c>
      <c r="W84" s="226"/>
      <c r="X84" s="226" t="s">
        <v>119</v>
      </c>
      <c r="Y84" s="226" t="s">
        <v>120</v>
      </c>
      <c r="Z84" s="215"/>
      <c r="AA84" s="215"/>
      <c r="AB84" s="215"/>
      <c r="AC84" s="215"/>
      <c r="AD84" s="215"/>
      <c r="AE84" s="215"/>
      <c r="AF84" s="215"/>
      <c r="AG84" s="215" t="s">
        <v>139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2" x14ac:dyDescent="0.2">
      <c r="A85" s="222"/>
      <c r="B85" s="223"/>
      <c r="C85" s="262" t="s">
        <v>266</v>
      </c>
      <c r="D85" s="228"/>
      <c r="E85" s="229">
        <v>122.931</v>
      </c>
      <c r="F85" s="226"/>
      <c r="G85" s="226"/>
      <c r="H85" s="226"/>
      <c r="I85" s="226"/>
      <c r="J85" s="226"/>
      <c r="K85" s="226"/>
      <c r="L85" s="226"/>
      <c r="M85" s="226"/>
      <c r="N85" s="225"/>
      <c r="O85" s="225"/>
      <c r="P85" s="225"/>
      <c r="Q85" s="225"/>
      <c r="R85" s="226"/>
      <c r="S85" s="226"/>
      <c r="T85" s="226"/>
      <c r="U85" s="226"/>
      <c r="V85" s="226"/>
      <c r="W85" s="226"/>
      <c r="X85" s="226"/>
      <c r="Y85" s="226"/>
      <c r="Z85" s="215"/>
      <c r="AA85" s="215"/>
      <c r="AB85" s="215"/>
      <c r="AC85" s="215"/>
      <c r="AD85" s="215"/>
      <c r="AE85" s="215"/>
      <c r="AF85" s="215"/>
      <c r="AG85" s="215" t="s">
        <v>249</v>
      </c>
      <c r="AH85" s="215">
        <v>5</v>
      </c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 x14ac:dyDescent="0.2">
      <c r="A86" s="238">
        <v>57</v>
      </c>
      <c r="B86" s="239" t="s">
        <v>267</v>
      </c>
      <c r="C86" s="257" t="s">
        <v>268</v>
      </c>
      <c r="D86" s="240" t="s">
        <v>115</v>
      </c>
      <c r="E86" s="241">
        <v>122.931</v>
      </c>
      <c r="F86" s="242"/>
      <c r="G86" s="243">
        <f>ROUND(E86*F86,2)</f>
        <v>0</v>
      </c>
      <c r="H86" s="242"/>
      <c r="I86" s="243">
        <f>ROUND(E86*H86,2)</f>
        <v>0</v>
      </c>
      <c r="J86" s="242"/>
      <c r="K86" s="243">
        <f>ROUND(E86*J86,2)</f>
        <v>0</v>
      </c>
      <c r="L86" s="243">
        <v>12</v>
      </c>
      <c r="M86" s="243">
        <f>G86*(1+L86/100)</f>
        <v>0</v>
      </c>
      <c r="N86" s="241">
        <v>1E-4</v>
      </c>
      <c r="O86" s="241">
        <f>ROUND(E86*N86,2)</f>
        <v>0.01</v>
      </c>
      <c r="P86" s="241">
        <v>0</v>
      </c>
      <c r="Q86" s="241">
        <f>ROUND(E86*P86,2)</f>
        <v>0</v>
      </c>
      <c r="R86" s="243"/>
      <c r="S86" s="243" t="s">
        <v>137</v>
      </c>
      <c r="T86" s="244" t="s">
        <v>118</v>
      </c>
      <c r="U86" s="226">
        <v>0.13100000000000001</v>
      </c>
      <c r="V86" s="226">
        <f>ROUND(E86*U86,2)</f>
        <v>16.100000000000001</v>
      </c>
      <c r="W86" s="226"/>
      <c r="X86" s="226" t="s">
        <v>119</v>
      </c>
      <c r="Y86" s="226" t="s">
        <v>120</v>
      </c>
      <c r="Z86" s="215"/>
      <c r="AA86" s="215"/>
      <c r="AB86" s="215"/>
      <c r="AC86" s="215"/>
      <c r="AD86" s="215"/>
      <c r="AE86" s="215"/>
      <c r="AF86" s="215"/>
      <c r="AG86" s="215" t="s">
        <v>139</v>
      </c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2" x14ac:dyDescent="0.2">
      <c r="A87" s="222"/>
      <c r="B87" s="223"/>
      <c r="C87" s="262" t="s">
        <v>269</v>
      </c>
      <c r="D87" s="228"/>
      <c r="E87" s="229">
        <v>122.931</v>
      </c>
      <c r="F87" s="226"/>
      <c r="G87" s="226"/>
      <c r="H87" s="226"/>
      <c r="I87" s="226"/>
      <c r="J87" s="226"/>
      <c r="K87" s="226"/>
      <c r="L87" s="226"/>
      <c r="M87" s="226"/>
      <c r="N87" s="225"/>
      <c r="O87" s="225"/>
      <c r="P87" s="225"/>
      <c r="Q87" s="225"/>
      <c r="R87" s="226"/>
      <c r="S87" s="226"/>
      <c r="T87" s="226"/>
      <c r="U87" s="226"/>
      <c r="V87" s="226"/>
      <c r="W87" s="226"/>
      <c r="X87" s="226"/>
      <c r="Y87" s="226"/>
      <c r="Z87" s="215"/>
      <c r="AA87" s="215"/>
      <c r="AB87" s="215"/>
      <c r="AC87" s="215"/>
      <c r="AD87" s="215"/>
      <c r="AE87" s="215"/>
      <c r="AF87" s="215"/>
      <c r="AG87" s="215" t="s">
        <v>249</v>
      </c>
      <c r="AH87" s="215">
        <v>5</v>
      </c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x14ac:dyDescent="0.2">
      <c r="A88" s="231" t="s">
        <v>111</v>
      </c>
      <c r="B88" s="232" t="s">
        <v>77</v>
      </c>
      <c r="C88" s="256" t="s">
        <v>78</v>
      </c>
      <c r="D88" s="233"/>
      <c r="E88" s="234"/>
      <c r="F88" s="235"/>
      <c r="G88" s="235">
        <f>SUMIF(AG89:AG89,"&lt;&gt;NOR",G89:G89)</f>
        <v>0</v>
      </c>
      <c r="H88" s="235"/>
      <c r="I88" s="235">
        <f>SUM(I89:I89)</f>
        <v>0</v>
      </c>
      <c r="J88" s="235"/>
      <c r="K88" s="235">
        <f>SUM(K89:K89)</f>
        <v>0</v>
      </c>
      <c r="L88" s="235"/>
      <c r="M88" s="235">
        <f>SUM(M89:M89)</f>
        <v>0</v>
      </c>
      <c r="N88" s="234"/>
      <c r="O88" s="234">
        <f>SUM(O89:O89)</f>
        <v>0</v>
      </c>
      <c r="P88" s="234"/>
      <c r="Q88" s="234">
        <f>SUM(Q89:Q89)</f>
        <v>0</v>
      </c>
      <c r="R88" s="235"/>
      <c r="S88" s="235"/>
      <c r="T88" s="236"/>
      <c r="U88" s="230"/>
      <c r="V88" s="230">
        <f>SUM(V89:V89)</f>
        <v>0</v>
      </c>
      <c r="W88" s="230"/>
      <c r="X88" s="230"/>
      <c r="Y88" s="230"/>
      <c r="AG88" t="s">
        <v>112</v>
      </c>
    </row>
    <row r="89" spans="1:60" outlineLevel="1" x14ac:dyDescent="0.2">
      <c r="A89" s="246">
        <v>58</v>
      </c>
      <c r="B89" s="247" t="s">
        <v>270</v>
      </c>
      <c r="C89" s="259" t="s">
        <v>271</v>
      </c>
      <c r="D89" s="248" t="s">
        <v>136</v>
      </c>
      <c r="E89" s="249">
        <v>1</v>
      </c>
      <c r="F89" s="250"/>
      <c r="G89" s="251">
        <f>ROUND(E89*F89,2)</f>
        <v>0</v>
      </c>
      <c r="H89" s="250"/>
      <c r="I89" s="251">
        <f>ROUND(E89*H89,2)</f>
        <v>0</v>
      </c>
      <c r="J89" s="250"/>
      <c r="K89" s="251">
        <f>ROUND(E89*J89,2)</f>
        <v>0</v>
      </c>
      <c r="L89" s="251">
        <v>12</v>
      </c>
      <c r="M89" s="251">
        <f>G89*(1+L89/100)</f>
        <v>0</v>
      </c>
      <c r="N89" s="249">
        <v>0</v>
      </c>
      <c r="O89" s="249">
        <f>ROUND(E89*N89,2)</f>
        <v>0</v>
      </c>
      <c r="P89" s="249">
        <v>0</v>
      </c>
      <c r="Q89" s="249">
        <f>ROUND(E89*P89,2)</f>
        <v>0</v>
      </c>
      <c r="R89" s="251"/>
      <c r="S89" s="251" t="s">
        <v>137</v>
      </c>
      <c r="T89" s="252" t="s">
        <v>138</v>
      </c>
      <c r="U89" s="226">
        <v>0</v>
      </c>
      <c r="V89" s="226">
        <f>ROUND(E89*U89,2)</f>
        <v>0</v>
      </c>
      <c r="W89" s="226"/>
      <c r="X89" s="226" t="s">
        <v>119</v>
      </c>
      <c r="Y89" s="226" t="s">
        <v>120</v>
      </c>
      <c r="Z89" s="215"/>
      <c r="AA89" s="215"/>
      <c r="AB89" s="215"/>
      <c r="AC89" s="215"/>
      <c r="AD89" s="215"/>
      <c r="AE89" s="215"/>
      <c r="AF89" s="215"/>
      <c r="AG89" s="215" t="s">
        <v>121</v>
      </c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x14ac:dyDescent="0.2">
      <c r="A90" s="231" t="s">
        <v>111</v>
      </c>
      <c r="B90" s="232" t="s">
        <v>79</v>
      </c>
      <c r="C90" s="256" t="s">
        <v>80</v>
      </c>
      <c r="D90" s="233"/>
      <c r="E90" s="234"/>
      <c r="F90" s="235"/>
      <c r="G90" s="235">
        <f>SUMIF(AG91:AG97,"&lt;&gt;NOR",G91:G97)</f>
        <v>0</v>
      </c>
      <c r="H90" s="235"/>
      <c r="I90" s="235">
        <f>SUM(I91:I97)</f>
        <v>0</v>
      </c>
      <c r="J90" s="235"/>
      <c r="K90" s="235">
        <f>SUM(K91:K97)</f>
        <v>0</v>
      </c>
      <c r="L90" s="235"/>
      <c r="M90" s="235">
        <f>SUM(M91:M97)</f>
        <v>0</v>
      </c>
      <c r="N90" s="234"/>
      <c r="O90" s="234">
        <f>SUM(O91:O97)</f>
        <v>0</v>
      </c>
      <c r="P90" s="234"/>
      <c r="Q90" s="234">
        <f>SUM(Q91:Q97)</f>
        <v>0</v>
      </c>
      <c r="R90" s="235"/>
      <c r="S90" s="235"/>
      <c r="T90" s="236"/>
      <c r="U90" s="230"/>
      <c r="V90" s="230">
        <f>SUM(V91:V97)</f>
        <v>70.400000000000006</v>
      </c>
      <c r="W90" s="230"/>
      <c r="X90" s="230"/>
      <c r="Y90" s="230"/>
      <c r="AG90" t="s">
        <v>112</v>
      </c>
    </row>
    <row r="91" spans="1:60" ht="22.5" outlineLevel="1" x14ac:dyDescent="0.2">
      <c r="A91" s="246">
        <v>59</v>
      </c>
      <c r="B91" s="247" t="s">
        <v>272</v>
      </c>
      <c r="C91" s="259" t="s">
        <v>273</v>
      </c>
      <c r="D91" s="248" t="s">
        <v>142</v>
      </c>
      <c r="E91" s="249">
        <v>15.895720000000001</v>
      </c>
      <c r="F91" s="250"/>
      <c r="G91" s="251">
        <f>ROUND(E91*F91,2)</f>
        <v>0</v>
      </c>
      <c r="H91" s="250"/>
      <c r="I91" s="251">
        <f>ROUND(E91*H91,2)</f>
        <v>0</v>
      </c>
      <c r="J91" s="250"/>
      <c r="K91" s="251">
        <f>ROUND(E91*J91,2)</f>
        <v>0</v>
      </c>
      <c r="L91" s="251">
        <v>12</v>
      </c>
      <c r="M91" s="251">
        <f>G91*(1+L91/100)</f>
        <v>0</v>
      </c>
      <c r="N91" s="249">
        <v>0</v>
      </c>
      <c r="O91" s="249">
        <f>ROUND(E91*N91,2)</f>
        <v>0</v>
      </c>
      <c r="P91" s="249">
        <v>0</v>
      </c>
      <c r="Q91" s="249">
        <f>ROUND(E91*P91,2)</f>
        <v>0</v>
      </c>
      <c r="R91" s="251" t="s">
        <v>274</v>
      </c>
      <c r="S91" s="251" t="s">
        <v>117</v>
      </c>
      <c r="T91" s="252" t="s">
        <v>118</v>
      </c>
      <c r="U91" s="226">
        <v>0.93300000000000005</v>
      </c>
      <c r="V91" s="226">
        <f>ROUND(E91*U91,2)</f>
        <v>14.83</v>
      </c>
      <c r="W91" s="226"/>
      <c r="X91" s="226" t="s">
        <v>275</v>
      </c>
      <c r="Y91" s="226" t="s">
        <v>120</v>
      </c>
      <c r="Z91" s="215"/>
      <c r="AA91" s="215"/>
      <c r="AB91" s="215"/>
      <c r="AC91" s="215"/>
      <c r="AD91" s="215"/>
      <c r="AE91" s="215"/>
      <c r="AF91" s="215"/>
      <c r="AG91" s="215" t="s">
        <v>276</v>
      </c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1" x14ac:dyDescent="0.2">
      <c r="A92" s="246">
        <v>60</v>
      </c>
      <c r="B92" s="247" t="s">
        <v>277</v>
      </c>
      <c r="C92" s="259" t="s">
        <v>278</v>
      </c>
      <c r="D92" s="248" t="s">
        <v>142</v>
      </c>
      <c r="E92" s="249">
        <v>47.687170000000002</v>
      </c>
      <c r="F92" s="250"/>
      <c r="G92" s="251">
        <f>ROUND(E92*F92,2)</f>
        <v>0</v>
      </c>
      <c r="H92" s="250"/>
      <c r="I92" s="251">
        <f>ROUND(E92*H92,2)</f>
        <v>0</v>
      </c>
      <c r="J92" s="250"/>
      <c r="K92" s="251">
        <f>ROUND(E92*J92,2)</f>
        <v>0</v>
      </c>
      <c r="L92" s="251">
        <v>12</v>
      </c>
      <c r="M92" s="251">
        <f>G92*(1+L92/100)</f>
        <v>0</v>
      </c>
      <c r="N92" s="249">
        <v>0</v>
      </c>
      <c r="O92" s="249">
        <f>ROUND(E92*N92,2)</f>
        <v>0</v>
      </c>
      <c r="P92" s="249">
        <v>0</v>
      </c>
      <c r="Q92" s="249">
        <f>ROUND(E92*P92,2)</f>
        <v>0</v>
      </c>
      <c r="R92" s="251" t="s">
        <v>274</v>
      </c>
      <c r="S92" s="251" t="s">
        <v>117</v>
      </c>
      <c r="T92" s="252" t="s">
        <v>118</v>
      </c>
      <c r="U92" s="226">
        <v>0.65300000000000002</v>
      </c>
      <c r="V92" s="226">
        <f>ROUND(E92*U92,2)</f>
        <v>31.14</v>
      </c>
      <c r="W92" s="226"/>
      <c r="X92" s="226" t="s">
        <v>275</v>
      </c>
      <c r="Y92" s="226" t="s">
        <v>120</v>
      </c>
      <c r="Z92" s="215"/>
      <c r="AA92" s="215"/>
      <c r="AB92" s="215"/>
      <c r="AC92" s="215"/>
      <c r="AD92" s="215"/>
      <c r="AE92" s="215"/>
      <c r="AF92" s="215"/>
      <c r="AG92" s="215" t="s">
        <v>276</v>
      </c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1" x14ac:dyDescent="0.2">
      <c r="A93" s="246">
        <v>61</v>
      </c>
      <c r="B93" s="247" t="s">
        <v>279</v>
      </c>
      <c r="C93" s="259" t="s">
        <v>280</v>
      </c>
      <c r="D93" s="248" t="s">
        <v>142</v>
      </c>
      <c r="E93" s="249">
        <v>15.895720000000001</v>
      </c>
      <c r="F93" s="250"/>
      <c r="G93" s="251">
        <f>ROUND(E93*F93,2)</f>
        <v>0</v>
      </c>
      <c r="H93" s="250"/>
      <c r="I93" s="251">
        <f>ROUND(E93*H93,2)</f>
        <v>0</v>
      </c>
      <c r="J93" s="250"/>
      <c r="K93" s="251">
        <f>ROUND(E93*J93,2)</f>
        <v>0</v>
      </c>
      <c r="L93" s="251">
        <v>12</v>
      </c>
      <c r="M93" s="251">
        <f>G93*(1+L93/100)</f>
        <v>0</v>
      </c>
      <c r="N93" s="249">
        <v>0</v>
      </c>
      <c r="O93" s="249">
        <f>ROUND(E93*N93,2)</f>
        <v>0</v>
      </c>
      <c r="P93" s="249">
        <v>0</v>
      </c>
      <c r="Q93" s="249">
        <f>ROUND(E93*P93,2)</f>
        <v>0</v>
      </c>
      <c r="R93" s="251" t="s">
        <v>274</v>
      </c>
      <c r="S93" s="251" t="s">
        <v>117</v>
      </c>
      <c r="T93" s="252" t="s">
        <v>118</v>
      </c>
      <c r="U93" s="226">
        <v>0.49</v>
      </c>
      <c r="V93" s="226">
        <f>ROUND(E93*U93,2)</f>
        <v>7.79</v>
      </c>
      <c r="W93" s="226"/>
      <c r="X93" s="226" t="s">
        <v>275</v>
      </c>
      <c r="Y93" s="226" t="s">
        <v>120</v>
      </c>
      <c r="Z93" s="215"/>
      <c r="AA93" s="215"/>
      <c r="AB93" s="215"/>
      <c r="AC93" s="215"/>
      <c r="AD93" s="215"/>
      <c r="AE93" s="215"/>
      <c r="AF93" s="215"/>
      <c r="AG93" s="215" t="s">
        <v>276</v>
      </c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1" x14ac:dyDescent="0.2">
      <c r="A94" s="246">
        <v>62</v>
      </c>
      <c r="B94" s="247" t="s">
        <v>281</v>
      </c>
      <c r="C94" s="259" t="s">
        <v>282</v>
      </c>
      <c r="D94" s="248" t="s">
        <v>142</v>
      </c>
      <c r="E94" s="249">
        <v>15.895720000000001</v>
      </c>
      <c r="F94" s="250"/>
      <c r="G94" s="251">
        <f>ROUND(E94*F94,2)</f>
        <v>0</v>
      </c>
      <c r="H94" s="250"/>
      <c r="I94" s="251">
        <f>ROUND(E94*H94,2)</f>
        <v>0</v>
      </c>
      <c r="J94" s="250"/>
      <c r="K94" s="251">
        <f>ROUND(E94*J94,2)</f>
        <v>0</v>
      </c>
      <c r="L94" s="251">
        <v>12</v>
      </c>
      <c r="M94" s="251">
        <f>G94*(1+L94/100)</f>
        <v>0</v>
      </c>
      <c r="N94" s="249">
        <v>0</v>
      </c>
      <c r="O94" s="249">
        <f>ROUND(E94*N94,2)</f>
        <v>0</v>
      </c>
      <c r="P94" s="249">
        <v>0</v>
      </c>
      <c r="Q94" s="249">
        <f>ROUND(E94*P94,2)</f>
        <v>0</v>
      </c>
      <c r="R94" s="251" t="s">
        <v>274</v>
      </c>
      <c r="S94" s="251" t="s">
        <v>117</v>
      </c>
      <c r="T94" s="252" t="s">
        <v>118</v>
      </c>
      <c r="U94" s="226">
        <v>0</v>
      </c>
      <c r="V94" s="226">
        <f>ROUND(E94*U94,2)</f>
        <v>0</v>
      </c>
      <c r="W94" s="226"/>
      <c r="X94" s="226" t="s">
        <v>275</v>
      </c>
      <c r="Y94" s="226" t="s">
        <v>120</v>
      </c>
      <c r="Z94" s="215"/>
      <c r="AA94" s="215"/>
      <c r="AB94" s="215"/>
      <c r="AC94" s="215"/>
      <c r="AD94" s="215"/>
      <c r="AE94" s="215"/>
      <c r="AF94" s="215"/>
      <c r="AG94" s="215" t="s">
        <v>276</v>
      </c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1" x14ac:dyDescent="0.2">
      <c r="A95" s="246">
        <v>63</v>
      </c>
      <c r="B95" s="247" t="s">
        <v>283</v>
      </c>
      <c r="C95" s="259" t="s">
        <v>284</v>
      </c>
      <c r="D95" s="248" t="s">
        <v>142</v>
      </c>
      <c r="E95" s="249">
        <v>15.895720000000001</v>
      </c>
      <c r="F95" s="250"/>
      <c r="G95" s="251">
        <f>ROUND(E95*F95,2)</f>
        <v>0</v>
      </c>
      <c r="H95" s="250"/>
      <c r="I95" s="251">
        <f>ROUND(E95*H95,2)</f>
        <v>0</v>
      </c>
      <c r="J95" s="250"/>
      <c r="K95" s="251">
        <f>ROUND(E95*J95,2)</f>
        <v>0</v>
      </c>
      <c r="L95" s="251">
        <v>12</v>
      </c>
      <c r="M95" s="251">
        <f>G95*(1+L95/100)</f>
        <v>0</v>
      </c>
      <c r="N95" s="249">
        <v>0</v>
      </c>
      <c r="O95" s="249">
        <f>ROUND(E95*N95,2)</f>
        <v>0</v>
      </c>
      <c r="P95" s="249">
        <v>0</v>
      </c>
      <c r="Q95" s="249">
        <f>ROUND(E95*P95,2)</f>
        <v>0</v>
      </c>
      <c r="R95" s="251" t="s">
        <v>274</v>
      </c>
      <c r="S95" s="251" t="s">
        <v>117</v>
      </c>
      <c r="T95" s="252" t="s">
        <v>118</v>
      </c>
      <c r="U95" s="226">
        <v>0.94199999999999995</v>
      </c>
      <c r="V95" s="226">
        <f>ROUND(E95*U95,2)</f>
        <v>14.97</v>
      </c>
      <c r="W95" s="226"/>
      <c r="X95" s="226" t="s">
        <v>275</v>
      </c>
      <c r="Y95" s="226" t="s">
        <v>120</v>
      </c>
      <c r="Z95" s="215"/>
      <c r="AA95" s="215"/>
      <c r="AB95" s="215"/>
      <c r="AC95" s="215"/>
      <c r="AD95" s="215"/>
      <c r="AE95" s="215"/>
      <c r="AF95" s="215"/>
      <c r="AG95" s="215" t="s">
        <v>276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ht="22.5" outlineLevel="1" x14ac:dyDescent="0.2">
      <c r="A96" s="246">
        <v>64</v>
      </c>
      <c r="B96" s="247" t="s">
        <v>285</v>
      </c>
      <c r="C96" s="259" t="s">
        <v>286</v>
      </c>
      <c r="D96" s="248" t="s">
        <v>142</v>
      </c>
      <c r="E96" s="249">
        <v>15.895720000000001</v>
      </c>
      <c r="F96" s="250"/>
      <c r="G96" s="251">
        <f>ROUND(E96*F96,2)</f>
        <v>0</v>
      </c>
      <c r="H96" s="250"/>
      <c r="I96" s="251">
        <f>ROUND(E96*H96,2)</f>
        <v>0</v>
      </c>
      <c r="J96" s="250"/>
      <c r="K96" s="251">
        <f>ROUND(E96*J96,2)</f>
        <v>0</v>
      </c>
      <c r="L96" s="251">
        <v>12</v>
      </c>
      <c r="M96" s="251">
        <f>G96*(1+L96/100)</f>
        <v>0</v>
      </c>
      <c r="N96" s="249">
        <v>0</v>
      </c>
      <c r="O96" s="249">
        <f>ROUND(E96*N96,2)</f>
        <v>0</v>
      </c>
      <c r="P96" s="249">
        <v>0</v>
      </c>
      <c r="Q96" s="249">
        <f>ROUND(E96*P96,2)</f>
        <v>0</v>
      </c>
      <c r="R96" s="251" t="s">
        <v>274</v>
      </c>
      <c r="S96" s="251" t="s">
        <v>117</v>
      </c>
      <c r="T96" s="252" t="s">
        <v>118</v>
      </c>
      <c r="U96" s="226">
        <v>0.105</v>
      </c>
      <c r="V96" s="226">
        <f>ROUND(E96*U96,2)</f>
        <v>1.67</v>
      </c>
      <c r="W96" s="226"/>
      <c r="X96" s="226" t="s">
        <v>275</v>
      </c>
      <c r="Y96" s="226" t="s">
        <v>120</v>
      </c>
      <c r="Z96" s="215"/>
      <c r="AA96" s="215"/>
      <c r="AB96" s="215"/>
      <c r="AC96" s="215"/>
      <c r="AD96" s="215"/>
      <c r="AE96" s="215"/>
      <c r="AF96" s="215"/>
      <c r="AG96" s="215" t="s">
        <v>276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1" x14ac:dyDescent="0.2">
      <c r="A97" s="246">
        <v>65</v>
      </c>
      <c r="B97" s="247" t="s">
        <v>287</v>
      </c>
      <c r="C97" s="259" t="s">
        <v>288</v>
      </c>
      <c r="D97" s="248" t="s">
        <v>142</v>
      </c>
      <c r="E97" s="249">
        <v>15.895720000000001</v>
      </c>
      <c r="F97" s="250"/>
      <c r="G97" s="251">
        <f>ROUND(E97*F97,2)</f>
        <v>0</v>
      </c>
      <c r="H97" s="250"/>
      <c r="I97" s="251">
        <f>ROUND(E97*H97,2)</f>
        <v>0</v>
      </c>
      <c r="J97" s="250"/>
      <c r="K97" s="251">
        <f>ROUND(E97*J97,2)</f>
        <v>0</v>
      </c>
      <c r="L97" s="251">
        <v>12</v>
      </c>
      <c r="M97" s="251">
        <f>G97*(1+L97/100)</f>
        <v>0</v>
      </c>
      <c r="N97" s="249">
        <v>0</v>
      </c>
      <c r="O97" s="249">
        <f>ROUND(E97*N97,2)</f>
        <v>0</v>
      </c>
      <c r="P97" s="249">
        <v>0</v>
      </c>
      <c r="Q97" s="249">
        <f>ROUND(E97*P97,2)</f>
        <v>0</v>
      </c>
      <c r="R97" s="251" t="s">
        <v>274</v>
      </c>
      <c r="S97" s="251" t="s">
        <v>117</v>
      </c>
      <c r="T97" s="252" t="s">
        <v>118</v>
      </c>
      <c r="U97" s="226">
        <v>0</v>
      </c>
      <c r="V97" s="226">
        <f>ROUND(E97*U97,2)</f>
        <v>0</v>
      </c>
      <c r="W97" s="226"/>
      <c r="X97" s="226" t="s">
        <v>275</v>
      </c>
      <c r="Y97" s="226" t="s">
        <v>120</v>
      </c>
      <c r="Z97" s="215"/>
      <c r="AA97" s="215"/>
      <c r="AB97" s="215"/>
      <c r="AC97" s="215"/>
      <c r="AD97" s="215"/>
      <c r="AE97" s="215"/>
      <c r="AF97" s="215"/>
      <c r="AG97" s="215" t="s">
        <v>276</v>
      </c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x14ac:dyDescent="0.2">
      <c r="A98" s="231" t="s">
        <v>111</v>
      </c>
      <c r="B98" s="232" t="s">
        <v>82</v>
      </c>
      <c r="C98" s="256" t="s">
        <v>27</v>
      </c>
      <c r="D98" s="233"/>
      <c r="E98" s="234"/>
      <c r="F98" s="235"/>
      <c r="G98" s="235">
        <f>SUMIF(AG99:AG102,"&lt;&gt;NOR",G99:G102)</f>
        <v>0</v>
      </c>
      <c r="H98" s="235"/>
      <c r="I98" s="235">
        <f>SUM(I99:I102)</f>
        <v>0</v>
      </c>
      <c r="J98" s="235"/>
      <c r="K98" s="235">
        <f>SUM(K99:K102)</f>
        <v>0</v>
      </c>
      <c r="L98" s="235"/>
      <c r="M98" s="235">
        <f>SUM(M99:M102)</f>
        <v>0</v>
      </c>
      <c r="N98" s="234"/>
      <c r="O98" s="234">
        <f>SUM(O99:O102)</f>
        <v>0</v>
      </c>
      <c r="P98" s="234"/>
      <c r="Q98" s="234">
        <f>SUM(Q99:Q102)</f>
        <v>0</v>
      </c>
      <c r="R98" s="235"/>
      <c r="S98" s="235"/>
      <c r="T98" s="236"/>
      <c r="U98" s="230"/>
      <c r="V98" s="230">
        <f>SUM(V99:V102)</f>
        <v>0</v>
      </c>
      <c r="W98" s="230"/>
      <c r="X98" s="230"/>
      <c r="Y98" s="230"/>
      <c r="AG98" t="s">
        <v>112</v>
      </c>
    </row>
    <row r="99" spans="1:60" outlineLevel="1" x14ac:dyDescent="0.2">
      <c r="A99" s="246">
        <v>66</v>
      </c>
      <c r="B99" s="247" t="s">
        <v>289</v>
      </c>
      <c r="C99" s="259" t="s">
        <v>290</v>
      </c>
      <c r="D99" s="248" t="s">
        <v>291</v>
      </c>
      <c r="E99" s="249">
        <v>1</v>
      </c>
      <c r="F99" s="250"/>
      <c r="G99" s="251">
        <f>ROUND(E99*F99,2)</f>
        <v>0</v>
      </c>
      <c r="H99" s="250"/>
      <c r="I99" s="251">
        <f>ROUND(E99*H99,2)</f>
        <v>0</v>
      </c>
      <c r="J99" s="250"/>
      <c r="K99" s="251">
        <f>ROUND(E99*J99,2)</f>
        <v>0</v>
      </c>
      <c r="L99" s="251">
        <v>12</v>
      </c>
      <c r="M99" s="251">
        <f>G99*(1+L99/100)</f>
        <v>0</v>
      </c>
      <c r="N99" s="249">
        <v>0</v>
      </c>
      <c r="O99" s="249">
        <f>ROUND(E99*N99,2)</f>
        <v>0</v>
      </c>
      <c r="P99" s="249">
        <v>0</v>
      </c>
      <c r="Q99" s="249">
        <f>ROUND(E99*P99,2)</f>
        <v>0</v>
      </c>
      <c r="R99" s="251"/>
      <c r="S99" s="251" t="s">
        <v>117</v>
      </c>
      <c r="T99" s="252" t="s">
        <v>138</v>
      </c>
      <c r="U99" s="226">
        <v>0</v>
      </c>
      <c r="V99" s="226">
        <f>ROUND(E99*U99,2)</f>
        <v>0</v>
      </c>
      <c r="W99" s="226"/>
      <c r="X99" s="226" t="s">
        <v>292</v>
      </c>
      <c r="Y99" s="226" t="s">
        <v>120</v>
      </c>
      <c r="Z99" s="215"/>
      <c r="AA99" s="215"/>
      <c r="AB99" s="215"/>
      <c r="AC99" s="215"/>
      <c r="AD99" s="215"/>
      <c r="AE99" s="215"/>
      <c r="AF99" s="215"/>
      <c r="AG99" s="215" t="s">
        <v>293</v>
      </c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1" x14ac:dyDescent="0.2">
      <c r="A100" s="246">
        <v>67</v>
      </c>
      <c r="B100" s="247" t="s">
        <v>294</v>
      </c>
      <c r="C100" s="259" t="s">
        <v>295</v>
      </c>
      <c r="D100" s="248" t="s">
        <v>291</v>
      </c>
      <c r="E100" s="249">
        <v>1</v>
      </c>
      <c r="F100" s="250"/>
      <c r="G100" s="251">
        <f>ROUND(E100*F100,2)</f>
        <v>0</v>
      </c>
      <c r="H100" s="250"/>
      <c r="I100" s="251">
        <f>ROUND(E100*H100,2)</f>
        <v>0</v>
      </c>
      <c r="J100" s="250"/>
      <c r="K100" s="251">
        <f>ROUND(E100*J100,2)</f>
        <v>0</v>
      </c>
      <c r="L100" s="251">
        <v>12</v>
      </c>
      <c r="M100" s="251">
        <f>G100*(1+L100/100)</f>
        <v>0</v>
      </c>
      <c r="N100" s="249">
        <v>0</v>
      </c>
      <c r="O100" s="249">
        <f>ROUND(E100*N100,2)</f>
        <v>0</v>
      </c>
      <c r="P100" s="249">
        <v>0</v>
      </c>
      <c r="Q100" s="249">
        <f>ROUND(E100*P100,2)</f>
        <v>0</v>
      </c>
      <c r="R100" s="251"/>
      <c r="S100" s="251" t="s">
        <v>117</v>
      </c>
      <c r="T100" s="252" t="s">
        <v>138</v>
      </c>
      <c r="U100" s="226">
        <v>0</v>
      </c>
      <c r="V100" s="226">
        <f>ROUND(E100*U100,2)</f>
        <v>0</v>
      </c>
      <c r="W100" s="226"/>
      <c r="X100" s="226" t="s">
        <v>292</v>
      </c>
      <c r="Y100" s="226" t="s">
        <v>120</v>
      </c>
      <c r="Z100" s="215"/>
      <c r="AA100" s="215"/>
      <c r="AB100" s="215"/>
      <c r="AC100" s="215"/>
      <c r="AD100" s="215"/>
      <c r="AE100" s="215"/>
      <c r="AF100" s="215"/>
      <c r="AG100" s="215" t="s">
        <v>293</v>
      </c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1" x14ac:dyDescent="0.2">
      <c r="A101" s="246">
        <v>68</v>
      </c>
      <c r="B101" s="247" t="s">
        <v>296</v>
      </c>
      <c r="C101" s="259" t="s">
        <v>297</v>
      </c>
      <c r="D101" s="248" t="s">
        <v>291</v>
      </c>
      <c r="E101" s="249">
        <v>1</v>
      </c>
      <c r="F101" s="250"/>
      <c r="G101" s="251">
        <f>ROUND(E101*F101,2)</f>
        <v>0</v>
      </c>
      <c r="H101" s="250"/>
      <c r="I101" s="251">
        <f>ROUND(E101*H101,2)</f>
        <v>0</v>
      </c>
      <c r="J101" s="250"/>
      <c r="K101" s="251">
        <f>ROUND(E101*J101,2)</f>
        <v>0</v>
      </c>
      <c r="L101" s="251">
        <v>12</v>
      </c>
      <c r="M101" s="251">
        <f>G101*(1+L101/100)</f>
        <v>0</v>
      </c>
      <c r="N101" s="249">
        <v>0</v>
      </c>
      <c r="O101" s="249">
        <f>ROUND(E101*N101,2)</f>
        <v>0</v>
      </c>
      <c r="P101" s="249">
        <v>0</v>
      </c>
      <c r="Q101" s="249">
        <f>ROUND(E101*P101,2)</f>
        <v>0</v>
      </c>
      <c r="R101" s="251"/>
      <c r="S101" s="251" t="s">
        <v>117</v>
      </c>
      <c r="T101" s="252" t="s">
        <v>138</v>
      </c>
      <c r="U101" s="226">
        <v>0</v>
      </c>
      <c r="V101" s="226">
        <f>ROUND(E101*U101,2)</f>
        <v>0</v>
      </c>
      <c r="W101" s="226"/>
      <c r="X101" s="226" t="s">
        <v>292</v>
      </c>
      <c r="Y101" s="226" t="s">
        <v>120</v>
      </c>
      <c r="Z101" s="215"/>
      <c r="AA101" s="215"/>
      <c r="AB101" s="215"/>
      <c r="AC101" s="215"/>
      <c r="AD101" s="215"/>
      <c r="AE101" s="215"/>
      <c r="AF101" s="215"/>
      <c r="AG101" s="215" t="s">
        <v>293</v>
      </c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1" x14ac:dyDescent="0.2">
      <c r="A102" s="246">
        <v>69</v>
      </c>
      <c r="B102" s="247" t="s">
        <v>298</v>
      </c>
      <c r="C102" s="259" t="s">
        <v>299</v>
      </c>
      <c r="D102" s="248" t="s">
        <v>291</v>
      </c>
      <c r="E102" s="249">
        <v>1</v>
      </c>
      <c r="F102" s="250"/>
      <c r="G102" s="251">
        <f>ROUND(E102*F102,2)</f>
        <v>0</v>
      </c>
      <c r="H102" s="250"/>
      <c r="I102" s="251">
        <f>ROUND(E102*H102,2)</f>
        <v>0</v>
      </c>
      <c r="J102" s="250"/>
      <c r="K102" s="251">
        <f>ROUND(E102*J102,2)</f>
        <v>0</v>
      </c>
      <c r="L102" s="251">
        <v>12</v>
      </c>
      <c r="M102" s="251">
        <f>G102*(1+L102/100)</f>
        <v>0</v>
      </c>
      <c r="N102" s="249">
        <v>0</v>
      </c>
      <c r="O102" s="249">
        <f>ROUND(E102*N102,2)</f>
        <v>0</v>
      </c>
      <c r="P102" s="249">
        <v>0</v>
      </c>
      <c r="Q102" s="249">
        <f>ROUND(E102*P102,2)</f>
        <v>0</v>
      </c>
      <c r="R102" s="251"/>
      <c r="S102" s="251" t="s">
        <v>117</v>
      </c>
      <c r="T102" s="252" t="s">
        <v>138</v>
      </c>
      <c r="U102" s="226">
        <v>0</v>
      </c>
      <c r="V102" s="226">
        <f>ROUND(E102*U102,2)</f>
        <v>0</v>
      </c>
      <c r="W102" s="226"/>
      <c r="X102" s="226" t="s">
        <v>292</v>
      </c>
      <c r="Y102" s="226" t="s">
        <v>120</v>
      </c>
      <c r="Z102" s="215"/>
      <c r="AA102" s="215"/>
      <c r="AB102" s="215"/>
      <c r="AC102" s="215"/>
      <c r="AD102" s="215"/>
      <c r="AE102" s="215"/>
      <c r="AF102" s="215"/>
      <c r="AG102" s="215" t="s">
        <v>293</v>
      </c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x14ac:dyDescent="0.2">
      <c r="A103" s="231" t="s">
        <v>111</v>
      </c>
      <c r="B103" s="232" t="s">
        <v>83</v>
      </c>
      <c r="C103" s="256" t="s">
        <v>28</v>
      </c>
      <c r="D103" s="233"/>
      <c r="E103" s="234"/>
      <c r="F103" s="235"/>
      <c r="G103" s="235">
        <f>SUMIF(AG104:AG107,"&lt;&gt;NOR",G104:G107)</f>
        <v>0</v>
      </c>
      <c r="H103" s="235"/>
      <c r="I103" s="235">
        <f>SUM(I104:I107)</f>
        <v>0</v>
      </c>
      <c r="J103" s="235"/>
      <c r="K103" s="235">
        <f>SUM(K104:K107)</f>
        <v>0</v>
      </c>
      <c r="L103" s="235"/>
      <c r="M103" s="235">
        <f>SUM(M104:M107)</f>
        <v>0</v>
      </c>
      <c r="N103" s="234"/>
      <c r="O103" s="234">
        <f>SUM(O104:O107)</f>
        <v>0</v>
      </c>
      <c r="P103" s="234"/>
      <c r="Q103" s="234">
        <f>SUM(Q104:Q107)</f>
        <v>0</v>
      </c>
      <c r="R103" s="235"/>
      <c r="S103" s="235"/>
      <c r="T103" s="236"/>
      <c r="U103" s="230"/>
      <c r="V103" s="230">
        <f>SUM(V104:V107)</f>
        <v>0</v>
      </c>
      <c r="W103" s="230"/>
      <c r="X103" s="230"/>
      <c r="Y103" s="230"/>
      <c r="AG103" t="s">
        <v>112</v>
      </c>
    </row>
    <row r="104" spans="1:60" outlineLevel="1" x14ac:dyDescent="0.2">
      <c r="A104" s="246">
        <v>70</v>
      </c>
      <c r="B104" s="247" t="s">
        <v>300</v>
      </c>
      <c r="C104" s="259" t="s">
        <v>301</v>
      </c>
      <c r="D104" s="248" t="s">
        <v>302</v>
      </c>
      <c r="E104" s="249">
        <v>16</v>
      </c>
      <c r="F104" s="250"/>
      <c r="G104" s="251">
        <f>ROUND(E104*F104,2)</f>
        <v>0</v>
      </c>
      <c r="H104" s="250"/>
      <c r="I104" s="251">
        <f>ROUND(E104*H104,2)</f>
        <v>0</v>
      </c>
      <c r="J104" s="250"/>
      <c r="K104" s="251">
        <f>ROUND(E104*J104,2)</f>
        <v>0</v>
      </c>
      <c r="L104" s="251">
        <v>12</v>
      </c>
      <c r="M104" s="251">
        <f>G104*(1+L104/100)</f>
        <v>0</v>
      </c>
      <c r="N104" s="249">
        <v>0</v>
      </c>
      <c r="O104" s="249">
        <f>ROUND(E104*N104,2)</f>
        <v>0</v>
      </c>
      <c r="P104" s="249">
        <v>0</v>
      </c>
      <c r="Q104" s="249">
        <f>ROUND(E104*P104,2)</f>
        <v>0</v>
      </c>
      <c r="R104" s="251" t="s">
        <v>303</v>
      </c>
      <c r="S104" s="251" t="s">
        <v>117</v>
      </c>
      <c r="T104" s="252" t="s">
        <v>118</v>
      </c>
      <c r="U104" s="226">
        <v>0</v>
      </c>
      <c r="V104" s="226">
        <f>ROUND(E104*U104,2)</f>
        <v>0</v>
      </c>
      <c r="W104" s="226"/>
      <c r="X104" s="226" t="s">
        <v>304</v>
      </c>
      <c r="Y104" s="226" t="s">
        <v>120</v>
      </c>
      <c r="Z104" s="215"/>
      <c r="AA104" s="215"/>
      <c r="AB104" s="215"/>
      <c r="AC104" s="215"/>
      <c r="AD104" s="215"/>
      <c r="AE104" s="215"/>
      <c r="AF104" s="215"/>
      <c r="AG104" s="215" t="s">
        <v>305</v>
      </c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1" x14ac:dyDescent="0.2">
      <c r="A105" s="246">
        <v>71</v>
      </c>
      <c r="B105" s="247" t="s">
        <v>306</v>
      </c>
      <c r="C105" s="259" t="s">
        <v>307</v>
      </c>
      <c r="D105" s="248" t="s">
        <v>291</v>
      </c>
      <c r="E105" s="249">
        <v>1</v>
      </c>
      <c r="F105" s="250"/>
      <c r="G105" s="251">
        <f>ROUND(E105*F105,2)</f>
        <v>0</v>
      </c>
      <c r="H105" s="250"/>
      <c r="I105" s="251">
        <f>ROUND(E105*H105,2)</f>
        <v>0</v>
      </c>
      <c r="J105" s="250"/>
      <c r="K105" s="251">
        <f>ROUND(E105*J105,2)</f>
        <v>0</v>
      </c>
      <c r="L105" s="251">
        <v>12</v>
      </c>
      <c r="M105" s="251">
        <f>G105*(1+L105/100)</f>
        <v>0</v>
      </c>
      <c r="N105" s="249">
        <v>0</v>
      </c>
      <c r="O105" s="249">
        <f>ROUND(E105*N105,2)</f>
        <v>0</v>
      </c>
      <c r="P105" s="249">
        <v>0</v>
      </c>
      <c r="Q105" s="249">
        <f>ROUND(E105*P105,2)</f>
        <v>0</v>
      </c>
      <c r="R105" s="251"/>
      <c r="S105" s="251" t="s">
        <v>117</v>
      </c>
      <c r="T105" s="252" t="s">
        <v>138</v>
      </c>
      <c r="U105" s="226">
        <v>0</v>
      </c>
      <c r="V105" s="226">
        <f>ROUND(E105*U105,2)</f>
        <v>0</v>
      </c>
      <c r="W105" s="226"/>
      <c r="X105" s="226" t="s">
        <v>292</v>
      </c>
      <c r="Y105" s="226" t="s">
        <v>120</v>
      </c>
      <c r="Z105" s="215"/>
      <c r="AA105" s="215"/>
      <c r="AB105" s="215"/>
      <c r="AC105" s="215"/>
      <c r="AD105" s="215"/>
      <c r="AE105" s="215"/>
      <c r="AF105" s="215"/>
      <c r="AG105" s="215" t="s">
        <v>308</v>
      </c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1" x14ac:dyDescent="0.2">
      <c r="A106" s="246">
        <v>72</v>
      </c>
      <c r="B106" s="247" t="s">
        <v>309</v>
      </c>
      <c r="C106" s="259" t="s">
        <v>310</v>
      </c>
      <c r="D106" s="248" t="s">
        <v>291</v>
      </c>
      <c r="E106" s="249">
        <v>1</v>
      </c>
      <c r="F106" s="250"/>
      <c r="G106" s="251">
        <f>ROUND(E106*F106,2)</f>
        <v>0</v>
      </c>
      <c r="H106" s="250"/>
      <c r="I106" s="251">
        <f>ROUND(E106*H106,2)</f>
        <v>0</v>
      </c>
      <c r="J106" s="250"/>
      <c r="K106" s="251">
        <f>ROUND(E106*J106,2)</f>
        <v>0</v>
      </c>
      <c r="L106" s="251">
        <v>12</v>
      </c>
      <c r="M106" s="251">
        <f>G106*(1+L106/100)</f>
        <v>0</v>
      </c>
      <c r="N106" s="249">
        <v>0</v>
      </c>
      <c r="O106" s="249">
        <f>ROUND(E106*N106,2)</f>
        <v>0</v>
      </c>
      <c r="P106" s="249">
        <v>0</v>
      </c>
      <c r="Q106" s="249">
        <f>ROUND(E106*P106,2)</f>
        <v>0</v>
      </c>
      <c r="R106" s="251"/>
      <c r="S106" s="251" t="s">
        <v>117</v>
      </c>
      <c r="T106" s="252" t="s">
        <v>138</v>
      </c>
      <c r="U106" s="226">
        <v>0</v>
      </c>
      <c r="V106" s="226">
        <f>ROUND(E106*U106,2)</f>
        <v>0</v>
      </c>
      <c r="W106" s="226"/>
      <c r="X106" s="226" t="s">
        <v>292</v>
      </c>
      <c r="Y106" s="226" t="s">
        <v>120</v>
      </c>
      <c r="Z106" s="215"/>
      <c r="AA106" s="215"/>
      <c r="AB106" s="215"/>
      <c r="AC106" s="215"/>
      <c r="AD106" s="215"/>
      <c r="AE106" s="215"/>
      <c r="AF106" s="215"/>
      <c r="AG106" s="215" t="s">
        <v>308</v>
      </c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1" x14ac:dyDescent="0.2">
      <c r="A107" s="238">
        <v>73</v>
      </c>
      <c r="B107" s="239" t="s">
        <v>311</v>
      </c>
      <c r="C107" s="257" t="s">
        <v>312</v>
      </c>
      <c r="D107" s="240" t="s">
        <v>291</v>
      </c>
      <c r="E107" s="241">
        <v>1</v>
      </c>
      <c r="F107" s="242"/>
      <c r="G107" s="243">
        <f>ROUND(E107*F107,2)</f>
        <v>0</v>
      </c>
      <c r="H107" s="242"/>
      <c r="I107" s="243">
        <f>ROUND(E107*H107,2)</f>
        <v>0</v>
      </c>
      <c r="J107" s="242"/>
      <c r="K107" s="243">
        <f>ROUND(E107*J107,2)</f>
        <v>0</v>
      </c>
      <c r="L107" s="243">
        <v>12</v>
      </c>
      <c r="M107" s="243">
        <f>G107*(1+L107/100)</f>
        <v>0</v>
      </c>
      <c r="N107" s="241">
        <v>0</v>
      </c>
      <c r="O107" s="241">
        <f>ROUND(E107*N107,2)</f>
        <v>0</v>
      </c>
      <c r="P107" s="241">
        <v>0</v>
      </c>
      <c r="Q107" s="241">
        <f>ROUND(E107*P107,2)</f>
        <v>0</v>
      </c>
      <c r="R107" s="243"/>
      <c r="S107" s="243" t="s">
        <v>117</v>
      </c>
      <c r="T107" s="244" t="s">
        <v>138</v>
      </c>
      <c r="U107" s="226">
        <v>0</v>
      </c>
      <c r="V107" s="226">
        <f>ROUND(E107*U107,2)</f>
        <v>0</v>
      </c>
      <c r="W107" s="226"/>
      <c r="X107" s="226" t="s">
        <v>292</v>
      </c>
      <c r="Y107" s="226" t="s">
        <v>120</v>
      </c>
      <c r="Z107" s="215"/>
      <c r="AA107" s="215"/>
      <c r="AB107" s="215"/>
      <c r="AC107" s="215"/>
      <c r="AD107" s="215"/>
      <c r="AE107" s="215"/>
      <c r="AF107" s="215"/>
      <c r="AG107" s="215" t="s">
        <v>308</v>
      </c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x14ac:dyDescent="0.2">
      <c r="A108" s="3"/>
      <c r="B108" s="4"/>
      <c r="C108" s="263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AE108">
        <v>12</v>
      </c>
      <c r="AF108">
        <v>21</v>
      </c>
      <c r="AG108" t="s">
        <v>97</v>
      </c>
    </row>
    <row r="109" spans="1:60" x14ac:dyDescent="0.2">
      <c r="A109" s="218"/>
      <c r="B109" s="219" t="s">
        <v>29</v>
      </c>
      <c r="C109" s="264"/>
      <c r="D109" s="220"/>
      <c r="E109" s="221"/>
      <c r="F109" s="221"/>
      <c r="G109" s="237">
        <f>G8+G20+G22+G25+G32+G72+G83+G88+G90+G98+G103</f>
        <v>0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AE109">
        <f>SUMIF(L7:L107,AE108,G7:G107)</f>
        <v>0</v>
      </c>
      <c r="AF109">
        <f>SUMIF(L7:L107,AF108,G7:G107)</f>
        <v>0</v>
      </c>
      <c r="AG109" t="s">
        <v>313</v>
      </c>
    </row>
    <row r="110" spans="1:60" x14ac:dyDescent="0.2">
      <c r="C110" s="265"/>
      <c r="D110" s="10"/>
      <c r="AG110" t="s">
        <v>314</v>
      </c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CHqd7+7YehkwFxaew2nw45YPsQL006FdNTg6FN7ymNmJ2fC2fyTi32SPOhu90aGIbHDz6bubX7b4Gqjz8ienQ==" saltValue="Gxvl8R0e7Atkt4G8vF/X2A==" spinCount="100000" sheet="1" formatRows="0"/>
  <mergeCells count="14">
    <mergeCell ref="C71:G71"/>
    <mergeCell ref="C82:G82"/>
    <mergeCell ref="C19:G19"/>
    <mergeCell ref="C31:G31"/>
    <mergeCell ref="C35:G35"/>
    <mergeCell ref="C37:G37"/>
    <mergeCell ref="C42:G42"/>
    <mergeCell ref="C44:G4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 Pol'!Názvy_tisku</vt:lpstr>
      <vt:lpstr>oadresa</vt:lpstr>
      <vt:lpstr>Stavba!Objednatel</vt:lpstr>
      <vt:lpstr>Stavba!Objekt</vt:lpstr>
      <vt:lpstr>'01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Mikuš Jaroslav</dc:creator>
  <cp:lastModifiedBy>Mikuš Jaroslav</cp:lastModifiedBy>
  <cp:lastPrinted>2019-03-19T12:27:02Z</cp:lastPrinted>
  <dcterms:created xsi:type="dcterms:W3CDTF">2009-04-08T07:15:50Z</dcterms:created>
  <dcterms:modified xsi:type="dcterms:W3CDTF">2024-02-15T10:00:14Z</dcterms:modified>
</cp:coreProperties>
</file>