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Pol'!$A$1:$Y$146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/>
  <c r="G9" i="12"/>
  <c r="M9" s="1"/>
  <c r="I9"/>
  <c r="K9"/>
  <c r="K8" s="1"/>
  <c r="O9"/>
  <c r="O8" s="1"/>
  <c r="Q9"/>
  <c r="Q8" s="1"/>
  <c r="V9"/>
  <c r="G11"/>
  <c r="M11" s="1"/>
  <c r="I11"/>
  <c r="K11"/>
  <c r="O11"/>
  <c r="Q11"/>
  <c r="V11"/>
  <c r="G13"/>
  <c r="I13"/>
  <c r="I8" s="1"/>
  <c r="K13"/>
  <c r="M13"/>
  <c r="O13"/>
  <c r="Q13"/>
  <c r="V13"/>
  <c r="G15"/>
  <c r="I15"/>
  <c r="K15"/>
  <c r="M15"/>
  <c r="O15"/>
  <c r="Q15"/>
  <c r="V15"/>
  <c r="G18"/>
  <c r="M18" s="1"/>
  <c r="I18"/>
  <c r="K18"/>
  <c r="O18"/>
  <c r="Q18"/>
  <c r="V18"/>
  <c r="G21"/>
  <c r="M21" s="1"/>
  <c r="I21"/>
  <c r="K21"/>
  <c r="O21"/>
  <c r="Q21"/>
  <c r="V21"/>
  <c r="G23"/>
  <c r="M23" s="1"/>
  <c r="I23"/>
  <c r="K23"/>
  <c r="O23"/>
  <c r="Q23"/>
  <c r="V23"/>
  <c r="G26"/>
  <c r="I26"/>
  <c r="K26"/>
  <c r="M26"/>
  <c r="O26"/>
  <c r="Q26"/>
  <c r="V26"/>
  <c r="V8" s="1"/>
  <c r="G28"/>
  <c r="M28" s="1"/>
  <c r="I28"/>
  <c r="K28"/>
  <c r="O28"/>
  <c r="Q28"/>
  <c r="V28"/>
  <c r="G30"/>
  <c r="M30" s="1"/>
  <c r="I30"/>
  <c r="K30"/>
  <c r="O30"/>
  <c r="Q30"/>
  <c r="V30"/>
  <c r="G33"/>
  <c r="M33" s="1"/>
  <c r="I33"/>
  <c r="K33"/>
  <c r="O33"/>
  <c r="Q33"/>
  <c r="V33"/>
  <c r="G35"/>
  <c r="M35" s="1"/>
  <c r="I35"/>
  <c r="K35"/>
  <c r="O35"/>
  <c r="Q35"/>
  <c r="V35"/>
  <c r="G36"/>
  <c r="I36"/>
  <c r="K36"/>
  <c r="M36"/>
  <c r="O36"/>
  <c r="Q36"/>
  <c r="V36"/>
  <c r="G39"/>
  <c r="I39"/>
  <c r="K39"/>
  <c r="M39"/>
  <c r="O39"/>
  <c r="Q39"/>
  <c r="V39"/>
  <c r="G41"/>
  <c r="Q41"/>
  <c r="G42"/>
  <c r="I42"/>
  <c r="I41" s="1"/>
  <c r="K42"/>
  <c r="M42"/>
  <c r="M41" s="1"/>
  <c r="O42"/>
  <c r="O41" s="1"/>
  <c r="Q42"/>
  <c r="V42"/>
  <c r="V41" s="1"/>
  <c r="G44"/>
  <c r="M44" s="1"/>
  <c r="I44"/>
  <c r="K44"/>
  <c r="K41" s="1"/>
  <c r="O44"/>
  <c r="Q44"/>
  <c r="V44"/>
  <c r="G48"/>
  <c r="M48" s="1"/>
  <c r="I48"/>
  <c r="I47" s="1"/>
  <c r="K48"/>
  <c r="K47" s="1"/>
  <c r="O48"/>
  <c r="O47" s="1"/>
  <c r="Q48"/>
  <c r="V48"/>
  <c r="V47" s="1"/>
  <c r="G50"/>
  <c r="M50" s="1"/>
  <c r="I50"/>
  <c r="K50"/>
  <c r="O50"/>
  <c r="Q50"/>
  <c r="Q47" s="1"/>
  <c r="V50"/>
  <c r="G52"/>
  <c r="M52" s="1"/>
  <c r="I52"/>
  <c r="K52"/>
  <c r="O52"/>
  <c r="Q52"/>
  <c r="V52"/>
  <c r="G54"/>
  <c r="M54" s="1"/>
  <c r="I54"/>
  <c r="K54"/>
  <c r="O54"/>
  <c r="Q54"/>
  <c r="V54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60"/>
  <c r="I55" i="1" s="1"/>
  <c r="Q60" i="12"/>
  <c r="G61"/>
  <c r="I61"/>
  <c r="I60" s="1"/>
  <c r="K61"/>
  <c r="K60" s="1"/>
  <c r="M61"/>
  <c r="M60" s="1"/>
  <c r="O61"/>
  <c r="O60" s="1"/>
  <c r="Q61"/>
  <c r="V61"/>
  <c r="V60" s="1"/>
  <c r="K64"/>
  <c r="Q64"/>
  <c r="G65"/>
  <c r="G64" s="1"/>
  <c r="I56" i="1" s="1"/>
  <c r="I65" i="12"/>
  <c r="I64" s="1"/>
  <c r="K65"/>
  <c r="M65"/>
  <c r="M64" s="1"/>
  <c r="O65"/>
  <c r="O64" s="1"/>
  <c r="Q65"/>
  <c r="V65"/>
  <c r="V64" s="1"/>
  <c r="G67"/>
  <c r="M67" s="1"/>
  <c r="I67"/>
  <c r="K67"/>
  <c r="K66" s="1"/>
  <c r="O67"/>
  <c r="Q67"/>
  <c r="Q66" s="1"/>
  <c r="V67"/>
  <c r="V66" s="1"/>
  <c r="G69"/>
  <c r="M69" s="1"/>
  <c r="I69"/>
  <c r="I66" s="1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I73"/>
  <c r="K73"/>
  <c r="M73"/>
  <c r="O73"/>
  <c r="Q73"/>
  <c r="V73"/>
  <c r="G74"/>
  <c r="M74" s="1"/>
  <c r="I74"/>
  <c r="K74"/>
  <c r="O74"/>
  <c r="Q74"/>
  <c r="V74"/>
  <c r="G84"/>
  <c r="M84" s="1"/>
  <c r="I84"/>
  <c r="K84"/>
  <c r="O84"/>
  <c r="O66" s="1"/>
  <c r="Q84"/>
  <c r="V84"/>
  <c r="G86"/>
  <c r="M86" s="1"/>
  <c r="I86"/>
  <c r="K86"/>
  <c r="O86"/>
  <c r="Q86"/>
  <c r="V86"/>
  <c r="G88"/>
  <c r="M88" s="1"/>
  <c r="I88"/>
  <c r="K88"/>
  <c r="O88"/>
  <c r="Q88"/>
  <c r="V88"/>
  <c r="G90"/>
  <c r="M90" s="1"/>
  <c r="I90"/>
  <c r="K90"/>
  <c r="O90"/>
  <c r="Q90"/>
  <c r="V90"/>
  <c r="G92"/>
  <c r="M92" s="1"/>
  <c r="I92"/>
  <c r="K92"/>
  <c r="O92"/>
  <c r="Q92"/>
  <c r="V92"/>
  <c r="G94"/>
  <c r="I94"/>
  <c r="K94"/>
  <c r="M94"/>
  <c r="O94"/>
  <c r="Q94"/>
  <c r="V94"/>
  <c r="G96"/>
  <c r="M96" s="1"/>
  <c r="I96"/>
  <c r="K96"/>
  <c r="O96"/>
  <c r="Q96"/>
  <c r="V96"/>
  <c r="G98"/>
  <c r="M98" s="1"/>
  <c r="I98"/>
  <c r="K98"/>
  <c r="O98"/>
  <c r="Q98"/>
  <c r="V98"/>
  <c r="G100"/>
  <c r="M100" s="1"/>
  <c r="I100"/>
  <c r="K100"/>
  <c r="O100"/>
  <c r="Q100"/>
  <c r="V100"/>
  <c r="G102"/>
  <c r="M102" s="1"/>
  <c r="I102"/>
  <c r="K102"/>
  <c r="O102"/>
  <c r="Q102"/>
  <c r="V102"/>
  <c r="G103"/>
  <c r="I103"/>
  <c r="K103"/>
  <c r="M103"/>
  <c r="O103"/>
  <c r="Q103"/>
  <c r="V103"/>
  <c r="G105"/>
  <c r="M105" s="1"/>
  <c r="I105"/>
  <c r="K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I109"/>
  <c r="K109"/>
  <c r="M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6"/>
  <c r="M116" s="1"/>
  <c r="I116"/>
  <c r="K116"/>
  <c r="O116"/>
  <c r="Q116"/>
  <c r="V116"/>
  <c r="K117"/>
  <c r="G118"/>
  <c r="G117" s="1"/>
  <c r="I58" i="1" s="1"/>
  <c r="I118" i="12"/>
  <c r="I117" s="1"/>
  <c r="K118"/>
  <c r="M118"/>
  <c r="O118"/>
  <c r="O117" s="1"/>
  <c r="Q118"/>
  <c r="V118"/>
  <c r="V117" s="1"/>
  <c r="G122"/>
  <c r="M122" s="1"/>
  <c r="I122"/>
  <c r="K122"/>
  <c r="O122"/>
  <c r="Q122"/>
  <c r="V122"/>
  <c r="G124"/>
  <c r="M124" s="1"/>
  <c r="I124"/>
  <c r="K124"/>
  <c r="O124"/>
  <c r="Q124"/>
  <c r="Q117" s="1"/>
  <c r="V124"/>
  <c r="G125"/>
  <c r="M125" s="1"/>
  <c r="I125"/>
  <c r="K125"/>
  <c r="O125"/>
  <c r="Q125"/>
  <c r="V125"/>
  <c r="G126"/>
  <c r="M126" s="1"/>
  <c r="I126"/>
  <c r="K126"/>
  <c r="O126"/>
  <c r="Q126"/>
  <c r="V126"/>
  <c r="G127"/>
  <c r="I59" i="1" s="1"/>
  <c r="I19" s="1"/>
  <c r="G128" i="12"/>
  <c r="I128"/>
  <c r="I127" s="1"/>
  <c r="K128"/>
  <c r="K127" s="1"/>
  <c r="M128"/>
  <c r="O128"/>
  <c r="O127" s="1"/>
  <c r="Q128"/>
  <c r="V128"/>
  <c r="V127" s="1"/>
  <c r="G129"/>
  <c r="M129" s="1"/>
  <c r="I129"/>
  <c r="K129"/>
  <c r="O129"/>
  <c r="Q129"/>
  <c r="Q127" s="1"/>
  <c r="V129"/>
  <c r="G130"/>
  <c r="M130" s="1"/>
  <c r="I130"/>
  <c r="K130"/>
  <c r="O130"/>
  <c r="Q130"/>
  <c r="V130"/>
  <c r="O131"/>
  <c r="G132"/>
  <c r="M132" s="1"/>
  <c r="I132"/>
  <c r="K132"/>
  <c r="K131" s="1"/>
  <c r="O132"/>
  <c r="Q132"/>
  <c r="Q131" s="1"/>
  <c r="V132"/>
  <c r="V131" s="1"/>
  <c r="G133"/>
  <c r="M133" s="1"/>
  <c r="I133"/>
  <c r="I131" s="1"/>
  <c r="K133"/>
  <c r="O133"/>
  <c r="Q133"/>
  <c r="V133"/>
  <c r="G134"/>
  <c r="M134" s="1"/>
  <c r="I134"/>
  <c r="K134"/>
  <c r="O134"/>
  <c r="Q134"/>
  <c r="V134"/>
  <c r="AE136"/>
  <c r="F40" i="1" s="1"/>
  <c r="I18"/>
  <c r="M127" i="12" l="1"/>
  <c r="G47"/>
  <c r="I54" i="1" s="1"/>
  <c r="F39"/>
  <c r="F42" s="1"/>
  <c r="G23" s="1"/>
  <c r="F41"/>
  <c r="M131" i="12"/>
  <c r="M8"/>
  <c r="M66"/>
  <c r="M117"/>
  <c r="M47"/>
  <c r="AF136"/>
  <c r="G8"/>
  <c r="G131"/>
  <c r="I60" i="1" s="1"/>
  <c r="I20" s="1"/>
  <c r="G66" i="12"/>
  <c r="I57" i="1" s="1"/>
  <c r="I17" s="1"/>
  <c r="J28"/>
  <c r="J26"/>
  <c r="G38"/>
  <c r="F38"/>
  <c r="J23"/>
  <c r="J24"/>
  <c r="J25"/>
  <c r="J27"/>
  <c r="E24"/>
  <c r="E26"/>
  <c r="G40" l="1"/>
  <c r="H40" s="1"/>
  <c r="I40" s="1"/>
  <c r="G41"/>
  <c r="H41" s="1"/>
  <c r="I41" s="1"/>
  <c r="G39"/>
  <c r="G42" s="1"/>
  <c r="G25" s="1"/>
  <c r="A25" s="1"/>
  <c r="G136" i="12"/>
  <c r="I52" i="1"/>
  <c r="A23"/>
  <c r="A26" l="1"/>
  <c r="G26"/>
  <c r="I16"/>
  <c r="I21" s="1"/>
  <c r="I61"/>
  <c r="G28"/>
  <c r="H39"/>
  <c r="A24"/>
  <c r="G24"/>
  <c r="J56" l="1"/>
  <c r="J60"/>
  <c r="J52"/>
  <c r="J53"/>
  <c r="J54"/>
  <c r="J55"/>
  <c r="J57"/>
  <c r="J58"/>
  <c r="J59"/>
  <c r="H42"/>
  <c r="I39"/>
  <c r="I42" s="1"/>
  <c r="A27"/>
  <c r="G29" s="1"/>
  <c r="G27" s="1"/>
  <c r="J41" l="1"/>
  <c r="J40"/>
  <c r="J39"/>
  <c r="J42" s="1"/>
  <c r="J6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mechp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<sst xmlns="http://schemas.openxmlformats.org/spreadsheetml/2006/main" count="844" uniqueCount="321">
  <si>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</si>
  <si>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</si>
  <si>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</si>
  <si>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</si>
  <si>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</si>
  <si>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</si>
  <si>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</si>
  <si>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</si>
  <si>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</si>
  <si>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</si>
  <si>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</si>
  <si>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</si>
  <si>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</si>
  <si>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</si>
  <si>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</si>
  <si>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</si>
  <si>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</si>
  <si>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</si>
  <si>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</si>
  <si>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</si>
  <si>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</si>
  <si>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</si>
  <si>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</si>
  <si>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</si>
  <si>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</si>
  <si>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</si>
  <si>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</si>
  <si>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</si>
  <si>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</si>
  <si>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</si>
  <si>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</si>
  <si>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</si>
  <si>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</si>
  <si>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</si>
  <si>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</si>
  <si>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</si>
  <si>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</si>
  <si>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</si>
  <si>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</si>
  <si>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</si>
  <si>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</si>
  <si>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</si>
  <si>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</si>
  <si>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</si>
  <si>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Úprava plotu, zpevněná plocha a schodiště</t>
  </si>
  <si>
    <t>Část A</t>
  </si>
  <si>
    <t>Objekt:</t>
  </si>
  <si>
    <t>Rozpočet:</t>
  </si>
  <si>
    <t>PM-23-023</t>
  </si>
  <si>
    <t>ÚPRAVA PLOTU, ZP. PLOCH A SCHODIŠTĚ PŘED ZŠ SJEDNOCENÍ</t>
  </si>
  <si>
    <t>Město Studénka</t>
  </si>
  <si>
    <t>nám. Republiky 762</t>
  </si>
  <si>
    <t>Studénka-Butovice</t>
  </si>
  <si>
    <t>74213</t>
  </si>
  <si>
    <t>00298441</t>
  </si>
  <si>
    <t>CZ00298441</t>
  </si>
  <si>
    <t>Ing. Hynek Mikušek</t>
  </si>
  <si>
    <t>Mírová 611</t>
  </si>
  <si>
    <t>09101390</t>
  </si>
  <si>
    <t>Stavba</t>
  </si>
  <si>
    <t>Celkem za stavbu</t>
  </si>
  <si>
    <t>CZK</t>
  </si>
  <si>
    <t>#POPS</t>
  </si>
  <si>
    <t>#POPO</t>
  </si>
  <si>
    <t>#POPR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</si>
  <si>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</si>
  <si>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</si>
  <si>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</si>
  <si>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</si>
  <si>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</si>
  <si>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</si>
  <si>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</si>
  <si>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</si>
  <si>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</si>
  <si>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</si>
  <si>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</si>
  <si>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</si>
  <si>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</si>
  <si>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</si>
  <si>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</si>
  <si>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</si>
  <si>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</si>
  <si>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</si>
  <si>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</si>
  <si>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</si>
  <si>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</si>
  <si>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</si>
  <si>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</si>
  <si>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</si>
  <si>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</si>
  <si>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</si>
  <si>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</si>
  <si>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</si>
  <si>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</si>
  <si>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</si>
  <si>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</si>
  <si>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</si>
  <si>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</si>
  <si>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</si>
  <si>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</si>
  <si>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</si>
  <si>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</si>
  <si>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</si>
  <si>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</si>
  <si>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</si>
  <si>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</si>
  <si>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</si>
  <si>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</si>
  <si>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</si>
  <si>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</si>
  <si>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</si>
  <si>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</si>
  <si>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122202201R00</t>
  </si>
  <si>
    <t>Odkopávky pro silnice v hor. 3 do 100 m3</t>
  </si>
  <si>
    <t>m3</t>
  </si>
  <si>
    <t>RTS 23/ I</t>
  </si>
  <si>
    <t>Práce</t>
  </si>
  <si>
    <t>Běžná</t>
  </si>
  <si>
    <t>POL1_</t>
  </si>
  <si>
    <t>Odkaz na mn. položky pořadí 18 : 41,25000*0,35</t>
  </si>
  <si>
    <t>VV</t>
  </si>
  <si>
    <t>122202209R00</t>
  </si>
  <si>
    <t>Příplatek za lepivost - odkop. pro silnice v hor.3</t>
  </si>
  <si>
    <t>Odkaz na mn. položky pořadí 1 : 14,43750*0,5</t>
  </si>
  <si>
    <t>139601103R00</t>
  </si>
  <si>
    <t>Ruční výkop jam, rýh a šachet v hornině tř. 4</t>
  </si>
  <si>
    <t>patky oplocení : 12*(0,071*0,95)</t>
  </si>
  <si>
    <t>162701105R00</t>
  </si>
  <si>
    <t>Vodorovné přemístění výkopku z hor.1-4 do 10000 m</t>
  </si>
  <si>
    <t>Dovoz ornice.</t>
  </si>
  <si>
    <t>POP</t>
  </si>
  <si>
    <t>Odkaz na mn. položky pořadí 9 : 27,10000*0,1</t>
  </si>
  <si>
    <t>Odkaz na mn. položky pořadí 1 : 14,43750</t>
  </si>
  <si>
    <t>Odkaz na mn. položky pořadí 3 : 0,80940</t>
  </si>
  <si>
    <t>162201203R00</t>
  </si>
  <si>
    <t>Vodorovné přemíst.výkopku, kolečko hor.1-4, do 10m</t>
  </si>
  <si>
    <t>167101101R00</t>
  </si>
  <si>
    <t>Nakládání výkopku z hor. 1 ÷ 4 v množství do 100 m3</t>
  </si>
  <si>
    <t>181101111R00</t>
  </si>
  <si>
    <t>Úprava pláně v zářezech se zhutněním - ručně</t>
  </si>
  <si>
    <t>m2</t>
  </si>
  <si>
    <t>Odkaz na mn. položky pořadí 17 : 41,25000</t>
  </si>
  <si>
    <t>181301101R00</t>
  </si>
  <si>
    <t>Rozprostření ornice, rovina, tl. do 10 cm do 500m2</t>
  </si>
  <si>
    <t>Odkaz na mn. položky pořadí 13 : 27,10000</t>
  </si>
  <si>
    <t>199000005R00</t>
  </si>
  <si>
    <t>Poplatek za skládku zeminy 1- 4, č. dle katal. odpadů 17 05 04</t>
  </si>
  <si>
    <t>t</t>
  </si>
  <si>
    <t>patky oplocení : 12*(0,071*0,95)*1,8</t>
  </si>
  <si>
    <t>Odkaz na mn. položky pořadí 1 : 14,43750*1,6</t>
  </si>
  <si>
    <t>979990112R00</t>
  </si>
  <si>
    <t>Poplatek za uložení suti - obal. kamenivo, asfalt, skupina odpadu 170302</t>
  </si>
  <si>
    <t>patky oplocení : 12*(0,071*0,2)*2,4</t>
  </si>
  <si>
    <t>112100001RA0</t>
  </si>
  <si>
    <t>Kácení stromů do 500 mm a odstranění pařezů</t>
  </si>
  <si>
    <t>kus</t>
  </si>
  <si>
    <t>Agregovaná položka</t>
  </si>
  <si>
    <t>POL2_</t>
  </si>
  <si>
    <t>180400120RA0</t>
  </si>
  <si>
    <t>Založení trávníku parkového,rovina,s odplevelením</t>
  </si>
  <si>
    <t>okolo hrany ZP : 1,0*12,1</t>
  </si>
  <si>
    <t>okolo nového oplocení : 2,0*7,5</t>
  </si>
  <si>
    <t>5832012R</t>
  </si>
  <si>
    <t>Zemina zahradní, tříděná 0/8</t>
  </si>
  <si>
    <t>SPCM</t>
  </si>
  <si>
    <t>Specifikace</t>
  </si>
  <si>
    <t>POL3_</t>
  </si>
  <si>
    <t>Odkaz na mn. položky pořadí 4 : 2,71000*1,6</t>
  </si>
  <si>
    <t>338171111R00</t>
  </si>
  <si>
    <t>Osazení sloupků plot.oc.do 2 m do patek, zalití MC</t>
  </si>
  <si>
    <t>vzpěry : 6</t>
  </si>
  <si>
    <t>338171122R00</t>
  </si>
  <si>
    <t>Osazení sloupků plot.ocel. do 2,6 m, zabet.C 25/30</t>
  </si>
  <si>
    <t>sloupky brány : 6</t>
  </si>
  <si>
    <t>sloupky pletivo : 5</t>
  </si>
  <si>
    <t>289971211R00</t>
  </si>
  <si>
    <t>Zřízení vrstvy z geotextilie sklon do 1:5 š.do 3 m</t>
  </si>
  <si>
    <t>Odkaz na mn. položky pořadí 18 : 41,25000</t>
  </si>
  <si>
    <t>564871111R00</t>
  </si>
  <si>
    <t>Podklad ze štěrkodrti po zhutnění tloušťky 25 cm</t>
  </si>
  <si>
    <t>Odkaz na mn. položky pořadí 21 : 37,50000*1,1</t>
  </si>
  <si>
    <t>573312111R00</t>
  </si>
  <si>
    <t>Prolití podkladu z kameniva asfaltem, 3,0 kg/m2</t>
  </si>
  <si>
    <t>Odkaz na mn. položky pořadí 21 : 37,50000</t>
  </si>
  <si>
    <t>573312611R00</t>
  </si>
  <si>
    <t>Prolití podkladu z kameniva asfaltem, 7,0 kg/m2</t>
  </si>
  <si>
    <t>579300016R00</t>
  </si>
  <si>
    <t>Kryt komunikací z asfalt.recyklátu po zhutnění 10cm</t>
  </si>
  <si>
    <t>919731122R00</t>
  </si>
  <si>
    <t>Zarovnání styčné plochy živičné tl. do 10 cm</t>
  </si>
  <si>
    <t>m</t>
  </si>
  <si>
    <t>69365042R</t>
  </si>
  <si>
    <t>Geotextilie netkaná Geo RPES 300g 2x50 m</t>
  </si>
  <si>
    <t>Odkaz na mn. položky pořadí 17 : 41,25000*1,1</t>
  </si>
  <si>
    <t>961044111R00</t>
  </si>
  <si>
    <t>Bourání základů z betonu prostého</t>
  </si>
  <si>
    <t>podezdívka : 0,2*0,1*14,5</t>
  </si>
  <si>
    <t>patky sloupků : 12*(0,3*0,3*0,8)</t>
  </si>
  <si>
    <t>998225111R00</t>
  </si>
  <si>
    <t>Přesun hmot, pozemní komunikace, kryt živičný</t>
  </si>
  <si>
    <t>Přesun hmot</t>
  </si>
  <si>
    <t>POL7_</t>
  </si>
  <si>
    <t>953981203R00</t>
  </si>
  <si>
    <t>Chemické kotvy, beton, hl.110 mm, M12, malta 2slož</t>
  </si>
  <si>
    <t>9*4</t>
  </si>
  <si>
    <t>767911130R00</t>
  </si>
  <si>
    <t>Montáž oplocení z pletiva v.do 2,0 m,napínací drát</t>
  </si>
  <si>
    <t>767911822R00</t>
  </si>
  <si>
    <t>Demontáž drátěného pletiva výšky do 2,0 m</t>
  </si>
  <si>
    <t>767920210R00</t>
  </si>
  <si>
    <t>Montáž vrat na ocelové sloupky, plochy do 2 m2</t>
  </si>
  <si>
    <t>767920240R00</t>
  </si>
  <si>
    <t>Montáž vrat na ocelové sloupky, plochy do 8 m2</t>
  </si>
  <si>
    <t>767920840R00</t>
  </si>
  <si>
    <t>Demontáž vrat k oplocení plochy do 10 m2</t>
  </si>
  <si>
    <t>767995107R00</t>
  </si>
  <si>
    <t>Výroba a montáž kov. atypických konstr. do 500 kg</t>
  </si>
  <si>
    <t>kg</t>
  </si>
  <si>
    <t>1 - UPE 100 : 9,82*6,82</t>
  </si>
  <si>
    <t>2 - IPE 100 : 8,1*0,97</t>
  </si>
  <si>
    <t>3 - U 100 : 10,6*(6*(0,49*2))</t>
  </si>
  <si>
    <t>4 - TR 42,4x2,6 : 2,552*10,1</t>
  </si>
  <si>
    <t>5 - TR 38,0x2,6 : 2,27*10,2</t>
  </si>
  <si>
    <t>6 - plech tl. 10 mm : 78,5*(9*(0,2*0,2))</t>
  </si>
  <si>
    <t>7 - jekl 50x50x5 mm : 6,366*2,4</t>
  </si>
  <si>
    <t>8 - pororošt : 32,3*4,73</t>
  </si>
  <si>
    <t>svary a spojovací materiál = cca 10% : 38,24</t>
  </si>
  <si>
    <t>767996801R00</t>
  </si>
  <si>
    <t>Demontáž atypických ocelových konstr. do 50 kg</t>
  </si>
  <si>
    <t>sloupky oplocení : 4,0*12</t>
  </si>
  <si>
    <t>7679001</t>
  </si>
  <si>
    <t>Žárové zinkování ponorem dílů ocelových konstrukcí včetně dopravy a manipulace</t>
  </si>
  <si>
    <t>Vlastní</t>
  </si>
  <si>
    <t>Indiv</t>
  </si>
  <si>
    <t>Odkaz na mn. položky pořadí 32 : 420,64400</t>
  </si>
  <si>
    <t>13383315R</t>
  </si>
  <si>
    <t>Tyč ocelová IPE 100, S235JR</t>
  </si>
  <si>
    <t>2 - IPE 100 : (8,1/1000)*0,97*1,08</t>
  </si>
  <si>
    <t>13384325R</t>
  </si>
  <si>
    <t>Tyč ocelová U 100, S235JR</t>
  </si>
  <si>
    <t>3 - U 100 : (10,6/1000)*(6*(0,49*2))*1,08</t>
  </si>
  <si>
    <t>13386425R</t>
  </si>
  <si>
    <t>Tyč ocelová UPE 100 střední, S235</t>
  </si>
  <si>
    <t>1 - UPE 100 : (9,82/1000)*6,82*1,08</t>
  </si>
  <si>
    <t>13611228R</t>
  </si>
  <si>
    <t>Plech hladký S235JR 10,00 x 1000 x 2000 mm</t>
  </si>
  <si>
    <t>6 - plech tl. 10 mm : (78,5/1000)*(9*(0,2*0,2))*1,08</t>
  </si>
  <si>
    <t>14111041R</t>
  </si>
  <si>
    <t>Trubka bezešvá hladká 11 353, rozměr 38,0 x 2,6 mm</t>
  </si>
  <si>
    <t>5 - TR 38,0x2,6 : 10,2*1,08</t>
  </si>
  <si>
    <t>14470085R</t>
  </si>
  <si>
    <t>Trubka bezešvá tlaková P235TR2, rozměr 42,4 x 2,6 mm</t>
  </si>
  <si>
    <t>4 - TR 42,4x2,6 : 10,1*1,08</t>
  </si>
  <si>
    <t>14587265R</t>
  </si>
  <si>
    <t>Profil dutý čtvercový svařovaný S235JRH 50 x 5,0 mm</t>
  </si>
  <si>
    <t>7 - jekl 50x50x5 mm : (6,366/1000)*2,4*1,08</t>
  </si>
  <si>
    <t>31327514R</t>
  </si>
  <si>
    <t>Pletivo 4hr.PRIMA Standard 55/2,5 Zn+PVC, v. 1750 mm, bez napínacího drátu</t>
  </si>
  <si>
    <t>31478160R</t>
  </si>
  <si>
    <t>Drát napínací PRIMA PVC pr. drátu 3,4 mm</t>
  </si>
  <si>
    <t>3*10,6*1,1</t>
  </si>
  <si>
    <t>31479012R</t>
  </si>
  <si>
    <t>Napínací strojek - PVC</t>
  </si>
  <si>
    <t>54934009R</t>
  </si>
  <si>
    <t>Aretace bránová</t>
  </si>
  <si>
    <t>54964133R</t>
  </si>
  <si>
    <t>Cylindrická vložka oboustranná bezpečnostní FAB</t>
  </si>
  <si>
    <t>55342604R</t>
  </si>
  <si>
    <t>Branka FAB EXCLUSIVE h = 1750 mm, š = 1000 mm, komaxit, 2 sloupky</t>
  </si>
  <si>
    <t>55342654X</t>
  </si>
  <si>
    <t>Branka FAB EXCLUSIVE dvoukřídlá h = 1750 mm, š = 4000 mm, komaxit, 2 sloupky</t>
  </si>
  <si>
    <t>55342691R</t>
  </si>
  <si>
    <t>Objímka k uchycení vzpěry ke sloupku d 48 mm, Zn + komaxit</t>
  </si>
  <si>
    <t>55342692R</t>
  </si>
  <si>
    <t>Objímka k uchycení vzpěry ke sloupku d 60 mm, Zn + komaxit</t>
  </si>
  <si>
    <t>5534622129R</t>
  </si>
  <si>
    <t>Sloupek plotový PRIMA 48/2500 mm, pozinkováno + poplastováno</t>
  </si>
  <si>
    <t>5534622131X</t>
  </si>
  <si>
    <t>Vzpěra kulatá PRIMA 48/1500 mm, pozinkováno + poplastováno</t>
  </si>
  <si>
    <t>55347124X</t>
  </si>
  <si>
    <t>Rošt podlahový PR-33/11</t>
  </si>
  <si>
    <t xml:space="preserve">m2    </t>
  </si>
  <si>
    <t>8 - pororošt : 4,73*1,1</t>
  </si>
  <si>
    <t>998767101R00</t>
  </si>
  <si>
    <t>Přesun hmot pro zámečnické konstr., výšky do 6 m</t>
  </si>
  <si>
    <t>979951111R00</t>
  </si>
  <si>
    <t>Výkup kovů - železný šrot tl. do 4 mm</t>
  </si>
  <si>
    <t>Odkaz na dem. hmot. položky pořadí 28 : 0,03596</t>
  </si>
  <si>
    <t>Odkaz na dem. hmot. položky pořadí 31 : 0,28500</t>
  </si>
  <si>
    <t>Odkaz na dem. hmot. položky pořadí 33 : 0,04800</t>
  </si>
  <si>
    <t>979990103R00</t>
  </si>
  <si>
    <t>Poplatek za uložení suti - beton, skupina odpadu 170101</t>
  </si>
  <si>
    <t>Odkaz na dem. hmot. položky pořadí 24 : 2,30800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</si>
  <si>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</si>
  <si>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</si>
  <si>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</si>
  <si>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</si>
  <si>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</si>
  <si>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</si>
  <si>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</si>
  <si>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</si>
  <si>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</si>
  <si>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</si>
  <si>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</si>
  <si>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</si>
  <si>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</si>
  <si>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</si>
  <si>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</si>
  <si>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</si>
  <si>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</si>
  <si>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POL99_2</t>
  </si>
  <si>
    <t>004111020R</t>
  </si>
  <si>
    <t>Vypracování projektové dokumentace - výrobní/realizační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</si>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</sst>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b/>
      <sz val="18"/>
      <name val="Arial CE"/>
      <charset val="238"/>
    </font>
    <font>
      <sz val="1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19" fillId="3" borderId="18" xfId="0" applyNumberFormat="1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wrapText="1"/>
    </xf>
    <xf numFmtId="0" fontId="20" fillId="3" borderId="19" xfId="0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3" t="s">
        <v>41</v>
      </c>
      <c r="B2" s="73"/>
      <c r="C2" s="73"/>
      <c r="D2" s="73"/>
      <c r="E2" s="73"/>
      <c r="F2" s="73"/>
      <c r="G2" s="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abSelected="1" topLeftCell="B1" zoomScaleSheetLayoutView="75" workbookViewId="0">
      <selection activeCell="I11" sqref="I1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4" t="s">
        <v>4</v>
      </c>
      <c r="C1" s="75"/>
      <c r="D1" s="75"/>
      <c r="E1" s="75"/>
      <c r="F1" s="75"/>
      <c r="G1" s="75"/>
      <c r="H1" s="75"/>
      <c r="I1" s="75"/>
      <c r="J1" s="76"/>
    </row>
    <row r="2" spans="1:15" ht="67.5" customHeight="1">
      <c r="A2" s="2"/>
      <c r="B2" s="109" t="s">
        <v>24</v>
      </c>
      <c r="C2" s="110"/>
      <c r="D2" s="111" t="s">
        <v>48</v>
      </c>
      <c r="E2" s="269" t="s">
        <v>49</v>
      </c>
      <c r="F2" s="270"/>
      <c r="G2" s="270"/>
      <c r="H2" s="270"/>
      <c r="I2" s="270"/>
      <c r="J2" s="271"/>
      <c r="O2" s="1"/>
    </row>
    <row r="3" spans="1:15" ht="27" customHeight="1">
      <c r="A3" s="2"/>
      <c r="B3" s="112" t="s">
        <v>46</v>
      </c>
      <c r="C3" s="110"/>
      <c r="D3" s="113" t="s">
        <v>43</v>
      </c>
      <c r="E3" s="114" t="s">
        <v>45</v>
      </c>
      <c r="F3" s="115"/>
      <c r="G3" s="115"/>
      <c r="H3" s="115"/>
      <c r="I3" s="115"/>
      <c r="J3" s="116"/>
    </row>
    <row r="4" spans="1:15" ht="23.25" customHeight="1">
      <c r="A4" s="105">
        <v>4631</v>
      </c>
      <c r="B4" s="117" t="s">
        <v>47</v>
      </c>
      <c r="C4" s="118"/>
      <c r="D4" s="119" t="s">
        <v>43</v>
      </c>
      <c r="E4" s="120" t="s">
        <v>44</v>
      </c>
      <c r="F4" s="121"/>
      <c r="G4" s="121"/>
      <c r="H4" s="121"/>
      <c r="I4" s="121"/>
      <c r="J4" s="122"/>
    </row>
    <row r="5" spans="1:15" ht="24" customHeight="1">
      <c r="A5" s="2"/>
      <c r="B5" s="31" t="s">
        <v>23</v>
      </c>
      <c r="D5" s="123" t="s">
        <v>50</v>
      </c>
      <c r="E5" s="88"/>
      <c r="F5" s="88"/>
      <c r="G5" s="88"/>
      <c r="H5" s="18" t="s">
        <v>42</v>
      </c>
      <c r="I5" s="125" t="s">
        <v>54</v>
      </c>
      <c r="J5" s="8"/>
    </row>
    <row r="6" spans="1:15" ht="15.75" customHeight="1">
      <c r="A6" s="2"/>
      <c r="B6" s="28"/>
      <c r="C6" s="53"/>
      <c r="D6" s="108" t="s">
        <v>51</v>
      </c>
      <c r="E6" s="89"/>
      <c r="F6" s="89"/>
      <c r="G6" s="89"/>
      <c r="H6" s="18" t="s">
        <v>36</v>
      </c>
      <c r="I6" s="125" t="s">
        <v>55</v>
      </c>
      <c r="J6" s="8"/>
    </row>
    <row r="7" spans="1:15" ht="15.75" customHeight="1">
      <c r="A7" s="2"/>
      <c r="B7" s="29"/>
      <c r="C7" s="54"/>
      <c r="D7" s="106" t="s">
        <v>53</v>
      </c>
      <c r="E7" s="124" t="s">
        <v>52</v>
      </c>
      <c r="F7" s="90"/>
      <c r="G7" s="90"/>
      <c r="H7" s="24"/>
      <c r="I7" s="23"/>
      <c r="J7" s="34"/>
    </row>
    <row r="8" spans="1:15" ht="24" hidden="1" customHeight="1">
      <c r="A8" s="2"/>
      <c r="B8" s="31" t="s">
        <v>21</v>
      </c>
      <c r="D8" s="107" t="s">
        <v>56</v>
      </c>
      <c r="H8" s="18" t="s">
        <v>42</v>
      </c>
      <c r="I8" s="125" t="s">
        <v>58</v>
      </c>
      <c r="J8" s="8"/>
    </row>
    <row r="9" spans="1:15" ht="15.75" hidden="1" customHeight="1">
      <c r="A9" s="2"/>
      <c r="B9" s="2"/>
      <c r="D9" s="107" t="s">
        <v>57</v>
      </c>
      <c r="H9" s="18" t="s">
        <v>36</v>
      </c>
      <c r="I9" s="22"/>
      <c r="J9" s="8"/>
    </row>
    <row r="10" spans="1:15" ht="15.75" hidden="1" customHeight="1">
      <c r="A10" s="2"/>
      <c r="B10" s="35"/>
      <c r="C10" s="54"/>
      <c r="D10" s="106" t="s">
        <v>53</v>
      </c>
      <c r="E10" s="126" t="s">
        <v>52</v>
      </c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>
      <c r="A12" s="2"/>
      <c r="B12" s="28"/>
      <c r="C12" s="53"/>
      <c r="D12" s="128"/>
      <c r="E12" s="128"/>
      <c r="F12" s="128"/>
      <c r="G12" s="128"/>
      <c r="H12" s="18" t="s">
        <v>36</v>
      </c>
      <c r="I12" s="133"/>
      <c r="J12" s="8"/>
    </row>
    <row r="13" spans="1:15" ht="15.75" customHeight="1">
      <c r="A13" s="2"/>
      <c r="B13" s="29"/>
      <c r="C13" s="54"/>
      <c r="D13" s="131"/>
      <c r="E13" s="129"/>
      <c r="F13" s="130"/>
      <c r="G13" s="130"/>
      <c r="H13" s="19"/>
      <c r="I13" s="23"/>
      <c r="J13" s="34"/>
    </row>
    <row r="14" spans="1:15" ht="24" customHeight="1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58"/>
      <c r="D15" s="52"/>
      <c r="E15" s="83"/>
      <c r="F15" s="83"/>
      <c r="G15" s="84"/>
      <c r="H15" s="84"/>
      <c r="I15" s="84" t="s">
        <v>31</v>
      </c>
      <c r="J15" s="85"/>
    </row>
    <row r="16" spans="1:15" ht="23.25" customHeight="1">
      <c r="A16" s="195" t="s">
        <v>26</v>
      </c>
      <c r="B16" s="38" t="s">
        <v>26</v>
      </c>
      <c r="C16" s="59"/>
      <c r="D16" s="60"/>
      <c r="E16" s="80"/>
      <c r="F16" s="81"/>
      <c r="G16" s="80"/>
      <c r="H16" s="81"/>
      <c r="I16" s="80">
        <f>SUMIF(F52:F60,A16,I52:I60)+SUMIF(F52:F60,"PSU",I52:I60)</f>
        <v>0</v>
      </c>
      <c r="J16" s="82"/>
    </row>
    <row r="17" spans="1:10" ht="23.25" customHeight="1">
      <c r="A17" s="195" t="s">
        <v>27</v>
      </c>
      <c r="B17" s="38" t="s">
        <v>27</v>
      </c>
      <c r="C17" s="59"/>
      <c r="D17" s="60"/>
      <c r="E17" s="80"/>
      <c r="F17" s="81"/>
      <c r="G17" s="80"/>
      <c r="H17" s="81"/>
      <c r="I17" s="80">
        <f>SUMIF(F52:F60,A17,I52:I60)</f>
        <v>0</v>
      </c>
      <c r="J17" s="82"/>
    </row>
    <row r="18" spans="1:10" ht="23.25" customHeight="1">
      <c r="A18" s="195" t="s">
        <v>28</v>
      </c>
      <c r="B18" s="38" t="s">
        <v>28</v>
      </c>
      <c r="C18" s="59"/>
      <c r="D18" s="60"/>
      <c r="E18" s="80"/>
      <c r="F18" s="81"/>
      <c r="G18" s="80"/>
      <c r="H18" s="81"/>
      <c r="I18" s="80">
        <f>SUMIF(F52:F60,A18,I52:I60)</f>
        <v>0</v>
      </c>
      <c r="J18" s="82"/>
    </row>
    <row r="19" spans="1:10" ht="23.25" customHeight="1">
      <c r="A19" s="195" t="s">
        <v>82</v>
      </c>
      <c r="B19" s="38" t="s">
        <v>29</v>
      </c>
      <c r="C19" s="59"/>
      <c r="D19" s="60"/>
      <c r="E19" s="80"/>
      <c r="F19" s="81"/>
      <c r="G19" s="80"/>
      <c r="H19" s="81"/>
      <c r="I19" s="80">
        <f>SUMIF(F52:F60,A19,I52:I60)</f>
        <v>0</v>
      </c>
      <c r="J19" s="82"/>
    </row>
    <row r="20" spans="1:10" ht="23.25" customHeight="1">
      <c r="A20" s="195" t="s">
        <v>83</v>
      </c>
      <c r="B20" s="38" t="s">
        <v>30</v>
      </c>
      <c r="C20" s="59"/>
      <c r="D20" s="60"/>
      <c r="E20" s="80"/>
      <c r="F20" s="81"/>
      <c r="G20" s="80"/>
      <c r="H20" s="81"/>
      <c r="I20" s="80">
        <f>SUMIF(F52:F60,A20,I52:I60)</f>
        <v>0</v>
      </c>
      <c r="J20" s="82"/>
    </row>
    <row r="21" spans="1:10" ht="23.25" customHeight="1">
      <c r="A21" s="2"/>
      <c r="B21" s="48" t="s">
        <v>31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2">
        <f>(A27-INT(A27))*100</f>
        <v>0</v>
      </c>
      <c r="B29" s="164" t="s">
        <v>37</v>
      </c>
      <c r="C29" s="171"/>
      <c r="D29" s="171"/>
      <c r="E29" s="171"/>
      <c r="F29" s="172"/>
      <c r="G29" s="168">
        <f>A27</f>
        <v>0</v>
      </c>
      <c r="H29" s="168"/>
      <c r="I29" s="168"/>
      <c r="J29" s="173" t="s">
        <v>61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>
      <c r="A39" s="135">
        <v>1</v>
      </c>
      <c r="B39" s="145" t="s">
        <v>59</v>
      </c>
      <c r="C39" s="146"/>
      <c r="D39" s="146"/>
      <c r="E39" s="146"/>
      <c r="F39" s="147">
        <f>'01 01 Pol'!AE136</f>
        <v>0</v>
      </c>
      <c r="G39" s="148">
        <f>'01 01 Pol'!AF136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>
      <c r="A40" s="135">
        <v>2</v>
      </c>
      <c r="B40" s="151" t="s">
        <v>43</v>
      </c>
      <c r="C40" s="152" t="s">
        <v>45</v>
      </c>
      <c r="D40" s="152"/>
      <c r="E40" s="152"/>
      <c r="F40" s="153">
        <f>'01 01 Pol'!AE136</f>
        <v>0</v>
      </c>
      <c r="G40" s="154">
        <f>'01 01 Pol'!AF136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hidden="1" customHeight="1">
      <c r="A41" s="135">
        <v>3</v>
      </c>
      <c r="B41" s="156" t="s">
        <v>43</v>
      </c>
      <c r="C41" s="146" t="s">
        <v>44</v>
      </c>
      <c r="D41" s="146"/>
      <c r="E41" s="146"/>
      <c r="F41" s="157">
        <f>'01 01 Pol'!AE136</f>
        <v>0</v>
      </c>
      <c r="G41" s="149">
        <f>'01 01 Pol'!AF136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>
      <c r="A42" s="135"/>
      <c r="B42" s="158" t="s">
        <v>60</v>
      </c>
      <c r="C42" s="159"/>
      <c r="D42" s="159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2">
        <f>SUMIF(A39:A41,"=1",I39:I41)</f>
        <v>0</v>
      </c>
      <c r="J42" s="163">
        <f>SUMIF(A39:A41,"=1",J39:J41)</f>
        <v>0</v>
      </c>
    </row>
    <row r="44" spans="1:10">
      <c r="A44" t="s">
        <v>62</v>
      </c>
    </row>
    <row r="45" spans="1:10">
      <c r="A45" t="s">
        <v>63</v>
      </c>
    </row>
    <row r="46" spans="1:10">
      <c r="A46" t="s">
        <v>64</v>
      </c>
    </row>
    <row r="49" spans="1:10" ht="15.75">
      <c r="B49" s="174" t="s">
        <v>65</v>
      </c>
    </row>
    <row r="51" spans="1:10" ht="25.5" customHeight="1">
      <c r="A51" s="176"/>
      <c r="B51" s="179" t="s">
        <v>18</v>
      </c>
      <c r="C51" s="179" t="s">
        <v>6</v>
      </c>
      <c r="D51" s="180"/>
      <c r="E51" s="180"/>
      <c r="F51" s="181" t="s">
        <v>66</v>
      </c>
      <c r="G51" s="181"/>
      <c r="H51" s="181"/>
      <c r="I51" s="181" t="s">
        <v>31</v>
      </c>
      <c r="J51" s="181" t="s">
        <v>0</v>
      </c>
    </row>
    <row r="52" spans="1:10" ht="36.75" customHeight="1">
      <c r="A52" s="177"/>
      <c r="B52" s="182" t="s">
        <v>67</v>
      </c>
      <c r="C52" s="183" t="s">
        <v>68</v>
      </c>
      <c r="D52" s="184"/>
      <c r="E52" s="184"/>
      <c r="F52" s="193" t="s">
        <v>26</v>
      </c>
      <c r="G52" s="185"/>
      <c r="H52" s="185"/>
      <c r="I52" s="185">
        <f>'01 01 Pol'!G8</f>
        <v>0</v>
      </c>
      <c r="J52" s="190" t="str">
        <f>IF(I61=0,"",I52/I61*100)</f>
        <v/>
      </c>
    </row>
    <row r="53" spans="1:10" ht="36.75" customHeight="1">
      <c r="A53" s="177"/>
      <c r="B53" s="182" t="s">
        <v>69</v>
      </c>
      <c r="C53" s="183" t="s">
        <v>70</v>
      </c>
      <c r="D53" s="184"/>
      <c r="E53" s="184"/>
      <c r="F53" s="193" t="s">
        <v>26</v>
      </c>
      <c r="G53" s="185"/>
      <c r="H53" s="185"/>
      <c r="I53" s="185">
        <f>'01 01 Pol'!G41</f>
        <v>0</v>
      </c>
      <c r="J53" s="190" t="str">
        <f>IF(I61=0,"",I53/I61*100)</f>
        <v/>
      </c>
    </row>
    <row r="54" spans="1:10" ht="36.75" customHeight="1">
      <c r="A54" s="177"/>
      <c r="B54" s="182" t="s">
        <v>71</v>
      </c>
      <c r="C54" s="183" t="s">
        <v>72</v>
      </c>
      <c r="D54" s="184"/>
      <c r="E54" s="184"/>
      <c r="F54" s="193" t="s">
        <v>26</v>
      </c>
      <c r="G54" s="185"/>
      <c r="H54" s="185"/>
      <c r="I54" s="185">
        <f>'01 01 Pol'!G47</f>
        <v>0</v>
      </c>
      <c r="J54" s="190" t="str">
        <f>IF(I61=0,"",I54/I61*100)</f>
        <v/>
      </c>
    </row>
    <row r="55" spans="1:10" ht="36.75" customHeight="1">
      <c r="A55" s="177"/>
      <c r="B55" s="182" t="s">
        <v>73</v>
      </c>
      <c r="C55" s="183" t="s">
        <v>74</v>
      </c>
      <c r="D55" s="184"/>
      <c r="E55" s="184"/>
      <c r="F55" s="193" t="s">
        <v>26</v>
      </c>
      <c r="G55" s="185"/>
      <c r="H55" s="185"/>
      <c r="I55" s="185">
        <f>'01 01 Pol'!G60</f>
        <v>0</v>
      </c>
      <c r="J55" s="190" t="str">
        <f>IF(I61=0,"",I55/I61*100)</f>
        <v/>
      </c>
    </row>
    <row r="56" spans="1:10" ht="36.75" customHeight="1">
      <c r="A56" s="177"/>
      <c r="B56" s="182" t="s">
        <v>75</v>
      </c>
      <c r="C56" s="183" t="s">
        <v>76</v>
      </c>
      <c r="D56" s="184"/>
      <c r="E56" s="184"/>
      <c r="F56" s="193" t="s">
        <v>26</v>
      </c>
      <c r="G56" s="185"/>
      <c r="H56" s="185"/>
      <c r="I56" s="185">
        <f>'01 01 Pol'!G64</f>
        <v>0</v>
      </c>
      <c r="J56" s="190" t="str">
        <f>IF(I61=0,"",I56/I61*100)</f>
        <v/>
      </c>
    </row>
    <row r="57" spans="1:10" ht="36.75" customHeight="1">
      <c r="A57" s="177"/>
      <c r="B57" s="182" t="s">
        <v>77</v>
      </c>
      <c r="C57" s="183" t="s">
        <v>78</v>
      </c>
      <c r="D57" s="184"/>
      <c r="E57" s="184"/>
      <c r="F57" s="193" t="s">
        <v>27</v>
      </c>
      <c r="G57" s="185"/>
      <c r="H57" s="185"/>
      <c r="I57" s="185">
        <f>'01 01 Pol'!G66</f>
        <v>0</v>
      </c>
      <c r="J57" s="190" t="str">
        <f>IF(I61=0,"",I57/I61*100)</f>
        <v/>
      </c>
    </row>
    <row r="58" spans="1:10" ht="36.75" customHeight="1">
      <c r="A58" s="177"/>
      <c r="B58" s="182" t="s">
        <v>79</v>
      </c>
      <c r="C58" s="183" t="s">
        <v>80</v>
      </c>
      <c r="D58" s="184"/>
      <c r="E58" s="184"/>
      <c r="F58" s="193" t="s">
        <v>81</v>
      </c>
      <c r="G58" s="185"/>
      <c r="H58" s="185"/>
      <c r="I58" s="185">
        <f>'01 01 Pol'!G117</f>
        <v>0</v>
      </c>
      <c r="J58" s="190" t="str">
        <f>IF(I61=0,"",I58/I61*100)</f>
        <v/>
      </c>
    </row>
    <row r="59" spans="1:10" ht="36.75" customHeight="1">
      <c r="A59" s="177"/>
      <c r="B59" s="182" t="s">
        <v>82</v>
      </c>
      <c r="C59" s="183" t="s">
        <v>29</v>
      </c>
      <c r="D59" s="184"/>
      <c r="E59" s="184"/>
      <c r="F59" s="193" t="s">
        <v>82</v>
      </c>
      <c r="G59" s="185"/>
      <c r="H59" s="185"/>
      <c r="I59" s="185">
        <f>'01 01 Pol'!G127</f>
        <v>0</v>
      </c>
      <c r="J59" s="190" t="str">
        <f>IF(I61=0,"",I59/I61*100)</f>
        <v/>
      </c>
    </row>
    <row r="60" spans="1:10" ht="36.75" customHeight="1">
      <c r="A60" s="177"/>
      <c r="B60" s="182" t="s">
        <v>83</v>
      </c>
      <c r="C60" s="183" t="s">
        <v>30</v>
      </c>
      <c r="D60" s="184"/>
      <c r="E60" s="184"/>
      <c r="F60" s="193" t="s">
        <v>83</v>
      </c>
      <c r="G60" s="185"/>
      <c r="H60" s="185"/>
      <c r="I60" s="185">
        <f>'01 01 Pol'!G131</f>
        <v>0</v>
      </c>
      <c r="J60" s="190" t="str">
        <f>IF(I61=0,"",I60/I61*100)</f>
        <v/>
      </c>
    </row>
    <row r="61" spans="1:10" ht="25.5" customHeight="1">
      <c r="A61" s="178"/>
      <c r="B61" s="186" t="s">
        <v>1</v>
      </c>
      <c r="C61" s="187"/>
      <c r="D61" s="188"/>
      <c r="E61" s="188"/>
      <c r="F61" s="194"/>
      <c r="G61" s="189"/>
      <c r="H61" s="189"/>
      <c r="I61" s="189">
        <f>SUM(I52:I60)</f>
        <v>0</v>
      </c>
      <c r="J61" s="191">
        <f>SUM(J52:J60)</f>
        <v>0</v>
      </c>
    </row>
    <row r="62" spans="1:10">
      <c r="F62" s="134"/>
      <c r="G62" s="134"/>
      <c r="H62" s="134"/>
      <c r="I62" s="134"/>
      <c r="J62" s="192"/>
    </row>
    <row r="63" spans="1:10">
      <c r="F63" s="134"/>
      <c r="G63" s="134"/>
      <c r="H63" s="134"/>
      <c r="I63" s="134"/>
      <c r="J63" s="192"/>
    </row>
    <row r="64" spans="1:10">
      <c r="F64" s="134"/>
      <c r="G64" s="134"/>
      <c r="H64" s="134"/>
      <c r="I64" s="134"/>
      <c r="J64" s="1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1" t="s">
        <v>7</v>
      </c>
      <c r="B1" s="101"/>
      <c r="C1" s="102"/>
      <c r="D1" s="101"/>
      <c r="E1" s="101"/>
      <c r="F1" s="101"/>
      <c r="G1" s="101"/>
    </row>
    <row r="2" spans="1:7" ht="24.95" customHeight="1">
      <c r="A2" s="50" t="s">
        <v>8</v>
      </c>
      <c r="B2" s="49"/>
      <c r="C2" s="103"/>
      <c r="D2" s="103"/>
      <c r="E2" s="103"/>
      <c r="F2" s="103"/>
      <c r="G2" s="104"/>
    </row>
    <row r="3" spans="1:7" ht="24.95" customHeight="1">
      <c r="A3" s="50" t="s">
        <v>9</v>
      </c>
      <c r="B3" s="49"/>
      <c r="C3" s="103"/>
      <c r="D3" s="103"/>
      <c r="E3" s="103"/>
      <c r="F3" s="103"/>
      <c r="G3" s="104"/>
    </row>
    <row r="4" spans="1:7" ht="24.95" customHeight="1">
      <c r="A4" s="50" t="s">
        <v>10</v>
      </c>
      <c r="B4" s="49"/>
      <c r="C4" s="103"/>
      <c r="D4" s="103"/>
      <c r="E4" s="103"/>
      <c r="F4" s="103"/>
      <c r="G4" s="104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AD134" sqref="AD134"/>
    </sheetView>
  </sheetViews>
  <sheetFormatPr defaultRowHeight="12.75" outlineLevelRow="3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84</v>
      </c>
    </row>
    <row r="2" spans="1:60" ht="24.95" customHeight="1">
      <c r="A2" s="197" t="s">
        <v>8</v>
      </c>
      <c r="B2" s="49" t="s">
        <v>48</v>
      </c>
      <c r="C2" s="200" t="s">
        <v>49</v>
      </c>
      <c r="D2" s="198"/>
      <c r="E2" s="198"/>
      <c r="F2" s="198"/>
      <c r="G2" s="199"/>
      <c r="AG2" t="s">
        <v>85</v>
      </c>
    </row>
    <row r="3" spans="1:60" ht="24.95" customHeight="1">
      <c r="A3" s="197" t="s">
        <v>9</v>
      </c>
      <c r="B3" s="49" t="s">
        <v>43</v>
      </c>
      <c r="C3" s="200" t="s">
        <v>45</v>
      </c>
      <c r="D3" s="198"/>
      <c r="E3" s="198"/>
      <c r="F3" s="198"/>
      <c r="G3" s="199"/>
      <c r="AC3" s="175" t="s">
        <v>85</v>
      </c>
      <c r="AG3" t="s">
        <v>86</v>
      </c>
    </row>
    <row r="4" spans="1:60" ht="24.95" customHeight="1">
      <c r="A4" s="201" t="s">
        <v>10</v>
      </c>
      <c r="B4" s="202" t="s">
        <v>43</v>
      </c>
      <c r="C4" s="203" t="s">
        <v>44</v>
      </c>
      <c r="D4" s="204"/>
      <c r="E4" s="204"/>
      <c r="F4" s="204"/>
      <c r="G4" s="205"/>
      <c r="AG4" t="s">
        <v>87</v>
      </c>
    </row>
    <row r="5" spans="1:60">
      <c r="D5" s="10"/>
    </row>
    <row r="6" spans="1:60" ht="38.25">
      <c r="A6" s="207" t="s">
        <v>88</v>
      </c>
      <c r="B6" s="209" t="s">
        <v>89</v>
      </c>
      <c r="C6" s="209" t="s">
        <v>90</v>
      </c>
      <c r="D6" s="208" t="s">
        <v>91</v>
      </c>
      <c r="E6" s="207" t="s">
        <v>92</v>
      </c>
      <c r="F6" s="206" t="s">
        <v>93</v>
      </c>
      <c r="G6" s="207" t="s">
        <v>31</v>
      </c>
      <c r="H6" s="210" t="s">
        <v>32</v>
      </c>
      <c r="I6" s="210" t="s">
        <v>94</v>
      </c>
      <c r="J6" s="210" t="s">
        <v>33</v>
      </c>
      <c r="K6" s="210" t="s">
        <v>95</v>
      </c>
      <c r="L6" s="210" t="s">
        <v>96</v>
      </c>
      <c r="M6" s="210" t="s">
        <v>97</v>
      </c>
      <c r="N6" s="210" t="s">
        <v>98</v>
      </c>
      <c r="O6" s="210" t="s">
        <v>99</v>
      </c>
      <c r="P6" s="210" t="s">
        <v>100</v>
      </c>
      <c r="Q6" s="210" t="s">
        <v>101</v>
      </c>
      <c r="R6" s="210" t="s">
        <v>102</v>
      </c>
      <c r="S6" s="210" t="s">
        <v>103</v>
      </c>
      <c r="T6" s="210" t="s">
        <v>104</v>
      </c>
      <c r="U6" s="210" t="s">
        <v>105</v>
      </c>
      <c r="V6" s="210" t="s">
        <v>106</v>
      </c>
      <c r="W6" s="210" t="s">
        <v>107</v>
      </c>
      <c r="X6" s="210" t="s">
        <v>108</v>
      </c>
      <c r="Y6" s="210" t="s">
        <v>109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7" t="s">
        <v>110</v>
      </c>
      <c r="B8" s="238" t="s">
        <v>67</v>
      </c>
      <c r="C8" s="257" t="s">
        <v>68</v>
      </c>
      <c r="D8" s="239"/>
      <c r="E8" s="240"/>
      <c r="F8" s="241"/>
      <c r="G8" s="242">
        <f>SUMIF(AG9:AG40,"&lt;&gt;NOR",G9:G40)</f>
        <v>0</v>
      </c>
      <c r="H8" s="236"/>
      <c r="I8" s="236">
        <f>SUM(I9:I40)</f>
        <v>3342.59</v>
      </c>
      <c r="J8" s="236"/>
      <c r="K8" s="236">
        <f>SUM(K9:K40)</f>
        <v>28607.74</v>
      </c>
      <c r="L8" s="236"/>
      <c r="M8" s="236">
        <f>SUM(M9:M40)</f>
        <v>0</v>
      </c>
      <c r="N8" s="235"/>
      <c r="O8" s="235">
        <f>SUM(O9:O40)</f>
        <v>4.34</v>
      </c>
      <c r="P8" s="235"/>
      <c r="Q8" s="235">
        <f>SUM(Q9:Q40)</f>
        <v>0</v>
      </c>
      <c r="R8" s="236"/>
      <c r="S8" s="236"/>
      <c r="T8" s="236"/>
      <c r="U8" s="236"/>
      <c r="V8" s="236">
        <f>SUM(V9:V40)</f>
        <v>27.599999999999998</v>
      </c>
      <c r="W8" s="236"/>
      <c r="X8" s="236"/>
      <c r="Y8" s="236"/>
      <c r="AG8" t="s">
        <v>111</v>
      </c>
    </row>
    <row r="9" spans="1:60" outlineLevel="1">
      <c r="A9" s="244">
        <v>1</v>
      </c>
      <c r="B9" s="245" t="s">
        <v>112</v>
      </c>
      <c r="C9" s="258" t="s">
        <v>113</v>
      </c>
      <c r="D9" s="246" t="s">
        <v>114</v>
      </c>
      <c r="E9" s="247">
        <v>14.4375</v>
      </c>
      <c r="F9" s="248"/>
      <c r="G9" s="249">
        <f>ROUND(E9*F9,2)</f>
        <v>0</v>
      </c>
      <c r="H9" s="232">
        <v>0</v>
      </c>
      <c r="I9" s="231">
        <f>ROUND(E9*H9,2)</f>
        <v>0</v>
      </c>
      <c r="J9" s="232">
        <v>233.5</v>
      </c>
      <c r="K9" s="231">
        <f>ROUND(E9*J9,2)</f>
        <v>3371.16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115</v>
      </c>
      <c r="T9" s="231" t="s">
        <v>115</v>
      </c>
      <c r="U9" s="231">
        <v>0.42199999999999999</v>
      </c>
      <c r="V9" s="231">
        <f>ROUND(E9*U9,2)</f>
        <v>6.09</v>
      </c>
      <c r="W9" s="231"/>
      <c r="X9" s="231" t="s">
        <v>116</v>
      </c>
      <c r="Y9" s="231" t="s">
        <v>117</v>
      </c>
      <c r="Z9" s="211"/>
      <c r="AA9" s="211"/>
      <c r="AB9" s="211"/>
      <c r="AC9" s="211"/>
      <c r="AD9" s="211"/>
      <c r="AE9" s="211"/>
      <c r="AF9" s="211"/>
      <c r="AG9" s="211" t="s">
        <v>118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>
      <c r="A10" s="228"/>
      <c r="B10" s="229"/>
      <c r="C10" s="259" t="s">
        <v>119</v>
      </c>
      <c r="D10" s="233"/>
      <c r="E10" s="234">
        <v>14.4375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1"/>
      <c r="AA10" s="211"/>
      <c r="AB10" s="211"/>
      <c r="AC10" s="211"/>
      <c r="AD10" s="211"/>
      <c r="AE10" s="211"/>
      <c r="AF10" s="211"/>
      <c r="AG10" s="211" t="s">
        <v>120</v>
      </c>
      <c r="AH10" s="211">
        <v>5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44">
        <v>2</v>
      </c>
      <c r="B11" s="245" t="s">
        <v>121</v>
      </c>
      <c r="C11" s="258" t="s">
        <v>122</v>
      </c>
      <c r="D11" s="246" t="s">
        <v>114</v>
      </c>
      <c r="E11" s="247">
        <v>7.21875</v>
      </c>
      <c r="F11" s="248"/>
      <c r="G11" s="249">
        <f>ROUND(E11*F11,2)</f>
        <v>0</v>
      </c>
      <c r="H11" s="232">
        <v>0</v>
      </c>
      <c r="I11" s="231">
        <f>ROUND(E11*H11,2)</f>
        <v>0</v>
      </c>
      <c r="J11" s="232">
        <v>49.4</v>
      </c>
      <c r="K11" s="231">
        <f>ROUND(E11*J11,2)</f>
        <v>356.61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115</v>
      </c>
      <c r="T11" s="231" t="s">
        <v>115</v>
      </c>
      <c r="U11" s="231">
        <v>8.7999999999999995E-2</v>
      </c>
      <c r="V11" s="231">
        <f>ROUND(E11*U11,2)</f>
        <v>0.64</v>
      </c>
      <c r="W11" s="231"/>
      <c r="X11" s="231" t="s">
        <v>116</v>
      </c>
      <c r="Y11" s="231" t="s">
        <v>117</v>
      </c>
      <c r="Z11" s="211"/>
      <c r="AA11" s="211"/>
      <c r="AB11" s="211"/>
      <c r="AC11" s="211"/>
      <c r="AD11" s="211"/>
      <c r="AE11" s="211"/>
      <c r="AF11" s="211"/>
      <c r="AG11" s="211" t="s">
        <v>118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2">
      <c r="A12" s="228"/>
      <c r="B12" s="229"/>
      <c r="C12" s="259" t="s">
        <v>123</v>
      </c>
      <c r="D12" s="233"/>
      <c r="E12" s="234">
        <v>7.21875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1"/>
      <c r="AA12" s="211"/>
      <c r="AB12" s="211"/>
      <c r="AC12" s="211"/>
      <c r="AD12" s="211"/>
      <c r="AE12" s="211"/>
      <c r="AF12" s="211"/>
      <c r="AG12" s="211" t="s">
        <v>120</v>
      </c>
      <c r="AH12" s="211">
        <v>5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44">
        <v>3</v>
      </c>
      <c r="B13" s="245" t="s">
        <v>124</v>
      </c>
      <c r="C13" s="258" t="s">
        <v>125</v>
      </c>
      <c r="D13" s="246" t="s">
        <v>114</v>
      </c>
      <c r="E13" s="247">
        <v>0.80940000000000001</v>
      </c>
      <c r="F13" s="248"/>
      <c r="G13" s="249">
        <f>ROUND(E13*F13,2)</f>
        <v>0</v>
      </c>
      <c r="H13" s="232">
        <v>0</v>
      </c>
      <c r="I13" s="231">
        <f>ROUND(E13*H13,2)</f>
        <v>0</v>
      </c>
      <c r="J13" s="232">
        <v>1943</v>
      </c>
      <c r="K13" s="231">
        <f>ROUND(E13*J13,2)</f>
        <v>1572.66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115</v>
      </c>
      <c r="T13" s="231" t="s">
        <v>115</v>
      </c>
      <c r="U13" s="231">
        <v>4.6550000000000002</v>
      </c>
      <c r="V13" s="231">
        <f>ROUND(E13*U13,2)</f>
        <v>3.77</v>
      </c>
      <c r="W13" s="231"/>
      <c r="X13" s="231" t="s">
        <v>116</v>
      </c>
      <c r="Y13" s="231" t="s">
        <v>117</v>
      </c>
      <c r="Z13" s="211"/>
      <c r="AA13" s="211"/>
      <c r="AB13" s="211"/>
      <c r="AC13" s="211"/>
      <c r="AD13" s="211"/>
      <c r="AE13" s="211"/>
      <c r="AF13" s="211"/>
      <c r="AG13" s="211" t="s">
        <v>118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2">
      <c r="A14" s="228"/>
      <c r="B14" s="229"/>
      <c r="C14" s="259" t="s">
        <v>126</v>
      </c>
      <c r="D14" s="233"/>
      <c r="E14" s="234">
        <v>0.80940000000000001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1"/>
      <c r="AA14" s="211"/>
      <c r="AB14" s="211"/>
      <c r="AC14" s="211"/>
      <c r="AD14" s="211"/>
      <c r="AE14" s="211"/>
      <c r="AF14" s="211"/>
      <c r="AG14" s="211" t="s">
        <v>120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>
      <c r="A15" s="244">
        <v>4</v>
      </c>
      <c r="B15" s="245" t="s">
        <v>127</v>
      </c>
      <c r="C15" s="258" t="s">
        <v>128</v>
      </c>
      <c r="D15" s="246" t="s">
        <v>114</v>
      </c>
      <c r="E15" s="247">
        <v>2.71</v>
      </c>
      <c r="F15" s="248"/>
      <c r="G15" s="249">
        <f>ROUND(E15*F15,2)</f>
        <v>0</v>
      </c>
      <c r="H15" s="232">
        <v>0</v>
      </c>
      <c r="I15" s="231">
        <f>ROUND(E15*H15,2)</f>
        <v>0</v>
      </c>
      <c r="J15" s="232">
        <v>296.5</v>
      </c>
      <c r="K15" s="231">
        <f>ROUND(E15*J15,2)</f>
        <v>803.52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115</v>
      </c>
      <c r="T15" s="231" t="s">
        <v>115</v>
      </c>
      <c r="U15" s="231">
        <v>1.0999999999999999E-2</v>
      </c>
      <c r="V15" s="231">
        <f>ROUND(E15*U15,2)</f>
        <v>0.03</v>
      </c>
      <c r="W15" s="231"/>
      <c r="X15" s="231" t="s">
        <v>116</v>
      </c>
      <c r="Y15" s="231" t="s">
        <v>117</v>
      </c>
      <c r="Z15" s="211"/>
      <c r="AA15" s="211"/>
      <c r="AB15" s="211"/>
      <c r="AC15" s="211"/>
      <c r="AD15" s="211"/>
      <c r="AE15" s="211"/>
      <c r="AF15" s="211"/>
      <c r="AG15" s="211" t="s">
        <v>118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2">
      <c r="A16" s="228"/>
      <c r="B16" s="229"/>
      <c r="C16" s="260" t="s">
        <v>129</v>
      </c>
      <c r="D16" s="250"/>
      <c r="E16" s="250"/>
      <c r="F16" s="250"/>
      <c r="G16" s="250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1"/>
      <c r="AA16" s="211"/>
      <c r="AB16" s="211"/>
      <c r="AC16" s="211"/>
      <c r="AD16" s="211"/>
      <c r="AE16" s="211"/>
      <c r="AF16" s="211"/>
      <c r="AG16" s="211" t="s">
        <v>130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>
      <c r="A17" s="228"/>
      <c r="B17" s="229"/>
      <c r="C17" s="259" t="s">
        <v>131</v>
      </c>
      <c r="D17" s="233"/>
      <c r="E17" s="234">
        <v>2.71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1"/>
      <c r="AA17" s="211"/>
      <c r="AB17" s="211"/>
      <c r="AC17" s="211"/>
      <c r="AD17" s="211"/>
      <c r="AE17" s="211"/>
      <c r="AF17" s="211"/>
      <c r="AG17" s="211" t="s">
        <v>120</v>
      </c>
      <c r="AH17" s="211">
        <v>5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>
      <c r="A18" s="244">
        <v>5</v>
      </c>
      <c r="B18" s="245" t="s">
        <v>127</v>
      </c>
      <c r="C18" s="258" t="s">
        <v>128</v>
      </c>
      <c r="D18" s="246" t="s">
        <v>114</v>
      </c>
      <c r="E18" s="247">
        <v>15.2469</v>
      </c>
      <c r="F18" s="248"/>
      <c r="G18" s="249">
        <f>ROUND(E18*F18,2)</f>
        <v>0</v>
      </c>
      <c r="H18" s="232">
        <v>0</v>
      </c>
      <c r="I18" s="231">
        <f>ROUND(E18*H18,2)</f>
        <v>0</v>
      </c>
      <c r="J18" s="232">
        <v>296.5</v>
      </c>
      <c r="K18" s="231">
        <f>ROUND(E18*J18,2)</f>
        <v>4520.71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115</v>
      </c>
      <c r="T18" s="231" t="s">
        <v>115</v>
      </c>
      <c r="U18" s="231">
        <v>1.0999999999999999E-2</v>
      </c>
      <c r="V18" s="231">
        <f>ROUND(E18*U18,2)</f>
        <v>0.17</v>
      </c>
      <c r="W18" s="231"/>
      <c r="X18" s="231" t="s">
        <v>116</v>
      </c>
      <c r="Y18" s="231" t="s">
        <v>117</v>
      </c>
      <c r="Z18" s="211"/>
      <c r="AA18" s="211"/>
      <c r="AB18" s="211"/>
      <c r="AC18" s="211"/>
      <c r="AD18" s="211"/>
      <c r="AE18" s="211"/>
      <c r="AF18" s="211"/>
      <c r="AG18" s="211" t="s">
        <v>118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>
      <c r="A19" s="228"/>
      <c r="B19" s="229"/>
      <c r="C19" s="259" t="s">
        <v>132</v>
      </c>
      <c r="D19" s="233"/>
      <c r="E19" s="234">
        <v>14.4375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1"/>
      <c r="AA19" s="211"/>
      <c r="AB19" s="211"/>
      <c r="AC19" s="211"/>
      <c r="AD19" s="211"/>
      <c r="AE19" s="211"/>
      <c r="AF19" s="211"/>
      <c r="AG19" s="211" t="s">
        <v>120</v>
      </c>
      <c r="AH19" s="211">
        <v>5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>
      <c r="A20" s="228"/>
      <c r="B20" s="229"/>
      <c r="C20" s="259" t="s">
        <v>133</v>
      </c>
      <c r="D20" s="233"/>
      <c r="E20" s="234">
        <v>0.80940000000000001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1"/>
      <c r="AA20" s="211"/>
      <c r="AB20" s="211"/>
      <c r="AC20" s="211"/>
      <c r="AD20" s="211"/>
      <c r="AE20" s="211"/>
      <c r="AF20" s="211"/>
      <c r="AG20" s="211" t="s">
        <v>120</v>
      </c>
      <c r="AH20" s="211">
        <v>5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>
      <c r="A21" s="244">
        <v>6</v>
      </c>
      <c r="B21" s="245" t="s">
        <v>134</v>
      </c>
      <c r="C21" s="258" t="s">
        <v>135</v>
      </c>
      <c r="D21" s="246" t="s">
        <v>114</v>
      </c>
      <c r="E21" s="247">
        <v>0.80940000000000001</v>
      </c>
      <c r="F21" s="248"/>
      <c r="G21" s="249">
        <f>ROUND(E21*F21,2)</f>
        <v>0</v>
      </c>
      <c r="H21" s="232">
        <v>0</v>
      </c>
      <c r="I21" s="231">
        <f>ROUND(E21*H21,2)</f>
        <v>0</v>
      </c>
      <c r="J21" s="232">
        <v>287.5</v>
      </c>
      <c r="K21" s="231">
        <f>ROUND(E21*J21,2)</f>
        <v>232.7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115</v>
      </c>
      <c r="T21" s="231" t="s">
        <v>115</v>
      </c>
      <c r="U21" s="231">
        <v>0.66800000000000004</v>
      </c>
      <c r="V21" s="231">
        <f>ROUND(E21*U21,2)</f>
        <v>0.54</v>
      </c>
      <c r="W21" s="231"/>
      <c r="X21" s="231" t="s">
        <v>116</v>
      </c>
      <c r="Y21" s="231" t="s">
        <v>117</v>
      </c>
      <c r="Z21" s="211"/>
      <c r="AA21" s="211"/>
      <c r="AB21" s="211"/>
      <c r="AC21" s="211"/>
      <c r="AD21" s="211"/>
      <c r="AE21" s="211"/>
      <c r="AF21" s="211"/>
      <c r="AG21" s="211" t="s">
        <v>118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>
      <c r="A22" s="228"/>
      <c r="B22" s="229"/>
      <c r="C22" s="259" t="s">
        <v>133</v>
      </c>
      <c r="D22" s="233"/>
      <c r="E22" s="234">
        <v>0.80940000000000001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1"/>
      <c r="AA22" s="211"/>
      <c r="AB22" s="211"/>
      <c r="AC22" s="211"/>
      <c r="AD22" s="211"/>
      <c r="AE22" s="211"/>
      <c r="AF22" s="211"/>
      <c r="AG22" s="211" t="s">
        <v>120</v>
      </c>
      <c r="AH22" s="211">
        <v>5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>
      <c r="A23" s="244">
        <v>7</v>
      </c>
      <c r="B23" s="245" t="s">
        <v>136</v>
      </c>
      <c r="C23" s="258" t="s">
        <v>137</v>
      </c>
      <c r="D23" s="246" t="s">
        <v>114</v>
      </c>
      <c r="E23" s="247">
        <v>2.71</v>
      </c>
      <c r="F23" s="248"/>
      <c r="G23" s="249">
        <f>ROUND(E23*F23,2)</f>
        <v>0</v>
      </c>
      <c r="H23" s="232">
        <v>0</v>
      </c>
      <c r="I23" s="231">
        <f>ROUND(E23*H23,2)</f>
        <v>0</v>
      </c>
      <c r="J23" s="232">
        <v>308</v>
      </c>
      <c r="K23" s="231">
        <f>ROUND(E23*J23,2)</f>
        <v>834.68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115</v>
      </c>
      <c r="T23" s="231" t="s">
        <v>115</v>
      </c>
      <c r="U23" s="231">
        <v>0.65200000000000002</v>
      </c>
      <c r="V23" s="231">
        <f>ROUND(E23*U23,2)</f>
        <v>1.77</v>
      </c>
      <c r="W23" s="231"/>
      <c r="X23" s="231" t="s">
        <v>116</v>
      </c>
      <c r="Y23" s="231" t="s">
        <v>117</v>
      </c>
      <c r="Z23" s="211"/>
      <c r="AA23" s="211"/>
      <c r="AB23" s="211"/>
      <c r="AC23" s="211"/>
      <c r="AD23" s="211"/>
      <c r="AE23" s="211"/>
      <c r="AF23" s="211"/>
      <c r="AG23" s="211" t="s">
        <v>118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2">
      <c r="A24" s="228"/>
      <c r="B24" s="229"/>
      <c r="C24" s="260" t="s">
        <v>129</v>
      </c>
      <c r="D24" s="250"/>
      <c r="E24" s="250"/>
      <c r="F24" s="250"/>
      <c r="G24" s="250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1"/>
      <c r="AA24" s="211"/>
      <c r="AB24" s="211"/>
      <c r="AC24" s="211"/>
      <c r="AD24" s="211"/>
      <c r="AE24" s="211"/>
      <c r="AF24" s="211"/>
      <c r="AG24" s="211" t="s">
        <v>130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>
      <c r="A25" s="228"/>
      <c r="B25" s="229"/>
      <c r="C25" s="259" t="s">
        <v>131</v>
      </c>
      <c r="D25" s="233"/>
      <c r="E25" s="234">
        <v>2.71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1"/>
      <c r="AA25" s="211"/>
      <c r="AB25" s="211"/>
      <c r="AC25" s="211"/>
      <c r="AD25" s="211"/>
      <c r="AE25" s="211"/>
      <c r="AF25" s="211"/>
      <c r="AG25" s="211" t="s">
        <v>120</v>
      </c>
      <c r="AH25" s="211">
        <v>5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44">
        <v>8</v>
      </c>
      <c r="B26" s="245" t="s">
        <v>138</v>
      </c>
      <c r="C26" s="258" t="s">
        <v>139</v>
      </c>
      <c r="D26" s="246" t="s">
        <v>140</v>
      </c>
      <c r="E26" s="247">
        <v>41.25</v>
      </c>
      <c r="F26" s="248"/>
      <c r="G26" s="249">
        <f>ROUND(E26*F26,2)</f>
        <v>0</v>
      </c>
      <c r="H26" s="232">
        <v>0</v>
      </c>
      <c r="I26" s="231">
        <f>ROUND(E26*H26,2)</f>
        <v>0</v>
      </c>
      <c r="J26" s="232">
        <v>62.7</v>
      </c>
      <c r="K26" s="231">
        <f>ROUND(E26*J26,2)</f>
        <v>2586.38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115</v>
      </c>
      <c r="T26" s="231" t="s">
        <v>115</v>
      </c>
      <c r="U26" s="231">
        <v>9.6000000000000002E-2</v>
      </c>
      <c r="V26" s="231">
        <f>ROUND(E26*U26,2)</f>
        <v>3.96</v>
      </c>
      <c r="W26" s="231"/>
      <c r="X26" s="231" t="s">
        <v>116</v>
      </c>
      <c r="Y26" s="231" t="s">
        <v>117</v>
      </c>
      <c r="Z26" s="211"/>
      <c r="AA26" s="211"/>
      <c r="AB26" s="211"/>
      <c r="AC26" s="211"/>
      <c r="AD26" s="211"/>
      <c r="AE26" s="211"/>
      <c r="AF26" s="211"/>
      <c r="AG26" s="211" t="s">
        <v>118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>
      <c r="A27" s="228"/>
      <c r="B27" s="229"/>
      <c r="C27" s="259" t="s">
        <v>141</v>
      </c>
      <c r="D27" s="233"/>
      <c r="E27" s="234">
        <v>41.25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1"/>
      <c r="AA27" s="211"/>
      <c r="AB27" s="211"/>
      <c r="AC27" s="211"/>
      <c r="AD27" s="211"/>
      <c r="AE27" s="211"/>
      <c r="AF27" s="211"/>
      <c r="AG27" s="211" t="s">
        <v>120</v>
      </c>
      <c r="AH27" s="211">
        <v>5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44">
        <v>9</v>
      </c>
      <c r="B28" s="245" t="s">
        <v>142</v>
      </c>
      <c r="C28" s="258" t="s">
        <v>143</v>
      </c>
      <c r="D28" s="246" t="s">
        <v>140</v>
      </c>
      <c r="E28" s="247">
        <v>27.1</v>
      </c>
      <c r="F28" s="248"/>
      <c r="G28" s="249">
        <f>ROUND(E28*F28,2)</f>
        <v>0</v>
      </c>
      <c r="H28" s="232">
        <v>0</v>
      </c>
      <c r="I28" s="231">
        <f>ROUND(E28*H28,2)</f>
        <v>0</v>
      </c>
      <c r="J28" s="232">
        <v>55.9</v>
      </c>
      <c r="K28" s="231">
        <f>ROUND(E28*J28,2)</f>
        <v>1514.89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115</v>
      </c>
      <c r="T28" s="231" t="s">
        <v>115</v>
      </c>
      <c r="U28" s="231">
        <v>0.13</v>
      </c>
      <c r="V28" s="231">
        <f>ROUND(E28*U28,2)</f>
        <v>3.52</v>
      </c>
      <c r="W28" s="231"/>
      <c r="X28" s="231" t="s">
        <v>116</v>
      </c>
      <c r="Y28" s="231" t="s">
        <v>117</v>
      </c>
      <c r="Z28" s="211"/>
      <c r="AA28" s="211"/>
      <c r="AB28" s="211"/>
      <c r="AC28" s="211"/>
      <c r="AD28" s="211"/>
      <c r="AE28" s="211"/>
      <c r="AF28" s="211"/>
      <c r="AG28" s="211" t="s">
        <v>118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>
      <c r="A29" s="228"/>
      <c r="B29" s="229"/>
      <c r="C29" s="259" t="s">
        <v>144</v>
      </c>
      <c r="D29" s="233"/>
      <c r="E29" s="234">
        <v>27.1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1"/>
      <c r="AA29" s="211"/>
      <c r="AB29" s="211"/>
      <c r="AC29" s="211"/>
      <c r="AD29" s="211"/>
      <c r="AE29" s="211"/>
      <c r="AF29" s="211"/>
      <c r="AG29" s="211" t="s">
        <v>120</v>
      </c>
      <c r="AH29" s="211">
        <v>5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>
      <c r="A30" s="244">
        <v>10</v>
      </c>
      <c r="B30" s="245" t="s">
        <v>145</v>
      </c>
      <c r="C30" s="258" t="s">
        <v>146</v>
      </c>
      <c r="D30" s="246" t="s">
        <v>147</v>
      </c>
      <c r="E30" s="247">
        <v>24.556920000000002</v>
      </c>
      <c r="F30" s="248"/>
      <c r="G30" s="249">
        <f>ROUND(E30*F30,2)</f>
        <v>0</v>
      </c>
      <c r="H30" s="232">
        <v>0</v>
      </c>
      <c r="I30" s="231">
        <f>ROUND(E30*H30,2)</f>
        <v>0</v>
      </c>
      <c r="J30" s="232">
        <v>280</v>
      </c>
      <c r="K30" s="231">
        <f>ROUND(E30*J30,2)</f>
        <v>6875.94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115</v>
      </c>
      <c r="T30" s="231" t="s">
        <v>115</v>
      </c>
      <c r="U30" s="231">
        <v>0</v>
      </c>
      <c r="V30" s="231">
        <f>ROUND(E30*U30,2)</f>
        <v>0</v>
      </c>
      <c r="W30" s="231"/>
      <c r="X30" s="231" t="s">
        <v>116</v>
      </c>
      <c r="Y30" s="231" t="s">
        <v>117</v>
      </c>
      <c r="Z30" s="211"/>
      <c r="AA30" s="211"/>
      <c r="AB30" s="211"/>
      <c r="AC30" s="211"/>
      <c r="AD30" s="211"/>
      <c r="AE30" s="211"/>
      <c r="AF30" s="211"/>
      <c r="AG30" s="211" t="s">
        <v>118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>
      <c r="A31" s="228"/>
      <c r="B31" s="229"/>
      <c r="C31" s="259" t="s">
        <v>148</v>
      </c>
      <c r="D31" s="233"/>
      <c r="E31" s="234">
        <v>1.45692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1"/>
      <c r="AA31" s="211"/>
      <c r="AB31" s="211"/>
      <c r="AC31" s="211"/>
      <c r="AD31" s="211"/>
      <c r="AE31" s="211"/>
      <c r="AF31" s="211"/>
      <c r="AG31" s="211" t="s">
        <v>120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>
      <c r="A32" s="228"/>
      <c r="B32" s="229"/>
      <c r="C32" s="259" t="s">
        <v>149</v>
      </c>
      <c r="D32" s="233"/>
      <c r="E32" s="234">
        <v>23.1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1"/>
      <c r="AA32" s="211"/>
      <c r="AB32" s="211"/>
      <c r="AC32" s="211"/>
      <c r="AD32" s="211"/>
      <c r="AE32" s="211"/>
      <c r="AF32" s="211"/>
      <c r="AG32" s="211" t="s">
        <v>120</v>
      </c>
      <c r="AH32" s="211">
        <v>5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>
      <c r="A33" s="244">
        <v>11</v>
      </c>
      <c r="B33" s="245" t="s">
        <v>150</v>
      </c>
      <c r="C33" s="258" t="s">
        <v>151</v>
      </c>
      <c r="D33" s="246" t="s">
        <v>147</v>
      </c>
      <c r="E33" s="247">
        <v>0.40895999999999999</v>
      </c>
      <c r="F33" s="248"/>
      <c r="G33" s="249">
        <f>ROUND(E33*F33,2)</f>
        <v>0</v>
      </c>
      <c r="H33" s="232">
        <v>0</v>
      </c>
      <c r="I33" s="231">
        <f>ROUND(E33*H33,2)</f>
        <v>0</v>
      </c>
      <c r="J33" s="232">
        <v>2825</v>
      </c>
      <c r="K33" s="231">
        <f>ROUND(E33*J33,2)</f>
        <v>1155.31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115</v>
      </c>
      <c r="T33" s="231" t="s">
        <v>115</v>
      </c>
      <c r="U33" s="231">
        <v>0</v>
      </c>
      <c r="V33" s="231">
        <f>ROUND(E33*U33,2)</f>
        <v>0</v>
      </c>
      <c r="W33" s="231"/>
      <c r="X33" s="231" t="s">
        <v>116</v>
      </c>
      <c r="Y33" s="231" t="s">
        <v>117</v>
      </c>
      <c r="Z33" s="211"/>
      <c r="AA33" s="211"/>
      <c r="AB33" s="211"/>
      <c r="AC33" s="211"/>
      <c r="AD33" s="211"/>
      <c r="AE33" s="211"/>
      <c r="AF33" s="211"/>
      <c r="AG33" s="211" t="s">
        <v>118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2">
      <c r="A34" s="228"/>
      <c r="B34" s="229"/>
      <c r="C34" s="259" t="s">
        <v>152</v>
      </c>
      <c r="D34" s="233"/>
      <c r="E34" s="234">
        <v>0.40895999999999999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1"/>
      <c r="AA34" s="211"/>
      <c r="AB34" s="211"/>
      <c r="AC34" s="211"/>
      <c r="AD34" s="211"/>
      <c r="AE34" s="211"/>
      <c r="AF34" s="211"/>
      <c r="AG34" s="211" t="s">
        <v>120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51">
        <v>12</v>
      </c>
      <c r="B35" s="252" t="s">
        <v>153</v>
      </c>
      <c r="C35" s="261" t="s">
        <v>154</v>
      </c>
      <c r="D35" s="253" t="s">
        <v>155</v>
      </c>
      <c r="E35" s="254">
        <v>1</v>
      </c>
      <c r="F35" s="255"/>
      <c r="G35" s="256">
        <f>ROUND(E35*F35,2)</f>
        <v>0</v>
      </c>
      <c r="H35" s="232">
        <v>132.87</v>
      </c>
      <c r="I35" s="231">
        <f>ROUND(E35*H35,2)</f>
        <v>132.87</v>
      </c>
      <c r="J35" s="232">
        <v>3692.13</v>
      </c>
      <c r="K35" s="231">
        <f>ROUND(E35*J35,2)</f>
        <v>3692.13</v>
      </c>
      <c r="L35" s="231">
        <v>21</v>
      </c>
      <c r="M35" s="231">
        <f>G35*(1+L35/100)</f>
        <v>0</v>
      </c>
      <c r="N35" s="230">
        <v>3.0400000000000002E-3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115</v>
      </c>
      <c r="T35" s="231" t="s">
        <v>115</v>
      </c>
      <c r="U35" s="231">
        <v>5.18</v>
      </c>
      <c r="V35" s="231">
        <f>ROUND(E35*U35,2)</f>
        <v>5.18</v>
      </c>
      <c r="W35" s="231"/>
      <c r="X35" s="231" t="s">
        <v>156</v>
      </c>
      <c r="Y35" s="231" t="s">
        <v>117</v>
      </c>
      <c r="Z35" s="211"/>
      <c r="AA35" s="211"/>
      <c r="AB35" s="211"/>
      <c r="AC35" s="211"/>
      <c r="AD35" s="211"/>
      <c r="AE35" s="211"/>
      <c r="AF35" s="211"/>
      <c r="AG35" s="211" t="s">
        <v>157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44">
        <v>13</v>
      </c>
      <c r="B36" s="245" t="s">
        <v>158</v>
      </c>
      <c r="C36" s="258" t="s">
        <v>159</v>
      </c>
      <c r="D36" s="246" t="s">
        <v>140</v>
      </c>
      <c r="E36" s="247">
        <v>27.1</v>
      </c>
      <c r="F36" s="248"/>
      <c r="G36" s="249">
        <f>ROUND(E36*F36,2)</f>
        <v>0</v>
      </c>
      <c r="H36" s="232">
        <v>11.24</v>
      </c>
      <c r="I36" s="231">
        <f>ROUND(E36*H36,2)</f>
        <v>304.60000000000002</v>
      </c>
      <c r="J36" s="232">
        <v>40.26</v>
      </c>
      <c r="K36" s="231">
        <f>ROUND(E36*J36,2)</f>
        <v>1091.05</v>
      </c>
      <c r="L36" s="231">
        <v>21</v>
      </c>
      <c r="M36" s="231">
        <f>G36*(1+L36/100)</f>
        <v>0</v>
      </c>
      <c r="N36" s="230">
        <v>1.2999999999999999E-4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115</v>
      </c>
      <c r="T36" s="231" t="s">
        <v>115</v>
      </c>
      <c r="U36" s="231">
        <v>7.1389999999999995E-2</v>
      </c>
      <c r="V36" s="231">
        <f>ROUND(E36*U36,2)</f>
        <v>1.93</v>
      </c>
      <c r="W36" s="231"/>
      <c r="X36" s="231" t="s">
        <v>156</v>
      </c>
      <c r="Y36" s="231" t="s">
        <v>117</v>
      </c>
      <c r="Z36" s="211"/>
      <c r="AA36" s="211"/>
      <c r="AB36" s="211"/>
      <c r="AC36" s="211"/>
      <c r="AD36" s="211"/>
      <c r="AE36" s="211"/>
      <c r="AF36" s="211"/>
      <c r="AG36" s="211" t="s">
        <v>157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2">
      <c r="A37" s="228"/>
      <c r="B37" s="229"/>
      <c r="C37" s="259" t="s">
        <v>160</v>
      </c>
      <c r="D37" s="233"/>
      <c r="E37" s="234">
        <v>12.1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1"/>
      <c r="AA37" s="211"/>
      <c r="AB37" s="211"/>
      <c r="AC37" s="211"/>
      <c r="AD37" s="211"/>
      <c r="AE37" s="211"/>
      <c r="AF37" s="211"/>
      <c r="AG37" s="211" t="s">
        <v>120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>
      <c r="A38" s="228"/>
      <c r="B38" s="229"/>
      <c r="C38" s="259" t="s">
        <v>161</v>
      </c>
      <c r="D38" s="233"/>
      <c r="E38" s="234">
        <v>15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1"/>
      <c r="AA38" s="211"/>
      <c r="AB38" s="211"/>
      <c r="AC38" s="211"/>
      <c r="AD38" s="211"/>
      <c r="AE38" s="211"/>
      <c r="AF38" s="211"/>
      <c r="AG38" s="211" t="s">
        <v>120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>
      <c r="A39" s="244">
        <v>14</v>
      </c>
      <c r="B39" s="245" t="s">
        <v>162</v>
      </c>
      <c r="C39" s="258" t="s">
        <v>163</v>
      </c>
      <c r="D39" s="246" t="s">
        <v>147</v>
      </c>
      <c r="E39" s="247">
        <v>4.3360000000000003</v>
      </c>
      <c r="F39" s="248"/>
      <c r="G39" s="249">
        <f>ROUND(E39*F39,2)</f>
        <v>0</v>
      </c>
      <c r="H39" s="232">
        <v>670</v>
      </c>
      <c r="I39" s="231">
        <f>ROUND(E39*H39,2)</f>
        <v>2905.12</v>
      </c>
      <c r="J39" s="232">
        <v>0</v>
      </c>
      <c r="K39" s="231">
        <f>ROUND(E39*J39,2)</f>
        <v>0</v>
      </c>
      <c r="L39" s="231">
        <v>21</v>
      </c>
      <c r="M39" s="231">
        <f>G39*(1+L39/100)</f>
        <v>0</v>
      </c>
      <c r="N39" s="230">
        <v>1</v>
      </c>
      <c r="O39" s="230">
        <f>ROUND(E39*N39,2)</f>
        <v>4.34</v>
      </c>
      <c r="P39" s="230">
        <v>0</v>
      </c>
      <c r="Q39" s="230">
        <f>ROUND(E39*P39,2)</f>
        <v>0</v>
      </c>
      <c r="R39" s="231" t="s">
        <v>164</v>
      </c>
      <c r="S39" s="231" t="s">
        <v>115</v>
      </c>
      <c r="T39" s="231" t="s">
        <v>115</v>
      </c>
      <c r="U39" s="231">
        <v>0</v>
      </c>
      <c r="V39" s="231">
        <f>ROUND(E39*U39,2)</f>
        <v>0</v>
      </c>
      <c r="W39" s="231"/>
      <c r="X39" s="231" t="s">
        <v>165</v>
      </c>
      <c r="Y39" s="231" t="s">
        <v>117</v>
      </c>
      <c r="Z39" s="211"/>
      <c r="AA39" s="211"/>
      <c r="AB39" s="211"/>
      <c r="AC39" s="211"/>
      <c r="AD39" s="211"/>
      <c r="AE39" s="211"/>
      <c r="AF39" s="211"/>
      <c r="AG39" s="211" t="s">
        <v>166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2">
      <c r="A40" s="228"/>
      <c r="B40" s="229"/>
      <c r="C40" s="259" t="s">
        <v>167</v>
      </c>
      <c r="D40" s="233"/>
      <c r="E40" s="234">
        <v>4.3360000000000003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1"/>
      <c r="AA40" s="211"/>
      <c r="AB40" s="211"/>
      <c r="AC40" s="211"/>
      <c r="AD40" s="211"/>
      <c r="AE40" s="211"/>
      <c r="AF40" s="211"/>
      <c r="AG40" s="211" t="s">
        <v>120</v>
      </c>
      <c r="AH40" s="211">
        <v>5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>
      <c r="A41" s="237" t="s">
        <v>110</v>
      </c>
      <c r="B41" s="238" t="s">
        <v>69</v>
      </c>
      <c r="C41" s="257" t="s">
        <v>70</v>
      </c>
      <c r="D41" s="239"/>
      <c r="E41" s="240"/>
      <c r="F41" s="241"/>
      <c r="G41" s="242">
        <f>SUMIF(AG42:AG46,"&lt;&gt;NOR",G42:G46)</f>
        <v>0</v>
      </c>
      <c r="H41" s="236"/>
      <c r="I41" s="236">
        <f>SUM(I42:I46)</f>
        <v>1731.25</v>
      </c>
      <c r="J41" s="236"/>
      <c r="K41" s="236">
        <f>SUM(K42:K46)</f>
        <v>3986.75</v>
      </c>
      <c r="L41" s="236"/>
      <c r="M41" s="236">
        <f>SUM(M42:M46)</f>
        <v>0</v>
      </c>
      <c r="N41" s="235"/>
      <c r="O41" s="235">
        <f>SUM(O42:O46)</f>
        <v>1.41</v>
      </c>
      <c r="P41" s="235"/>
      <c r="Q41" s="235">
        <f>SUM(Q42:Q46)</f>
        <v>0</v>
      </c>
      <c r="R41" s="236"/>
      <c r="S41" s="236"/>
      <c r="T41" s="236"/>
      <c r="U41" s="236"/>
      <c r="V41" s="236">
        <f>SUM(V42:V46)</f>
        <v>8.36</v>
      </c>
      <c r="W41" s="236"/>
      <c r="X41" s="236"/>
      <c r="Y41" s="236"/>
      <c r="AG41" t="s">
        <v>111</v>
      </c>
    </row>
    <row r="42" spans="1:60" outlineLevel="1">
      <c r="A42" s="244">
        <v>15</v>
      </c>
      <c r="B42" s="245" t="s">
        <v>168</v>
      </c>
      <c r="C42" s="258" t="s">
        <v>169</v>
      </c>
      <c r="D42" s="246" t="s">
        <v>155</v>
      </c>
      <c r="E42" s="247">
        <v>6</v>
      </c>
      <c r="F42" s="248"/>
      <c r="G42" s="249">
        <f>ROUND(E42*F42,2)</f>
        <v>0</v>
      </c>
      <c r="H42" s="232">
        <v>5.86</v>
      </c>
      <c r="I42" s="231">
        <f>ROUND(E42*H42,2)</f>
        <v>35.159999999999997</v>
      </c>
      <c r="J42" s="232">
        <v>210.14</v>
      </c>
      <c r="K42" s="231">
        <f>ROUND(E42*J42,2)</f>
        <v>1260.8399999999999</v>
      </c>
      <c r="L42" s="231">
        <v>21</v>
      </c>
      <c r="M42" s="231">
        <f>G42*(1+L42/100)</f>
        <v>0</v>
      </c>
      <c r="N42" s="230">
        <v>4.6800000000000001E-3</v>
      </c>
      <c r="O42" s="230">
        <f>ROUND(E42*N42,2)</f>
        <v>0.03</v>
      </c>
      <c r="P42" s="230">
        <v>0</v>
      </c>
      <c r="Q42" s="230">
        <f>ROUND(E42*P42,2)</f>
        <v>0</v>
      </c>
      <c r="R42" s="231"/>
      <c r="S42" s="231" t="s">
        <v>115</v>
      </c>
      <c r="T42" s="231" t="s">
        <v>115</v>
      </c>
      <c r="U42" s="231">
        <v>0.44</v>
      </c>
      <c r="V42" s="231">
        <f>ROUND(E42*U42,2)</f>
        <v>2.64</v>
      </c>
      <c r="W42" s="231"/>
      <c r="X42" s="231" t="s">
        <v>116</v>
      </c>
      <c r="Y42" s="231" t="s">
        <v>117</v>
      </c>
      <c r="Z42" s="211"/>
      <c r="AA42" s="211"/>
      <c r="AB42" s="211"/>
      <c r="AC42" s="211"/>
      <c r="AD42" s="211"/>
      <c r="AE42" s="211"/>
      <c r="AF42" s="211"/>
      <c r="AG42" s="211" t="s">
        <v>118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2">
      <c r="A43" s="228"/>
      <c r="B43" s="229"/>
      <c r="C43" s="259" t="s">
        <v>170</v>
      </c>
      <c r="D43" s="233"/>
      <c r="E43" s="234">
        <v>6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1"/>
      <c r="AA43" s="211"/>
      <c r="AB43" s="211"/>
      <c r="AC43" s="211"/>
      <c r="AD43" s="211"/>
      <c r="AE43" s="211"/>
      <c r="AF43" s="211"/>
      <c r="AG43" s="211" t="s">
        <v>120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>
      <c r="A44" s="244">
        <v>16</v>
      </c>
      <c r="B44" s="245" t="s">
        <v>171</v>
      </c>
      <c r="C44" s="258" t="s">
        <v>172</v>
      </c>
      <c r="D44" s="246" t="s">
        <v>155</v>
      </c>
      <c r="E44" s="247">
        <v>11</v>
      </c>
      <c r="F44" s="248"/>
      <c r="G44" s="249">
        <f>ROUND(E44*F44,2)</f>
        <v>0</v>
      </c>
      <c r="H44" s="232">
        <v>154.19</v>
      </c>
      <c r="I44" s="231">
        <f>ROUND(E44*H44,2)</f>
        <v>1696.09</v>
      </c>
      <c r="J44" s="232">
        <v>247.81</v>
      </c>
      <c r="K44" s="231">
        <f>ROUND(E44*J44,2)</f>
        <v>2725.91</v>
      </c>
      <c r="L44" s="231">
        <v>21</v>
      </c>
      <c r="M44" s="231">
        <f>G44*(1+L44/100)</f>
        <v>0</v>
      </c>
      <c r="N44" s="230">
        <v>0.125</v>
      </c>
      <c r="O44" s="230">
        <f>ROUND(E44*N44,2)</f>
        <v>1.38</v>
      </c>
      <c r="P44" s="230">
        <v>0</v>
      </c>
      <c r="Q44" s="230">
        <f>ROUND(E44*P44,2)</f>
        <v>0</v>
      </c>
      <c r="R44" s="231"/>
      <c r="S44" s="231" t="s">
        <v>115</v>
      </c>
      <c r="T44" s="231" t="s">
        <v>115</v>
      </c>
      <c r="U44" s="231">
        <v>0.52</v>
      </c>
      <c r="V44" s="231">
        <f>ROUND(E44*U44,2)</f>
        <v>5.72</v>
      </c>
      <c r="W44" s="231"/>
      <c r="X44" s="231" t="s">
        <v>116</v>
      </c>
      <c r="Y44" s="231" t="s">
        <v>117</v>
      </c>
      <c r="Z44" s="211"/>
      <c r="AA44" s="211"/>
      <c r="AB44" s="211"/>
      <c r="AC44" s="211"/>
      <c r="AD44" s="211"/>
      <c r="AE44" s="211"/>
      <c r="AF44" s="211"/>
      <c r="AG44" s="211" t="s">
        <v>118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2">
      <c r="A45" s="228"/>
      <c r="B45" s="229"/>
      <c r="C45" s="259" t="s">
        <v>173</v>
      </c>
      <c r="D45" s="233"/>
      <c r="E45" s="234">
        <v>6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1"/>
      <c r="AA45" s="211"/>
      <c r="AB45" s="211"/>
      <c r="AC45" s="211"/>
      <c r="AD45" s="211"/>
      <c r="AE45" s="211"/>
      <c r="AF45" s="211"/>
      <c r="AG45" s="211" t="s">
        <v>120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>
      <c r="A46" s="228"/>
      <c r="B46" s="229"/>
      <c r="C46" s="259" t="s">
        <v>174</v>
      </c>
      <c r="D46" s="233"/>
      <c r="E46" s="234">
        <v>5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1"/>
      <c r="AA46" s="211"/>
      <c r="AB46" s="211"/>
      <c r="AC46" s="211"/>
      <c r="AD46" s="211"/>
      <c r="AE46" s="211"/>
      <c r="AF46" s="211"/>
      <c r="AG46" s="211" t="s">
        <v>120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>
      <c r="A47" s="237" t="s">
        <v>110</v>
      </c>
      <c r="B47" s="238" t="s">
        <v>71</v>
      </c>
      <c r="C47" s="257" t="s">
        <v>72</v>
      </c>
      <c r="D47" s="239"/>
      <c r="E47" s="240"/>
      <c r="F47" s="241"/>
      <c r="G47" s="242">
        <f>SUMIF(AG48:AG59,"&lt;&gt;NOR",G48:G59)</f>
        <v>0</v>
      </c>
      <c r="H47" s="236"/>
      <c r="I47" s="236">
        <f>SUM(I48:I59)</f>
        <v>29921.68</v>
      </c>
      <c r="J47" s="236"/>
      <c r="K47" s="236">
        <f>SUM(K48:K59)</f>
        <v>7566.4500000000007</v>
      </c>
      <c r="L47" s="236"/>
      <c r="M47" s="236">
        <f>SUM(M48:M59)</f>
        <v>0</v>
      </c>
      <c r="N47" s="235"/>
      <c r="O47" s="235">
        <f>SUM(O48:O59)</f>
        <v>31.88</v>
      </c>
      <c r="P47" s="235"/>
      <c r="Q47" s="235">
        <f>SUM(Q48:Q59)</f>
        <v>0</v>
      </c>
      <c r="R47" s="236"/>
      <c r="S47" s="236"/>
      <c r="T47" s="236"/>
      <c r="U47" s="236"/>
      <c r="V47" s="236">
        <f>SUM(V48:V59)</f>
        <v>8.1999999999999993</v>
      </c>
      <c r="W47" s="236"/>
      <c r="X47" s="236"/>
      <c r="Y47" s="236"/>
      <c r="AG47" t="s">
        <v>111</v>
      </c>
    </row>
    <row r="48" spans="1:60" outlineLevel="1">
      <c r="A48" s="244">
        <v>17</v>
      </c>
      <c r="B48" s="245" t="s">
        <v>175</v>
      </c>
      <c r="C48" s="258" t="s">
        <v>176</v>
      </c>
      <c r="D48" s="246" t="s">
        <v>140</v>
      </c>
      <c r="E48" s="247">
        <v>41.25</v>
      </c>
      <c r="F48" s="248"/>
      <c r="G48" s="249">
        <f>ROUND(E48*F48,2)</f>
        <v>0</v>
      </c>
      <c r="H48" s="232">
        <v>0.55000000000000004</v>
      </c>
      <c r="I48" s="231">
        <f>ROUND(E48*H48,2)</f>
        <v>22.69</v>
      </c>
      <c r="J48" s="232">
        <v>21.05</v>
      </c>
      <c r="K48" s="231">
        <f>ROUND(E48*J48,2)</f>
        <v>868.31</v>
      </c>
      <c r="L48" s="231">
        <v>21</v>
      </c>
      <c r="M48" s="231">
        <f>G48*(1+L48/100)</f>
        <v>0</v>
      </c>
      <c r="N48" s="230">
        <v>3.0000000000000001E-5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115</v>
      </c>
      <c r="T48" s="231" t="s">
        <v>115</v>
      </c>
      <c r="U48" s="231">
        <v>4.3999999999999997E-2</v>
      </c>
      <c r="V48" s="231">
        <f>ROUND(E48*U48,2)</f>
        <v>1.82</v>
      </c>
      <c r="W48" s="231"/>
      <c r="X48" s="231" t="s">
        <v>116</v>
      </c>
      <c r="Y48" s="231" t="s">
        <v>117</v>
      </c>
      <c r="Z48" s="211"/>
      <c r="AA48" s="211"/>
      <c r="AB48" s="211"/>
      <c r="AC48" s="211"/>
      <c r="AD48" s="211"/>
      <c r="AE48" s="211"/>
      <c r="AF48" s="211"/>
      <c r="AG48" s="211" t="s">
        <v>118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2">
      <c r="A49" s="228"/>
      <c r="B49" s="229"/>
      <c r="C49" s="259" t="s">
        <v>177</v>
      </c>
      <c r="D49" s="233"/>
      <c r="E49" s="234">
        <v>41.25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1"/>
      <c r="AA49" s="211"/>
      <c r="AB49" s="211"/>
      <c r="AC49" s="211"/>
      <c r="AD49" s="211"/>
      <c r="AE49" s="211"/>
      <c r="AF49" s="211"/>
      <c r="AG49" s="211" t="s">
        <v>120</v>
      </c>
      <c r="AH49" s="211">
        <v>5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44">
        <v>18</v>
      </c>
      <c r="B50" s="245" t="s">
        <v>178</v>
      </c>
      <c r="C50" s="258" t="s">
        <v>179</v>
      </c>
      <c r="D50" s="246" t="s">
        <v>140</v>
      </c>
      <c r="E50" s="247">
        <v>41.25</v>
      </c>
      <c r="F50" s="248"/>
      <c r="G50" s="249">
        <f>ROUND(E50*F50,2)</f>
        <v>0</v>
      </c>
      <c r="H50" s="232">
        <v>273.57</v>
      </c>
      <c r="I50" s="231">
        <f>ROUND(E50*H50,2)</f>
        <v>11284.76</v>
      </c>
      <c r="J50" s="232">
        <v>36.93</v>
      </c>
      <c r="K50" s="231">
        <f>ROUND(E50*J50,2)</f>
        <v>1523.36</v>
      </c>
      <c r="L50" s="231">
        <v>21</v>
      </c>
      <c r="M50" s="231">
        <f>G50*(1+L50/100)</f>
        <v>0</v>
      </c>
      <c r="N50" s="230">
        <v>0.55125000000000002</v>
      </c>
      <c r="O50" s="230">
        <f>ROUND(E50*N50,2)</f>
        <v>22.74</v>
      </c>
      <c r="P50" s="230">
        <v>0</v>
      </c>
      <c r="Q50" s="230">
        <f>ROUND(E50*P50,2)</f>
        <v>0</v>
      </c>
      <c r="R50" s="231"/>
      <c r="S50" s="231" t="s">
        <v>115</v>
      </c>
      <c r="T50" s="231" t="s">
        <v>115</v>
      </c>
      <c r="U50" s="231">
        <v>2.7E-2</v>
      </c>
      <c r="V50" s="231">
        <f>ROUND(E50*U50,2)</f>
        <v>1.1100000000000001</v>
      </c>
      <c r="W50" s="231"/>
      <c r="X50" s="231" t="s">
        <v>116</v>
      </c>
      <c r="Y50" s="231" t="s">
        <v>117</v>
      </c>
      <c r="Z50" s="211"/>
      <c r="AA50" s="211"/>
      <c r="AB50" s="211"/>
      <c r="AC50" s="211"/>
      <c r="AD50" s="211"/>
      <c r="AE50" s="211"/>
      <c r="AF50" s="211"/>
      <c r="AG50" s="211" t="s">
        <v>118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2">
      <c r="A51" s="228"/>
      <c r="B51" s="229"/>
      <c r="C51" s="259" t="s">
        <v>180</v>
      </c>
      <c r="D51" s="233"/>
      <c r="E51" s="234">
        <v>41.25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1"/>
      <c r="AA51" s="211"/>
      <c r="AB51" s="211"/>
      <c r="AC51" s="211"/>
      <c r="AD51" s="211"/>
      <c r="AE51" s="211"/>
      <c r="AF51" s="211"/>
      <c r="AG51" s="211" t="s">
        <v>120</v>
      </c>
      <c r="AH51" s="211">
        <v>5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>
      <c r="A52" s="244">
        <v>19</v>
      </c>
      <c r="B52" s="245" t="s">
        <v>181</v>
      </c>
      <c r="C52" s="258" t="s">
        <v>182</v>
      </c>
      <c r="D52" s="246" t="s">
        <v>140</v>
      </c>
      <c r="E52" s="247">
        <v>37.5</v>
      </c>
      <c r="F52" s="248"/>
      <c r="G52" s="249">
        <f>ROUND(E52*F52,2)</f>
        <v>0</v>
      </c>
      <c r="H52" s="232">
        <v>127.77</v>
      </c>
      <c r="I52" s="231">
        <f>ROUND(E52*H52,2)</f>
        <v>4791.38</v>
      </c>
      <c r="J52" s="232">
        <v>1.73</v>
      </c>
      <c r="K52" s="231">
        <f>ROUND(E52*J52,2)</f>
        <v>64.88</v>
      </c>
      <c r="L52" s="231">
        <v>21</v>
      </c>
      <c r="M52" s="231">
        <f>G52*(1+L52/100)</f>
        <v>0</v>
      </c>
      <c r="N52" s="230">
        <v>3.0300000000000001E-3</v>
      </c>
      <c r="O52" s="230">
        <f>ROUND(E52*N52,2)</f>
        <v>0.11</v>
      </c>
      <c r="P52" s="230">
        <v>0</v>
      </c>
      <c r="Q52" s="230">
        <f>ROUND(E52*P52,2)</f>
        <v>0</v>
      </c>
      <c r="R52" s="231"/>
      <c r="S52" s="231" t="s">
        <v>115</v>
      </c>
      <c r="T52" s="231" t="s">
        <v>115</v>
      </c>
      <c r="U52" s="231">
        <v>2E-3</v>
      </c>
      <c r="V52" s="231">
        <f>ROUND(E52*U52,2)</f>
        <v>0.08</v>
      </c>
      <c r="W52" s="231"/>
      <c r="X52" s="231" t="s">
        <v>116</v>
      </c>
      <c r="Y52" s="231" t="s">
        <v>117</v>
      </c>
      <c r="Z52" s="211"/>
      <c r="AA52" s="211"/>
      <c r="AB52" s="211"/>
      <c r="AC52" s="211"/>
      <c r="AD52" s="211"/>
      <c r="AE52" s="211"/>
      <c r="AF52" s="211"/>
      <c r="AG52" s="211" t="s">
        <v>118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>
      <c r="A53" s="228"/>
      <c r="B53" s="229"/>
      <c r="C53" s="259" t="s">
        <v>183</v>
      </c>
      <c r="D53" s="233"/>
      <c r="E53" s="234">
        <v>37.5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1"/>
      <c r="AA53" s="211"/>
      <c r="AB53" s="211"/>
      <c r="AC53" s="211"/>
      <c r="AD53" s="211"/>
      <c r="AE53" s="211"/>
      <c r="AF53" s="211"/>
      <c r="AG53" s="211" t="s">
        <v>120</v>
      </c>
      <c r="AH53" s="211">
        <v>5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44">
        <v>20</v>
      </c>
      <c r="B54" s="245" t="s">
        <v>184</v>
      </c>
      <c r="C54" s="258" t="s">
        <v>185</v>
      </c>
      <c r="D54" s="246" t="s">
        <v>140</v>
      </c>
      <c r="E54" s="247">
        <v>37.5</v>
      </c>
      <c r="F54" s="248"/>
      <c r="G54" s="249">
        <f>ROUND(E54*F54,2)</f>
        <v>0</v>
      </c>
      <c r="H54" s="232">
        <v>298.43</v>
      </c>
      <c r="I54" s="231">
        <f>ROUND(E54*H54,2)</f>
        <v>11191.13</v>
      </c>
      <c r="J54" s="232">
        <v>2.57</v>
      </c>
      <c r="K54" s="231">
        <f>ROUND(E54*J54,2)</f>
        <v>96.38</v>
      </c>
      <c r="L54" s="231">
        <v>21</v>
      </c>
      <c r="M54" s="231">
        <f>G54*(1+L54/100)</f>
        <v>0</v>
      </c>
      <c r="N54" s="230">
        <v>7.0699999999999999E-3</v>
      </c>
      <c r="O54" s="230">
        <f>ROUND(E54*N54,2)</f>
        <v>0.27</v>
      </c>
      <c r="P54" s="230">
        <v>0</v>
      </c>
      <c r="Q54" s="230">
        <f>ROUND(E54*P54,2)</f>
        <v>0</v>
      </c>
      <c r="R54" s="231"/>
      <c r="S54" s="231" t="s">
        <v>115</v>
      </c>
      <c r="T54" s="231" t="s">
        <v>115</v>
      </c>
      <c r="U54" s="231">
        <v>2E-3</v>
      </c>
      <c r="V54" s="231">
        <f>ROUND(E54*U54,2)</f>
        <v>0.08</v>
      </c>
      <c r="W54" s="231"/>
      <c r="X54" s="231" t="s">
        <v>116</v>
      </c>
      <c r="Y54" s="231" t="s">
        <v>117</v>
      </c>
      <c r="Z54" s="211"/>
      <c r="AA54" s="211"/>
      <c r="AB54" s="211"/>
      <c r="AC54" s="211"/>
      <c r="AD54" s="211"/>
      <c r="AE54" s="211"/>
      <c r="AF54" s="211"/>
      <c r="AG54" s="211" t="s">
        <v>118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2">
      <c r="A55" s="228"/>
      <c r="B55" s="229"/>
      <c r="C55" s="259" t="s">
        <v>183</v>
      </c>
      <c r="D55" s="233"/>
      <c r="E55" s="234">
        <v>37.5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1"/>
      <c r="AA55" s="211"/>
      <c r="AB55" s="211"/>
      <c r="AC55" s="211"/>
      <c r="AD55" s="211"/>
      <c r="AE55" s="211"/>
      <c r="AF55" s="211"/>
      <c r="AG55" s="211" t="s">
        <v>120</v>
      </c>
      <c r="AH55" s="211">
        <v>5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>
      <c r="A56" s="251">
        <v>21</v>
      </c>
      <c r="B56" s="252" t="s">
        <v>186</v>
      </c>
      <c r="C56" s="261" t="s">
        <v>187</v>
      </c>
      <c r="D56" s="253" t="s">
        <v>140</v>
      </c>
      <c r="E56" s="254">
        <v>37.5</v>
      </c>
      <c r="F56" s="255"/>
      <c r="G56" s="256">
        <f>ROUND(E56*F56,2)</f>
        <v>0</v>
      </c>
      <c r="H56" s="232">
        <v>52.15</v>
      </c>
      <c r="I56" s="231">
        <f>ROUND(E56*H56,2)</f>
        <v>1955.63</v>
      </c>
      <c r="J56" s="232">
        <v>114.85</v>
      </c>
      <c r="K56" s="231">
        <f>ROUND(E56*J56,2)</f>
        <v>4306.88</v>
      </c>
      <c r="L56" s="231">
        <v>21</v>
      </c>
      <c r="M56" s="231">
        <f>G56*(1+L56/100)</f>
        <v>0</v>
      </c>
      <c r="N56" s="230">
        <v>0.2334</v>
      </c>
      <c r="O56" s="230">
        <f>ROUND(E56*N56,2)</f>
        <v>8.75</v>
      </c>
      <c r="P56" s="230">
        <v>0</v>
      </c>
      <c r="Q56" s="230">
        <f>ROUND(E56*P56,2)</f>
        <v>0</v>
      </c>
      <c r="R56" s="231"/>
      <c r="S56" s="231" t="s">
        <v>115</v>
      </c>
      <c r="T56" s="231" t="s">
        <v>115</v>
      </c>
      <c r="U56" s="231">
        <v>0.106</v>
      </c>
      <c r="V56" s="231">
        <f>ROUND(E56*U56,2)</f>
        <v>3.98</v>
      </c>
      <c r="W56" s="231"/>
      <c r="X56" s="231" t="s">
        <v>116</v>
      </c>
      <c r="Y56" s="231" t="s">
        <v>117</v>
      </c>
      <c r="Z56" s="211"/>
      <c r="AA56" s="211"/>
      <c r="AB56" s="211"/>
      <c r="AC56" s="211"/>
      <c r="AD56" s="211"/>
      <c r="AE56" s="211"/>
      <c r="AF56" s="211"/>
      <c r="AG56" s="211" t="s">
        <v>118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>
      <c r="A57" s="251">
        <v>22</v>
      </c>
      <c r="B57" s="252" t="s">
        <v>188</v>
      </c>
      <c r="C57" s="261" t="s">
        <v>189</v>
      </c>
      <c r="D57" s="253" t="s">
        <v>190</v>
      </c>
      <c r="E57" s="254">
        <v>12.1</v>
      </c>
      <c r="F57" s="255"/>
      <c r="G57" s="256">
        <f>ROUND(E57*F57,2)</f>
        <v>0</v>
      </c>
      <c r="H57" s="232">
        <v>0</v>
      </c>
      <c r="I57" s="231">
        <f>ROUND(E57*H57,2)</f>
        <v>0</v>
      </c>
      <c r="J57" s="232">
        <v>58.4</v>
      </c>
      <c r="K57" s="231">
        <f>ROUND(E57*J57,2)</f>
        <v>706.64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115</v>
      </c>
      <c r="T57" s="231" t="s">
        <v>115</v>
      </c>
      <c r="U57" s="231">
        <v>9.2999999999999999E-2</v>
      </c>
      <c r="V57" s="231">
        <f>ROUND(E57*U57,2)</f>
        <v>1.1299999999999999</v>
      </c>
      <c r="W57" s="231"/>
      <c r="X57" s="231" t="s">
        <v>116</v>
      </c>
      <c r="Y57" s="231" t="s">
        <v>117</v>
      </c>
      <c r="Z57" s="211"/>
      <c r="AA57" s="211"/>
      <c r="AB57" s="211"/>
      <c r="AC57" s="211"/>
      <c r="AD57" s="211"/>
      <c r="AE57" s="211"/>
      <c r="AF57" s="211"/>
      <c r="AG57" s="211" t="s">
        <v>118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>
      <c r="A58" s="244">
        <v>23</v>
      </c>
      <c r="B58" s="245" t="s">
        <v>191</v>
      </c>
      <c r="C58" s="258" t="s">
        <v>192</v>
      </c>
      <c r="D58" s="246" t="s">
        <v>140</v>
      </c>
      <c r="E58" s="247">
        <v>45.375</v>
      </c>
      <c r="F58" s="248"/>
      <c r="G58" s="249">
        <f>ROUND(E58*F58,2)</f>
        <v>0</v>
      </c>
      <c r="H58" s="232">
        <v>14.9</v>
      </c>
      <c r="I58" s="231">
        <f>ROUND(E58*H58,2)</f>
        <v>676.09</v>
      </c>
      <c r="J58" s="232">
        <v>0</v>
      </c>
      <c r="K58" s="231">
        <f>ROUND(E58*J58,2)</f>
        <v>0</v>
      </c>
      <c r="L58" s="231">
        <v>21</v>
      </c>
      <c r="M58" s="231">
        <f>G58*(1+L58/100)</f>
        <v>0</v>
      </c>
      <c r="N58" s="230">
        <v>2.9999999999999997E-4</v>
      </c>
      <c r="O58" s="230">
        <f>ROUND(E58*N58,2)</f>
        <v>0.01</v>
      </c>
      <c r="P58" s="230">
        <v>0</v>
      </c>
      <c r="Q58" s="230">
        <f>ROUND(E58*P58,2)</f>
        <v>0</v>
      </c>
      <c r="R58" s="231" t="s">
        <v>164</v>
      </c>
      <c r="S58" s="231" t="s">
        <v>115</v>
      </c>
      <c r="T58" s="231" t="s">
        <v>115</v>
      </c>
      <c r="U58" s="231">
        <v>0</v>
      </c>
      <c r="V58" s="231">
        <f>ROUND(E58*U58,2)</f>
        <v>0</v>
      </c>
      <c r="W58" s="231"/>
      <c r="X58" s="231" t="s">
        <v>165</v>
      </c>
      <c r="Y58" s="231" t="s">
        <v>117</v>
      </c>
      <c r="Z58" s="211"/>
      <c r="AA58" s="211"/>
      <c r="AB58" s="211"/>
      <c r="AC58" s="211"/>
      <c r="AD58" s="211"/>
      <c r="AE58" s="211"/>
      <c r="AF58" s="211"/>
      <c r="AG58" s="211" t="s">
        <v>166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>
      <c r="A59" s="228"/>
      <c r="B59" s="229"/>
      <c r="C59" s="259" t="s">
        <v>193</v>
      </c>
      <c r="D59" s="233"/>
      <c r="E59" s="234">
        <v>45.375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1"/>
      <c r="AA59" s="211"/>
      <c r="AB59" s="211"/>
      <c r="AC59" s="211"/>
      <c r="AD59" s="211"/>
      <c r="AE59" s="211"/>
      <c r="AF59" s="211"/>
      <c r="AG59" s="211" t="s">
        <v>120</v>
      </c>
      <c r="AH59" s="211">
        <v>5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>
      <c r="A60" s="237" t="s">
        <v>110</v>
      </c>
      <c r="B60" s="238" t="s">
        <v>73</v>
      </c>
      <c r="C60" s="257" t="s">
        <v>74</v>
      </c>
      <c r="D60" s="239"/>
      <c r="E60" s="240"/>
      <c r="F60" s="241"/>
      <c r="G60" s="242">
        <f>SUMIF(AG61:AG63,"&lt;&gt;NOR",G61:G63)</f>
        <v>0</v>
      </c>
      <c r="H60" s="236"/>
      <c r="I60" s="236">
        <f>SUM(I61:I63)</f>
        <v>0</v>
      </c>
      <c r="J60" s="236"/>
      <c r="K60" s="236">
        <f>SUM(K61:K63)</f>
        <v>4448.67</v>
      </c>
      <c r="L60" s="236"/>
      <c r="M60" s="236">
        <f>SUM(M61:M63)</f>
        <v>0</v>
      </c>
      <c r="N60" s="235"/>
      <c r="O60" s="235">
        <f>SUM(O61:O63)</f>
        <v>0</v>
      </c>
      <c r="P60" s="235"/>
      <c r="Q60" s="235">
        <f>SUM(Q61:Q63)</f>
        <v>2.31</v>
      </c>
      <c r="R60" s="236"/>
      <c r="S60" s="236"/>
      <c r="T60" s="236"/>
      <c r="U60" s="236"/>
      <c r="V60" s="236">
        <f>SUM(V61:V63)</f>
        <v>7.43</v>
      </c>
      <c r="W60" s="236"/>
      <c r="X60" s="236"/>
      <c r="Y60" s="236"/>
      <c r="AG60" t="s">
        <v>111</v>
      </c>
    </row>
    <row r="61" spans="1:60" outlineLevel="1">
      <c r="A61" s="244">
        <v>24</v>
      </c>
      <c r="B61" s="245" t="s">
        <v>194</v>
      </c>
      <c r="C61" s="258" t="s">
        <v>195</v>
      </c>
      <c r="D61" s="246" t="s">
        <v>114</v>
      </c>
      <c r="E61" s="247">
        <v>1.1539999999999999</v>
      </c>
      <c r="F61" s="248"/>
      <c r="G61" s="249">
        <f>ROUND(E61*F61,2)</f>
        <v>0</v>
      </c>
      <c r="H61" s="232">
        <v>0</v>
      </c>
      <c r="I61" s="231">
        <f>ROUND(E61*H61,2)</f>
        <v>0</v>
      </c>
      <c r="J61" s="232">
        <v>3855</v>
      </c>
      <c r="K61" s="231">
        <f>ROUND(E61*J61,2)</f>
        <v>4448.67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2</v>
      </c>
      <c r="Q61" s="230">
        <f>ROUND(E61*P61,2)</f>
        <v>2.31</v>
      </c>
      <c r="R61" s="231"/>
      <c r="S61" s="231" t="s">
        <v>115</v>
      </c>
      <c r="T61" s="231" t="s">
        <v>115</v>
      </c>
      <c r="U61" s="231">
        <v>6.4359999999999999</v>
      </c>
      <c r="V61" s="231">
        <f>ROUND(E61*U61,2)</f>
        <v>7.43</v>
      </c>
      <c r="W61" s="231"/>
      <c r="X61" s="231" t="s">
        <v>116</v>
      </c>
      <c r="Y61" s="231" t="s">
        <v>117</v>
      </c>
      <c r="Z61" s="211"/>
      <c r="AA61" s="211"/>
      <c r="AB61" s="211"/>
      <c r="AC61" s="211"/>
      <c r="AD61" s="211"/>
      <c r="AE61" s="211"/>
      <c r="AF61" s="211"/>
      <c r="AG61" s="211" t="s">
        <v>118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2">
      <c r="A62" s="228"/>
      <c r="B62" s="229"/>
      <c r="C62" s="259" t="s">
        <v>196</v>
      </c>
      <c r="D62" s="233"/>
      <c r="E62" s="234">
        <v>0.28999999999999998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1"/>
      <c r="AA62" s="211"/>
      <c r="AB62" s="211"/>
      <c r="AC62" s="211"/>
      <c r="AD62" s="211"/>
      <c r="AE62" s="211"/>
      <c r="AF62" s="211"/>
      <c r="AG62" s="211" t="s">
        <v>120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3">
      <c r="A63" s="228"/>
      <c r="B63" s="229"/>
      <c r="C63" s="259" t="s">
        <v>197</v>
      </c>
      <c r="D63" s="233"/>
      <c r="E63" s="234">
        <v>0.86399999999999999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1"/>
      <c r="AA63" s="211"/>
      <c r="AB63" s="211"/>
      <c r="AC63" s="211"/>
      <c r="AD63" s="211"/>
      <c r="AE63" s="211"/>
      <c r="AF63" s="211"/>
      <c r="AG63" s="211" t="s">
        <v>120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>
      <c r="A64" s="237" t="s">
        <v>110</v>
      </c>
      <c r="B64" s="238" t="s">
        <v>75</v>
      </c>
      <c r="C64" s="257" t="s">
        <v>76</v>
      </c>
      <c r="D64" s="239"/>
      <c r="E64" s="240"/>
      <c r="F64" s="241"/>
      <c r="G64" s="242">
        <f>SUMIF(AG65:AG65,"&lt;&gt;NOR",G65:G65)</f>
        <v>0</v>
      </c>
      <c r="H64" s="236"/>
      <c r="I64" s="236">
        <f>SUM(I65:I65)</f>
        <v>0</v>
      </c>
      <c r="J64" s="236"/>
      <c r="K64" s="236">
        <f>SUM(K65:K65)</f>
        <v>2558.4499999999998</v>
      </c>
      <c r="L64" s="236"/>
      <c r="M64" s="236">
        <f>SUM(M65:M65)</f>
        <v>0</v>
      </c>
      <c r="N64" s="235"/>
      <c r="O64" s="235">
        <f>SUM(O65:O65)</f>
        <v>0</v>
      </c>
      <c r="P64" s="235"/>
      <c r="Q64" s="235">
        <f>SUM(Q65:Q65)</f>
        <v>0</v>
      </c>
      <c r="R64" s="236"/>
      <c r="S64" s="236"/>
      <c r="T64" s="236"/>
      <c r="U64" s="236"/>
      <c r="V64" s="236">
        <f>SUM(V65:V65)</f>
        <v>0.6</v>
      </c>
      <c r="W64" s="236"/>
      <c r="X64" s="236"/>
      <c r="Y64" s="236"/>
      <c r="AG64" t="s">
        <v>111</v>
      </c>
    </row>
    <row r="65" spans="1:60" outlineLevel="1">
      <c r="A65" s="251">
        <v>25</v>
      </c>
      <c r="B65" s="252" t="s">
        <v>198</v>
      </c>
      <c r="C65" s="261" t="s">
        <v>199</v>
      </c>
      <c r="D65" s="253" t="s">
        <v>147</v>
      </c>
      <c r="E65" s="254">
        <v>37.62424</v>
      </c>
      <c r="F65" s="255"/>
      <c r="G65" s="256">
        <f>ROUND(E65*F65,2)</f>
        <v>0</v>
      </c>
      <c r="H65" s="232">
        <v>0</v>
      </c>
      <c r="I65" s="231">
        <f>ROUND(E65*H65,2)</f>
        <v>0</v>
      </c>
      <c r="J65" s="232">
        <v>68</v>
      </c>
      <c r="K65" s="231">
        <f>ROUND(E65*J65,2)</f>
        <v>2558.4499999999998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115</v>
      </c>
      <c r="T65" s="231" t="s">
        <v>115</v>
      </c>
      <c r="U65" s="231">
        <v>1.6E-2</v>
      </c>
      <c r="V65" s="231">
        <f>ROUND(E65*U65,2)</f>
        <v>0.6</v>
      </c>
      <c r="W65" s="231"/>
      <c r="X65" s="231" t="s">
        <v>200</v>
      </c>
      <c r="Y65" s="231" t="s">
        <v>117</v>
      </c>
      <c r="Z65" s="211"/>
      <c r="AA65" s="211"/>
      <c r="AB65" s="211"/>
      <c r="AC65" s="211"/>
      <c r="AD65" s="211"/>
      <c r="AE65" s="211"/>
      <c r="AF65" s="211"/>
      <c r="AG65" s="211" t="s">
        <v>201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>
      <c r="A66" s="237" t="s">
        <v>110</v>
      </c>
      <c r="B66" s="238" t="s">
        <v>77</v>
      </c>
      <c r="C66" s="257" t="s">
        <v>78</v>
      </c>
      <c r="D66" s="239"/>
      <c r="E66" s="240"/>
      <c r="F66" s="241"/>
      <c r="G66" s="242">
        <f>SUMIF(AG67:AG116,"&lt;&gt;NOR",G67:G116)</f>
        <v>0</v>
      </c>
      <c r="H66" s="236"/>
      <c r="I66" s="236">
        <f>SUM(I67:I116)</f>
        <v>63829.739999999991</v>
      </c>
      <c r="J66" s="236"/>
      <c r="K66" s="236">
        <f>SUM(K67:K116)</f>
        <v>47718.36</v>
      </c>
      <c r="L66" s="236"/>
      <c r="M66" s="236">
        <f>SUM(M67:M116)</f>
        <v>0</v>
      </c>
      <c r="N66" s="235"/>
      <c r="O66" s="235">
        <f>SUM(O67:O116)</f>
        <v>0.6100000000000001</v>
      </c>
      <c r="P66" s="235"/>
      <c r="Q66" s="235">
        <f>SUM(Q67:Q116)</f>
        <v>0.37999999999999995</v>
      </c>
      <c r="R66" s="236"/>
      <c r="S66" s="236"/>
      <c r="T66" s="236"/>
      <c r="U66" s="236"/>
      <c r="V66" s="236">
        <f>SUM(V67:V116)</f>
        <v>46.05</v>
      </c>
      <c r="W66" s="236"/>
      <c r="X66" s="236"/>
      <c r="Y66" s="236"/>
      <c r="AG66" t="s">
        <v>111</v>
      </c>
    </row>
    <row r="67" spans="1:60" outlineLevel="1">
      <c r="A67" s="244">
        <v>26</v>
      </c>
      <c r="B67" s="245" t="s">
        <v>202</v>
      </c>
      <c r="C67" s="258" t="s">
        <v>203</v>
      </c>
      <c r="D67" s="246" t="s">
        <v>155</v>
      </c>
      <c r="E67" s="247">
        <v>36</v>
      </c>
      <c r="F67" s="248"/>
      <c r="G67" s="249">
        <f>ROUND(E67*F67,2)</f>
        <v>0</v>
      </c>
      <c r="H67" s="232">
        <v>79.95</v>
      </c>
      <c r="I67" s="231">
        <f>ROUND(E67*H67,2)</f>
        <v>2878.2</v>
      </c>
      <c r="J67" s="232">
        <v>68.05</v>
      </c>
      <c r="K67" s="231">
        <f>ROUND(E67*J67,2)</f>
        <v>2449.8000000000002</v>
      </c>
      <c r="L67" s="231">
        <v>21</v>
      </c>
      <c r="M67" s="231">
        <f>G67*(1+L67/100)</f>
        <v>0</v>
      </c>
      <c r="N67" s="230">
        <v>2.0000000000000002E-5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115</v>
      </c>
      <c r="T67" s="231" t="s">
        <v>115</v>
      </c>
      <c r="U67" s="231">
        <v>0.125</v>
      </c>
      <c r="V67" s="231">
        <f>ROUND(E67*U67,2)</f>
        <v>4.5</v>
      </c>
      <c r="W67" s="231"/>
      <c r="X67" s="231" t="s">
        <v>116</v>
      </c>
      <c r="Y67" s="231" t="s">
        <v>117</v>
      </c>
      <c r="Z67" s="211"/>
      <c r="AA67" s="211"/>
      <c r="AB67" s="211"/>
      <c r="AC67" s="211"/>
      <c r="AD67" s="211"/>
      <c r="AE67" s="211"/>
      <c r="AF67" s="211"/>
      <c r="AG67" s="211" t="s">
        <v>118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2">
      <c r="A68" s="228"/>
      <c r="B68" s="229"/>
      <c r="C68" s="259" t="s">
        <v>204</v>
      </c>
      <c r="D68" s="233"/>
      <c r="E68" s="234">
        <v>36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1"/>
      <c r="AA68" s="211"/>
      <c r="AB68" s="211"/>
      <c r="AC68" s="211"/>
      <c r="AD68" s="211"/>
      <c r="AE68" s="211"/>
      <c r="AF68" s="211"/>
      <c r="AG68" s="211" t="s">
        <v>120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>
      <c r="A69" s="251">
        <v>27</v>
      </c>
      <c r="B69" s="252" t="s">
        <v>205</v>
      </c>
      <c r="C69" s="261" t="s">
        <v>206</v>
      </c>
      <c r="D69" s="253" t="s">
        <v>190</v>
      </c>
      <c r="E69" s="254">
        <v>10.6</v>
      </c>
      <c r="F69" s="255"/>
      <c r="G69" s="256">
        <f>ROUND(E69*F69,2)</f>
        <v>0</v>
      </c>
      <c r="H69" s="232">
        <v>0</v>
      </c>
      <c r="I69" s="231">
        <f>ROUND(E69*H69,2)</f>
        <v>0</v>
      </c>
      <c r="J69" s="232">
        <v>150</v>
      </c>
      <c r="K69" s="231">
        <f>ROUND(E69*J69,2)</f>
        <v>1590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115</v>
      </c>
      <c r="T69" s="231" t="s">
        <v>115</v>
      </c>
      <c r="U69" s="231">
        <v>0.3</v>
      </c>
      <c r="V69" s="231">
        <f>ROUND(E69*U69,2)</f>
        <v>3.18</v>
      </c>
      <c r="W69" s="231"/>
      <c r="X69" s="231" t="s">
        <v>116</v>
      </c>
      <c r="Y69" s="231" t="s">
        <v>117</v>
      </c>
      <c r="Z69" s="211"/>
      <c r="AA69" s="211"/>
      <c r="AB69" s="211"/>
      <c r="AC69" s="211"/>
      <c r="AD69" s="211"/>
      <c r="AE69" s="211"/>
      <c r="AF69" s="211"/>
      <c r="AG69" s="211" t="s">
        <v>118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>
      <c r="A70" s="251">
        <v>28</v>
      </c>
      <c r="B70" s="252" t="s">
        <v>207</v>
      </c>
      <c r="C70" s="261" t="s">
        <v>208</v>
      </c>
      <c r="D70" s="253" t="s">
        <v>190</v>
      </c>
      <c r="E70" s="254">
        <v>14.5</v>
      </c>
      <c r="F70" s="255"/>
      <c r="G70" s="256">
        <f>ROUND(E70*F70,2)</f>
        <v>0</v>
      </c>
      <c r="H70" s="232">
        <v>0</v>
      </c>
      <c r="I70" s="231">
        <f>ROUND(E70*H70,2)</f>
        <v>0</v>
      </c>
      <c r="J70" s="232">
        <v>103</v>
      </c>
      <c r="K70" s="231">
        <f>ROUND(E70*J70,2)</f>
        <v>1493.5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2.48E-3</v>
      </c>
      <c r="Q70" s="230">
        <f>ROUND(E70*P70,2)</f>
        <v>0.04</v>
      </c>
      <c r="R70" s="231"/>
      <c r="S70" s="231" t="s">
        <v>115</v>
      </c>
      <c r="T70" s="231" t="s">
        <v>115</v>
      </c>
      <c r="U70" s="231">
        <v>0.20599999999999999</v>
      </c>
      <c r="V70" s="231">
        <f>ROUND(E70*U70,2)</f>
        <v>2.99</v>
      </c>
      <c r="W70" s="231"/>
      <c r="X70" s="231" t="s">
        <v>116</v>
      </c>
      <c r="Y70" s="231" t="s">
        <v>117</v>
      </c>
      <c r="Z70" s="211"/>
      <c r="AA70" s="211"/>
      <c r="AB70" s="211"/>
      <c r="AC70" s="211"/>
      <c r="AD70" s="211"/>
      <c r="AE70" s="211"/>
      <c r="AF70" s="211"/>
      <c r="AG70" s="211" t="s">
        <v>118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>
      <c r="A71" s="251">
        <v>29</v>
      </c>
      <c r="B71" s="252" t="s">
        <v>209</v>
      </c>
      <c r="C71" s="261" t="s">
        <v>210</v>
      </c>
      <c r="D71" s="253" t="s">
        <v>155</v>
      </c>
      <c r="E71" s="254">
        <v>2</v>
      </c>
      <c r="F71" s="255"/>
      <c r="G71" s="256">
        <f>ROUND(E71*F71,2)</f>
        <v>0</v>
      </c>
      <c r="H71" s="232">
        <v>0</v>
      </c>
      <c r="I71" s="231">
        <f>ROUND(E71*H71,2)</f>
        <v>0</v>
      </c>
      <c r="J71" s="232">
        <v>982</v>
      </c>
      <c r="K71" s="231">
        <f>ROUND(E71*J71,2)</f>
        <v>1964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115</v>
      </c>
      <c r="T71" s="231" t="s">
        <v>115</v>
      </c>
      <c r="U71" s="231">
        <v>1.88</v>
      </c>
      <c r="V71" s="231">
        <f>ROUND(E71*U71,2)</f>
        <v>3.76</v>
      </c>
      <c r="W71" s="231"/>
      <c r="X71" s="231" t="s">
        <v>116</v>
      </c>
      <c r="Y71" s="231" t="s">
        <v>117</v>
      </c>
      <c r="Z71" s="211"/>
      <c r="AA71" s="211"/>
      <c r="AB71" s="211"/>
      <c r="AC71" s="211"/>
      <c r="AD71" s="211"/>
      <c r="AE71" s="211"/>
      <c r="AF71" s="211"/>
      <c r="AG71" s="211" t="s">
        <v>118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>
      <c r="A72" s="251">
        <v>30</v>
      </c>
      <c r="B72" s="252" t="s">
        <v>211</v>
      </c>
      <c r="C72" s="261" t="s">
        <v>212</v>
      </c>
      <c r="D72" s="253" t="s">
        <v>155</v>
      </c>
      <c r="E72" s="254">
        <v>1</v>
      </c>
      <c r="F72" s="255"/>
      <c r="G72" s="256">
        <f>ROUND(E72*F72,2)</f>
        <v>0</v>
      </c>
      <c r="H72" s="232">
        <v>0</v>
      </c>
      <c r="I72" s="231">
        <f>ROUND(E72*H72,2)</f>
        <v>0</v>
      </c>
      <c r="J72" s="232">
        <v>2405</v>
      </c>
      <c r="K72" s="231">
        <f>ROUND(E72*J72,2)</f>
        <v>2405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115</v>
      </c>
      <c r="T72" s="231" t="s">
        <v>115</v>
      </c>
      <c r="U72" s="231">
        <v>4.5999999999999996</v>
      </c>
      <c r="V72" s="231">
        <f>ROUND(E72*U72,2)</f>
        <v>4.5999999999999996</v>
      </c>
      <c r="W72" s="231"/>
      <c r="X72" s="231" t="s">
        <v>116</v>
      </c>
      <c r="Y72" s="231" t="s">
        <v>117</v>
      </c>
      <c r="Z72" s="211"/>
      <c r="AA72" s="211"/>
      <c r="AB72" s="211"/>
      <c r="AC72" s="211"/>
      <c r="AD72" s="211"/>
      <c r="AE72" s="211"/>
      <c r="AF72" s="211"/>
      <c r="AG72" s="211" t="s">
        <v>118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>
      <c r="A73" s="251">
        <v>31</v>
      </c>
      <c r="B73" s="252" t="s">
        <v>213</v>
      </c>
      <c r="C73" s="261" t="s">
        <v>214</v>
      </c>
      <c r="D73" s="253" t="s">
        <v>155</v>
      </c>
      <c r="E73" s="254">
        <v>1</v>
      </c>
      <c r="F73" s="255"/>
      <c r="G73" s="256">
        <f>ROUND(E73*F73,2)</f>
        <v>0</v>
      </c>
      <c r="H73" s="232">
        <v>0</v>
      </c>
      <c r="I73" s="231">
        <f>ROUND(E73*H73,2)</f>
        <v>0</v>
      </c>
      <c r="J73" s="232">
        <v>1082</v>
      </c>
      <c r="K73" s="231">
        <f>ROUND(E73*J73,2)</f>
        <v>1082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0.28499999999999998</v>
      </c>
      <c r="Q73" s="230">
        <f>ROUND(E73*P73,2)</f>
        <v>0.28999999999999998</v>
      </c>
      <c r="R73" s="231"/>
      <c r="S73" s="231" t="s">
        <v>115</v>
      </c>
      <c r="T73" s="231" t="s">
        <v>115</v>
      </c>
      <c r="U73" s="231">
        <v>1.8480000000000001</v>
      </c>
      <c r="V73" s="231">
        <f>ROUND(E73*U73,2)</f>
        <v>1.85</v>
      </c>
      <c r="W73" s="231"/>
      <c r="X73" s="231" t="s">
        <v>116</v>
      </c>
      <c r="Y73" s="231" t="s">
        <v>117</v>
      </c>
      <c r="Z73" s="211"/>
      <c r="AA73" s="211"/>
      <c r="AB73" s="211"/>
      <c r="AC73" s="211"/>
      <c r="AD73" s="211"/>
      <c r="AE73" s="211"/>
      <c r="AF73" s="211"/>
      <c r="AG73" s="211" t="s">
        <v>118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>
      <c r="A74" s="244">
        <v>32</v>
      </c>
      <c r="B74" s="245" t="s">
        <v>215</v>
      </c>
      <c r="C74" s="258" t="s">
        <v>216</v>
      </c>
      <c r="D74" s="246" t="s">
        <v>217</v>
      </c>
      <c r="E74" s="247">
        <v>420.64400000000001</v>
      </c>
      <c r="F74" s="248"/>
      <c r="G74" s="249">
        <f>ROUND(E74*F74,2)</f>
        <v>0</v>
      </c>
      <c r="H74" s="232">
        <v>10.06</v>
      </c>
      <c r="I74" s="231">
        <f>ROUND(E74*H74,2)</f>
        <v>4231.68</v>
      </c>
      <c r="J74" s="232">
        <v>27.34</v>
      </c>
      <c r="K74" s="231">
        <f>ROUND(E74*J74,2)</f>
        <v>11500.41</v>
      </c>
      <c r="L74" s="231">
        <v>21</v>
      </c>
      <c r="M74" s="231">
        <f>G74*(1+L74/100)</f>
        <v>0</v>
      </c>
      <c r="N74" s="230">
        <v>5.0000000000000002E-5</v>
      </c>
      <c r="O74" s="230">
        <f>ROUND(E74*N74,2)</f>
        <v>0.02</v>
      </c>
      <c r="P74" s="230">
        <v>0</v>
      </c>
      <c r="Q74" s="230">
        <f>ROUND(E74*P74,2)</f>
        <v>0</v>
      </c>
      <c r="R74" s="231"/>
      <c r="S74" s="231" t="s">
        <v>115</v>
      </c>
      <c r="T74" s="231" t="s">
        <v>115</v>
      </c>
      <c r="U74" s="231">
        <v>4.3999999999999997E-2</v>
      </c>
      <c r="V74" s="231">
        <f>ROUND(E74*U74,2)</f>
        <v>18.510000000000002</v>
      </c>
      <c r="W74" s="231"/>
      <c r="X74" s="231" t="s">
        <v>116</v>
      </c>
      <c r="Y74" s="231" t="s">
        <v>117</v>
      </c>
      <c r="Z74" s="211"/>
      <c r="AA74" s="211"/>
      <c r="AB74" s="211"/>
      <c r="AC74" s="211"/>
      <c r="AD74" s="211"/>
      <c r="AE74" s="211"/>
      <c r="AF74" s="211"/>
      <c r="AG74" s="211" t="s">
        <v>118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2">
      <c r="A75" s="228"/>
      <c r="B75" s="229"/>
      <c r="C75" s="259" t="s">
        <v>218</v>
      </c>
      <c r="D75" s="233"/>
      <c r="E75" s="234">
        <v>66.972399999999993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1"/>
      <c r="AA75" s="211"/>
      <c r="AB75" s="211"/>
      <c r="AC75" s="211"/>
      <c r="AD75" s="211"/>
      <c r="AE75" s="211"/>
      <c r="AF75" s="211"/>
      <c r="AG75" s="211" t="s">
        <v>120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>
      <c r="A76" s="228"/>
      <c r="B76" s="229"/>
      <c r="C76" s="259" t="s">
        <v>219</v>
      </c>
      <c r="D76" s="233"/>
      <c r="E76" s="234">
        <v>7.8570000000000002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1"/>
      <c r="AA76" s="211"/>
      <c r="AB76" s="211"/>
      <c r="AC76" s="211"/>
      <c r="AD76" s="211"/>
      <c r="AE76" s="211"/>
      <c r="AF76" s="211"/>
      <c r="AG76" s="211" t="s">
        <v>120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3">
      <c r="A77" s="228"/>
      <c r="B77" s="229"/>
      <c r="C77" s="259" t="s">
        <v>220</v>
      </c>
      <c r="D77" s="233"/>
      <c r="E77" s="234">
        <v>62.328000000000003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1"/>
      <c r="AA77" s="211"/>
      <c r="AB77" s="211"/>
      <c r="AC77" s="211"/>
      <c r="AD77" s="211"/>
      <c r="AE77" s="211"/>
      <c r="AF77" s="211"/>
      <c r="AG77" s="211" t="s">
        <v>120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>
      <c r="A78" s="228"/>
      <c r="B78" s="229"/>
      <c r="C78" s="259" t="s">
        <v>221</v>
      </c>
      <c r="D78" s="233"/>
      <c r="E78" s="234">
        <v>25.775200000000002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1"/>
      <c r="AA78" s="211"/>
      <c r="AB78" s="211"/>
      <c r="AC78" s="211"/>
      <c r="AD78" s="211"/>
      <c r="AE78" s="211"/>
      <c r="AF78" s="211"/>
      <c r="AG78" s="211" t="s">
        <v>120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3">
      <c r="A79" s="228"/>
      <c r="B79" s="229"/>
      <c r="C79" s="259" t="s">
        <v>222</v>
      </c>
      <c r="D79" s="233"/>
      <c r="E79" s="234">
        <v>23.154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1"/>
      <c r="AA79" s="211"/>
      <c r="AB79" s="211"/>
      <c r="AC79" s="211"/>
      <c r="AD79" s="211"/>
      <c r="AE79" s="211"/>
      <c r="AF79" s="211"/>
      <c r="AG79" s="211" t="s">
        <v>120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3">
      <c r="A80" s="228"/>
      <c r="B80" s="229"/>
      <c r="C80" s="259" t="s">
        <v>223</v>
      </c>
      <c r="D80" s="233"/>
      <c r="E80" s="234">
        <v>28.26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1"/>
      <c r="AA80" s="211"/>
      <c r="AB80" s="211"/>
      <c r="AC80" s="211"/>
      <c r="AD80" s="211"/>
      <c r="AE80" s="211"/>
      <c r="AF80" s="211"/>
      <c r="AG80" s="211" t="s">
        <v>120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>
      <c r="A81" s="228"/>
      <c r="B81" s="229"/>
      <c r="C81" s="259" t="s">
        <v>224</v>
      </c>
      <c r="D81" s="233"/>
      <c r="E81" s="234">
        <v>15.2784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1"/>
      <c r="AA81" s="211"/>
      <c r="AB81" s="211"/>
      <c r="AC81" s="211"/>
      <c r="AD81" s="211"/>
      <c r="AE81" s="211"/>
      <c r="AF81" s="211"/>
      <c r="AG81" s="211" t="s">
        <v>120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>
      <c r="A82" s="228"/>
      <c r="B82" s="229"/>
      <c r="C82" s="259" t="s">
        <v>225</v>
      </c>
      <c r="D82" s="233"/>
      <c r="E82" s="234">
        <v>152.779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1"/>
      <c r="AA82" s="211"/>
      <c r="AB82" s="211"/>
      <c r="AC82" s="211"/>
      <c r="AD82" s="211"/>
      <c r="AE82" s="211"/>
      <c r="AF82" s="211"/>
      <c r="AG82" s="211" t="s">
        <v>120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3">
      <c r="A83" s="228"/>
      <c r="B83" s="229"/>
      <c r="C83" s="259" t="s">
        <v>226</v>
      </c>
      <c r="D83" s="233"/>
      <c r="E83" s="234">
        <v>38.24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1"/>
      <c r="AA83" s="211"/>
      <c r="AB83" s="211"/>
      <c r="AC83" s="211"/>
      <c r="AD83" s="211"/>
      <c r="AE83" s="211"/>
      <c r="AF83" s="211"/>
      <c r="AG83" s="211" t="s">
        <v>120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>
      <c r="A84" s="244">
        <v>33</v>
      </c>
      <c r="B84" s="245" t="s">
        <v>227</v>
      </c>
      <c r="C84" s="258" t="s">
        <v>228</v>
      </c>
      <c r="D84" s="246" t="s">
        <v>217</v>
      </c>
      <c r="E84" s="247">
        <v>48</v>
      </c>
      <c r="F84" s="248"/>
      <c r="G84" s="249">
        <f>ROUND(E84*F84,2)</f>
        <v>0</v>
      </c>
      <c r="H84" s="232">
        <v>10.06</v>
      </c>
      <c r="I84" s="231">
        <f>ROUND(E84*H84,2)</f>
        <v>482.88</v>
      </c>
      <c r="J84" s="232">
        <v>48.74</v>
      </c>
      <c r="K84" s="231">
        <f>ROUND(E84*J84,2)</f>
        <v>2339.52</v>
      </c>
      <c r="L84" s="231">
        <v>21</v>
      </c>
      <c r="M84" s="231">
        <f>G84*(1+L84/100)</f>
        <v>0</v>
      </c>
      <c r="N84" s="230">
        <v>5.0000000000000002E-5</v>
      </c>
      <c r="O84" s="230">
        <f>ROUND(E84*N84,2)</f>
        <v>0</v>
      </c>
      <c r="P84" s="230">
        <v>1E-3</v>
      </c>
      <c r="Q84" s="230">
        <f>ROUND(E84*P84,2)</f>
        <v>0.05</v>
      </c>
      <c r="R84" s="231"/>
      <c r="S84" s="231" t="s">
        <v>115</v>
      </c>
      <c r="T84" s="231" t="s">
        <v>115</v>
      </c>
      <c r="U84" s="231">
        <v>9.7000000000000003E-2</v>
      </c>
      <c r="V84" s="231">
        <f>ROUND(E84*U84,2)</f>
        <v>4.66</v>
      </c>
      <c r="W84" s="231"/>
      <c r="X84" s="231" t="s">
        <v>116</v>
      </c>
      <c r="Y84" s="231" t="s">
        <v>117</v>
      </c>
      <c r="Z84" s="211"/>
      <c r="AA84" s="211"/>
      <c r="AB84" s="211"/>
      <c r="AC84" s="211"/>
      <c r="AD84" s="211"/>
      <c r="AE84" s="211"/>
      <c r="AF84" s="211"/>
      <c r="AG84" s="211" t="s">
        <v>118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2">
      <c r="A85" s="228"/>
      <c r="B85" s="229"/>
      <c r="C85" s="259" t="s">
        <v>229</v>
      </c>
      <c r="D85" s="233"/>
      <c r="E85" s="234">
        <v>48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1"/>
      <c r="AA85" s="211"/>
      <c r="AB85" s="211"/>
      <c r="AC85" s="211"/>
      <c r="AD85" s="211"/>
      <c r="AE85" s="211"/>
      <c r="AF85" s="211"/>
      <c r="AG85" s="211" t="s">
        <v>120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2.5" outlineLevel="1">
      <c r="A86" s="244">
        <v>34</v>
      </c>
      <c r="B86" s="245" t="s">
        <v>230</v>
      </c>
      <c r="C86" s="258" t="s">
        <v>231</v>
      </c>
      <c r="D86" s="246" t="s">
        <v>217</v>
      </c>
      <c r="E86" s="247">
        <v>420.64400000000001</v>
      </c>
      <c r="F86" s="248"/>
      <c r="G86" s="249">
        <f>ROUND(E86*F86,2)</f>
        <v>0</v>
      </c>
      <c r="H86" s="232">
        <v>0</v>
      </c>
      <c r="I86" s="231">
        <f>ROUND(E86*H86,2)</f>
        <v>0</v>
      </c>
      <c r="J86" s="232">
        <v>52.3</v>
      </c>
      <c r="K86" s="231">
        <f>ROUND(E86*J86,2)</f>
        <v>21999.68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232</v>
      </c>
      <c r="T86" s="231" t="s">
        <v>233</v>
      </c>
      <c r="U86" s="231">
        <v>0</v>
      </c>
      <c r="V86" s="231">
        <f>ROUND(E86*U86,2)</f>
        <v>0</v>
      </c>
      <c r="W86" s="231"/>
      <c r="X86" s="231" t="s">
        <v>116</v>
      </c>
      <c r="Y86" s="231" t="s">
        <v>117</v>
      </c>
      <c r="Z86" s="211"/>
      <c r="AA86" s="211"/>
      <c r="AB86" s="211"/>
      <c r="AC86" s="211"/>
      <c r="AD86" s="211"/>
      <c r="AE86" s="211"/>
      <c r="AF86" s="211"/>
      <c r="AG86" s="211" t="s">
        <v>118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2">
      <c r="A87" s="228"/>
      <c r="B87" s="229"/>
      <c r="C87" s="259" t="s">
        <v>234</v>
      </c>
      <c r="D87" s="233"/>
      <c r="E87" s="234">
        <v>420.64400000000001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1"/>
      <c r="AA87" s="211"/>
      <c r="AB87" s="211"/>
      <c r="AC87" s="211"/>
      <c r="AD87" s="211"/>
      <c r="AE87" s="211"/>
      <c r="AF87" s="211"/>
      <c r="AG87" s="211" t="s">
        <v>120</v>
      </c>
      <c r="AH87" s="211">
        <v>5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>
      <c r="A88" s="244">
        <v>35</v>
      </c>
      <c r="B88" s="245" t="s">
        <v>235</v>
      </c>
      <c r="C88" s="258" t="s">
        <v>236</v>
      </c>
      <c r="D88" s="246" t="s">
        <v>147</v>
      </c>
      <c r="E88" s="247">
        <v>8.4899999999999993E-3</v>
      </c>
      <c r="F88" s="248"/>
      <c r="G88" s="249">
        <f>ROUND(E88*F88,2)</f>
        <v>0</v>
      </c>
      <c r="H88" s="232">
        <v>45770</v>
      </c>
      <c r="I88" s="231">
        <f>ROUND(E88*H88,2)</f>
        <v>388.59</v>
      </c>
      <c r="J88" s="232">
        <v>0</v>
      </c>
      <c r="K88" s="231">
        <f>ROUND(E88*J88,2)</f>
        <v>0</v>
      </c>
      <c r="L88" s="231">
        <v>21</v>
      </c>
      <c r="M88" s="231">
        <f>G88*(1+L88/100)</f>
        <v>0</v>
      </c>
      <c r="N88" s="230">
        <v>1</v>
      </c>
      <c r="O88" s="230">
        <f>ROUND(E88*N88,2)</f>
        <v>0.01</v>
      </c>
      <c r="P88" s="230">
        <v>0</v>
      </c>
      <c r="Q88" s="230">
        <f>ROUND(E88*P88,2)</f>
        <v>0</v>
      </c>
      <c r="R88" s="231" t="s">
        <v>164</v>
      </c>
      <c r="S88" s="231" t="s">
        <v>115</v>
      </c>
      <c r="T88" s="231" t="s">
        <v>115</v>
      </c>
      <c r="U88" s="231">
        <v>0</v>
      </c>
      <c r="V88" s="231">
        <f>ROUND(E88*U88,2)</f>
        <v>0</v>
      </c>
      <c r="W88" s="231"/>
      <c r="X88" s="231" t="s">
        <v>165</v>
      </c>
      <c r="Y88" s="231" t="s">
        <v>117</v>
      </c>
      <c r="Z88" s="211"/>
      <c r="AA88" s="211"/>
      <c r="AB88" s="211"/>
      <c r="AC88" s="211"/>
      <c r="AD88" s="211"/>
      <c r="AE88" s="211"/>
      <c r="AF88" s="211"/>
      <c r="AG88" s="211" t="s">
        <v>166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2">
      <c r="A89" s="228"/>
      <c r="B89" s="229"/>
      <c r="C89" s="259" t="s">
        <v>237</v>
      </c>
      <c r="D89" s="233"/>
      <c r="E89" s="234">
        <v>8.4899999999999993E-3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1"/>
      <c r="AA89" s="211"/>
      <c r="AB89" s="211"/>
      <c r="AC89" s="211"/>
      <c r="AD89" s="211"/>
      <c r="AE89" s="211"/>
      <c r="AF89" s="211"/>
      <c r="AG89" s="211" t="s">
        <v>120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>
      <c r="A90" s="244">
        <v>36</v>
      </c>
      <c r="B90" s="245" t="s">
        <v>238</v>
      </c>
      <c r="C90" s="258" t="s">
        <v>239</v>
      </c>
      <c r="D90" s="246" t="s">
        <v>147</v>
      </c>
      <c r="E90" s="247">
        <v>6.7309999999999995E-2</v>
      </c>
      <c r="F90" s="248"/>
      <c r="G90" s="249">
        <f>ROUND(E90*F90,2)</f>
        <v>0</v>
      </c>
      <c r="H90" s="232">
        <v>48600</v>
      </c>
      <c r="I90" s="231">
        <f>ROUND(E90*H90,2)</f>
        <v>3271.27</v>
      </c>
      <c r="J90" s="232">
        <v>0</v>
      </c>
      <c r="K90" s="231">
        <f>ROUND(E90*J90,2)</f>
        <v>0</v>
      </c>
      <c r="L90" s="231">
        <v>21</v>
      </c>
      <c r="M90" s="231">
        <f>G90*(1+L90/100)</f>
        <v>0</v>
      </c>
      <c r="N90" s="230">
        <v>1</v>
      </c>
      <c r="O90" s="230">
        <f>ROUND(E90*N90,2)</f>
        <v>7.0000000000000007E-2</v>
      </c>
      <c r="P90" s="230">
        <v>0</v>
      </c>
      <c r="Q90" s="230">
        <f>ROUND(E90*P90,2)</f>
        <v>0</v>
      </c>
      <c r="R90" s="231" t="s">
        <v>164</v>
      </c>
      <c r="S90" s="231" t="s">
        <v>115</v>
      </c>
      <c r="T90" s="231" t="s">
        <v>115</v>
      </c>
      <c r="U90" s="231">
        <v>0</v>
      </c>
      <c r="V90" s="231">
        <f>ROUND(E90*U90,2)</f>
        <v>0</v>
      </c>
      <c r="W90" s="231"/>
      <c r="X90" s="231" t="s">
        <v>165</v>
      </c>
      <c r="Y90" s="231" t="s">
        <v>117</v>
      </c>
      <c r="Z90" s="211"/>
      <c r="AA90" s="211"/>
      <c r="AB90" s="211"/>
      <c r="AC90" s="211"/>
      <c r="AD90" s="211"/>
      <c r="AE90" s="211"/>
      <c r="AF90" s="211"/>
      <c r="AG90" s="211" t="s">
        <v>166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>
      <c r="A91" s="228"/>
      <c r="B91" s="229"/>
      <c r="C91" s="259" t="s">
        <v>240</v>
      </c>
      <c r="D91" s="233"/>
      <c r="E91" s="234">
        <v>6.7309999999999995E-2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1"/>
      <c r="AA91" s="211"/>
      <c r="AB91" s="211"/>
      <c r="AC91" s="211"/>
      <c r="AD91" s="211"/>
      <c r="AE91" s="211"/>
      <c r="AF91" s="211"/>
      <c r="AG91" s="211" t="s">
        <v>120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>
      <c r="A92" s="244">
        <v>37</v>
      </c>
      <c r="B92" s="245" t="s">
        <v>241</v>
      </c>
      <c r="C92" s="258" t="s">
        <v>242</v>
      </c>
      <c r="D92" s="246" t="s">
        <v>147</v>
      </c>
      <c r="E92" s="247">
        <v>7.2330000000000005E-2</v>
      </c>
      <c r="F92" s="248"/>
      <c r="G92" s="249">
        <f>ROUND(E92*F92,2)</f>
        <v>0</v>
      </c>
      <c r="H92" s="232">
        <v>56250</v>
      </c>
      <c r="I92" s="231">
        <f>ROUND(E92*H92,2)</f>
        <v>4068.56</v>
      </c>
      <c r="J92" s="232">
        <v>0</v>
      </c>
      <c r="K92" s="231">
        <f>ROUND(E92*J92,2)</f>
        <v>0</v>
      </c>
      <c r="L92" s="231">
        <v>21</v>
      </c>
      <c r="M92" s="231">
        <f>G92*(1+L92/100)</f>
        <v>0</v>
      </c>
      <c r="N92" s="230">
        <v>1</v>
      </c>
      <c r="O92" s="230">
        <f>ROUND(E92*N92,2)</f>
        <v>7.0000000000000007E-2</v>
      </c>
      <c r="P92" s="230">
        <v>0</v>
      </c>
      <c r="Q92" s="230">
        <f>ROUND(E92*P92,2)</f>
        <v>0</v>
      </c>
      <c r="R92" s="231" t="s">
        <v>164</v>
      </c>
      <c r="S92" s="231" t="s">
        <v>115</v>
      </c>
      <c r="T92" s="231" t="s">
        <v>115</v>
      </c>
      <c r="U92" s="231">
        <v>0</v>
      </c>
      <c r="V92" s="231">
        <f>ROUND(E92*U92,2)</f>
        <v>0</v>
      </c>
      <c r="W92" s="231"/>
      <c r="X92" s="231" t="s">
        <v>165</v>
      </c>
      <c r="Y92" s="231" t="s">
        <v>117</v>
      </c>
      <c r="Z92" s="211"/>
      <c r="AA92" s="211"/>
      <c r="AB92" s="211"/>
      <c r="AC92" s="211"/>
      <c r="AD92" s="211"/>
      <c r="AE92" s="211"/>
      <c r="AF92" s="211"/>
      <c r="AG92" s="211" t="s">
        <v>166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2">
      <c r="A93" s="228"/>
      <c r="B93" s="229"/>
      <c r="C93" s="259" t="s">
        <v>243</v>
      </c>
      <c r="D93" s="233"/>
      <c r="E93" s="234">
        <v>7.2330000000000005E-2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1"/>
      <c r="AA93" s="211"/>
      <c r="AB93" s="211"/>
      <c r="AC93" s="211"/>
      <c r="AD93" s="211"/>
      <c r="AE93" s="211"/>
      <c r="AF93" s="211"/>
      <c r="AG93" s="211" t="s">
        <v>120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>
      <c r="A94" s="244">
        <v>38</v>
      </c>
      <c r="B94" s="245" t="s">
        <v>244</v>
      </c>
      <c r="C94" s="258" t="s">
        <v>245</v>
      </c>
      <c r="D94" s="246" t="s">
        <v>147</v>
      </c>
      <c r="E94" s="247">
        <v>3.0519999999999999E-2</v>
      </c>
      <c r="F94" s="248"/>
      <c r="G94" s="249">
        <f>ROUND(E94*F94,2)</f>
        <v>0</v>
      </c>
      <c r="H94" s="232">
        <v>38600</v>
      </c>
      <c r="I94" s="231">
        <f>ROUND(E94*H94,2)</f>
        <v>1178.07</v>
      </c>
      <c r="J94" s="232">
        <v>0</v>
      </c>
      <c r="K94" s="231">
        <f>ROUND(E94*J94,2)</f>
        <v>0</v>
      </c>
      <c r="L94" s="231">
        <v>21</v>
      </c>
      <c r="M94" s="231">
        <f>G94*(1+L94/100)</f>
        <v>0</v>
      </c>
      <c r="N94" s="230">
        <v>1</v>
      </c>
      <c r="O94" s="230">
        <f>ROUND(E94*N94,2)</f>
        <v>0.03</v>
      </c>
      <c r="P94" s="230">
        <v>0</v>
      </c>
      <c r="Q94" s="230">
        <f>ROUND(E94*P94,2)</f>
        <v>0</v>
      </c>
      <c r="R94" s="231" t="s">
        <v>164</v>
      </c>
      <c r="S94" s="231" t="s">
        <v>115</v>
      </c>
      <c r="T94" s="231" t="s">
        <v>115</v>
      </c>
      <c r="U94" s="231">
        <v>0</v>
      </c>
      <c r="V94" s="231">
        <f>ROUND(E94*U94,2)</f>
        <v>0</v>
      </c>
      <c r="W94" s="231"/>
      <c r="X94" s="231" t="s">
        <v>165</v>
      </c>
      <c r="Y94" s="231" t="s">
        <v>117</v>
      </c>
      <c r="Z94" s="211"/>
      <c r="AA94" s="211"/>
      <c r="AB94" s="211"/>
      <c r="AC94" s="211"/>
      <c r="AD94" s="211"/>
      <c r="AE94" s="211"/>
      <c r="AF94" s="211"/>
      <c r="AG94" s="211" t="s">
        <v>166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2">
      <c r="A95" s="228"/>
      <c r="B95" s="229"/>
      <c r="C95" s="259" t="s">
        <v>246</v>
      </c>
      <c r="D95" s="233"/>
      <c r="E95" s="234">
        <v>3.0519999999999999E-2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1"/>
      <c r="AA95" s="211"/>
      <c r="AB95" s="211"/>
      <c r="AC95" s="211"/>
      <c r="AD95" s="211"/>
      <c r="AE95" s="211"/>
      <c r="AF95" s="211"/>
      <c r="AG95" s="211" t="s">
        <v>120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2.5" outlineLevel="1">
      <c r="A96" s="244">
        <v>39</v>
      </c>
      <c r="B96" s="245" t="s">
        <v>247</v>
      </c>
      <c r="C96" s="258" t="s">
        <v>248</v>
      </c>
      <c r="D96" s="246" t="s">
        <v>190</v>
      </c>
      <c r="E96" s="247">
        <v>11.016</v>
      </c>
      <c r="F96" s="248"/>
      <c r="G96" s="249">
        <f>ROUND(E96*F96,2)</f>
        <v>0</v>
      </c>
      <c r="H96" s="232">
        <v>203.5</v>
      </c>
      <c r="I96" s="231">
        <f>ROUND(E96*H96,2)</f>
        <v>2241.7600000000002</v>
      </c>
      <c r="J96" s="232">
        <v>0</v>
      </c>
      <c r="K96" s="231">
        <f>ROUND(E96*J96,2)</f>
        <v>0</v>
      </c>
      <c r="L96" s="231">
        <v>21</v>
      </c>
      <c r="M96" s="231">
        <f>G96*(1+L96/100)</f>
        <v>0</v>
      </c>
      <c r="N96" s="230">
        <v>2.2699999999999999E-3</v>
      </c>
      <c r="O96" s="230">
        <f>ROUND(E96*N96,2)</f>
        <v>0.03</v>
      </c>
      <c r="P96" s="230">
        <v>0</v>
      </c>
      <c r="Q96" s="230">
        <f>ROUND(E96*P96,2)</f>
        <v>0</v>
      </c>
      <c r="R96" s="231" t="s">
        <v>164</v>
      </c>
      <c r="S96" s="231" t="s">
        <v>115</v>
      </c>
      <c r="T96" s="231" t="s">
        <v>115</v>
      </c>
      <c r="U96" s="231">
        <v>0</v>
      </c>
      <c r="V96" s="231">
        <f>ROUND(E96*U96,2)</f>
        <v>0</v>
      </c>
      <c r="W96" s="231"/>
      <c r="X96" s="231" t="s">
        <v>165</v>
      </c>
      <c r="Y96" s="231" t="s">
        <v>117</v>
      </c>
      <c r="Z96" s="211"/>
      <c r="AA96" s="211"/>
      <c r="AB96" s="211"/>
      <c r="AC96" s="211"/>
      <c r="AD96" s="211"/>
      <c r="AE96" s="211"/>
      <c r="AF96" s="211"/>
      <c r="AG96" s="211" t="s">
        <v>166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2">
      <c r="A97" s="228"/>
      <c r="B97" s="229"/>
      <c r="C97" s="259" t="s">
        <v>249</v>
      </c>
      <c r="D97" s="233"/>
      <c r="E97" s="234">
        <v>11.016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1"/>
      <c r="AA97" s="211"/>
      <c r="AB97" s="211"/>
      <c r="AC97" s="211"/>
      <c r="AD97" s="211"/>
      <c r="AE97" s="211"/>
      <c r="AF97" s="211"/>
      <c r="AG97" s="211" t="s">
        <v>120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1">
      <c r="A98" s="244">
        <v>40</v>
      </c>
      <c r="B98" s="245" t="s">
        <v>250</v>
      </c>
      <c r="C98" s="258" t="s">
        <v>251</v>
      </c>
      <c r="D98" s="246" t="s">
        <v>190</v>
      </c>
      <c r="E98" s="247">
        <v>10.907999999999999</v>
      </c>
      <c r="F98" s="248"/>
      <c r="G98" s="249">
        <f>ROUND(E98*F98,2)</f>
        <v>0</v>
      </c>
      <c r="H98" s="232">
        <v>192</v>
      </c>
      <c r="I98" s="231">
        <f>ROUND(E98*H98,2)</f>
        <v>2094.34</v>
      </c>
      <c r="J98" s="232">
        <v>0</v>
      </c>
      <c r="K98" s="231">
        <f>ROUND(E98*J98,2)</f>
        <v>0</v>
      </c>
      <c r="L98" s="231">
        <v>21</v>
      </c>
      <c r="M98" s="231">
        <f>G98*(1+L98/100)</f>
        <v>0</v>
      </c>
      <c r="N98" s="230">
        <v>2.5500000000000002E-3</v>
      </c>
      <c r="O98" s="230">
        <f>ROUND(E98*N98,2)</f>
        <v>0.03</v>
      </c>
      <c r="P98" s="230">
        <v>0</v>
      </c>
      <c r="Q98" s="230">
        <f>ROUND(E98*P98,2)</f>
        <v>0</v>
      </c>
      <c r="R98" s="231" t="s">
        <v>164</v>
      </c>
      <c r="S98" s="231" t="s">
        <v>115</v>
      </c>
      <c r="T98" s="231" t="s">
        <v>115</v>
      </c>
      <c r="U98" s="231">
        <v>0</v>
      </c>
      <c r="V98" s="231">
        <f>ROUND(E98*U98,2)</f>
        <v>0</v>
      </c>
      <c r="W98" s="231"/>
      <c r="X98" s="231" t="s">
        <v>165</v>
      </c>
      <c r="Y98" s="231" t="s">
        <v>117</v>
      </c>
      <c r="Z98" s="211"/>
      <c r="AA98" s="211"/>
      <c r="AB98" s="211"/>
      <c r="AC98" s="211"/>
      <c r="AD98" s="211"/>
      <c r="AE98" s="211"/>
      <c r="AF98" s="211"/>
      <c r="AG98" s="211" t="s">
        <v>166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2">
      <c r="A99" s="228"/>
      <c r="B99" s="229"/>
      <c r="C99" s="259" t="s">
        <v>252</v>
      </c>
      <c r="D99" s="233"/>
      <c r="E99" s="234">
        <v>10.907999999999999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1"/>
      <c r="AA99" s="211"/>
      <c r="AB99" s="211"/>
      <c r="AC99" s="211"/>
      <c r="AD99" s="211"/>
      <c r="AE99" s="211"/>
      <c r="AF99" s="211"/>
      <c r="AG99" s="211" t="s">
        <v>120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22.5" outlineLevel="1">
      <c r="A100" s="244">
        <v>41</v>
      </c>
      <c r="B100" s="245" t="s">
        <v>253</v>
      </c>
      <c r="C100" s="258" t="s">
        <v>254</v>
      </c>
      <c r="D100" s="246" t="s">
        <v>147</v>
      </c>
      <c r="E100" s="247">
        <v>1.6500000000000001E-2</v>
      </c>
      <c r="F100" s="248"/>
      <c r="G100" s="249">
        <f>ROUND(E100*F100,2)</f>
        <v>0</v>
      </c>
      <c r="H100" s="232">
        <v>44060</v>
      </c>
      <c r="I100" s="231">
        <f>ROUND(E100*H100,2)</f>
        <v>726.99</v>
      </c>
      <c r="J100" s="232">
        <v>0</v>
      </c>
      <c r="K100" s="231">
        <f>ROUND(E100*J100,2)</f>
        <v>0</v>
      </c>
      <c r="L100" s="231">
        <v>21</v>
      </c>
      <c r="M100" s="231">
        <f>G100*(1+L100/100)</f>
        <v>0</v>
      </c>
      <c r="N100" s="230">
        <v>1</v>
      </c>
      <c r="O100" s="230">
        <f>ROUND(E100*N100,2)</f>
        <v>0.02</v>
      </c>
      <c r="P100" s="230">
        <v>0</v>
      </c>
      <c r="Q100" s="230">
        <f>ROUND(E100*P100,2)</f>
        <v>0</v>
      </c>
      <c r="R100" s="231" t="s">
        <v>164</v>
      </c>
      <c r="S100" s="231" t="s">
        <v>115</v>
      </c>
      <c r="T100" s="231" t="s">
        <v>115</v>
      </c>
      <c r="U100" s="231">
        <v>0</v>
      </c>
      <c r="V100" s="231">
        <f>ROUND(E100*U100,2)</f>
        <v>0</v>
      </c>
      <c r="W100" s="231"/>
      <c r="X100" s="231" t="s">
        <v>165</v>
      </c>
      <c r="Y100" s="231" t="s">
        <v>117</v>
      </c>
      <c r="Z100" s="211"/>
      <c r="AA100" s="211"/>
      <c r="AB100" s="211"/>
      <c r="AC100" s="211"/>
      <c r="AD100" s="211"/>
      <c r="AE100" s="211"/>
      <c r="AF100" s="211"/>
      <c r="AG100" s="211" t="s">
        <v>166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2">
      <c r="A101" s="228"/>
      <c r="B101" s="229"/>
      <c r="C101" s="259" t="s">
        <v>255</v>
      </c>
      <c r="D101" s="233"/>
      <c r="E101" s="234">
        <v>1.6500000000000001E-2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1"/>
      <c r="AA101" s="211"/>
      <c r="AB101" s="211"/>
      <c r="AC101" s="211"/>
      <c r="AD101" s="211"/>
      <c r="AE101" s="211"/>
      <c r="AF101" s="211"/>
      <c r="AG101" s="211" t="s">
        <v>120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22.5" outlineLevel="1">
      <c r="A102" s="251">
        <v>42</v>
      </c>
      <c r="B102" s="252" t="s">
        <v>256</v>
      </c>
      <c r="C102" s="261" t="s">
        <v>257</v>
      </c>
      <c r="D102" s="253" t="s">
        <v>190</v>
      </c>
      <c r="E102" s="254">
        <v>11</v>
      </c>
      <c r="F102" s="255"/>
      <c r="G102" s="256">
        <f>ROUND(E102*F102,2)</f>
        <v>0</v>
      </c>
      <c r="H102" s="232">
        <v>139.5</v>
      </c>
      <c r="I102" s="231">
        <f>ROUND(E102*H102,2)</f>
        <v>1534.5</v>
      </c>
      <c r="J102" s="232">
        <v>0</v>
      </c>
      <c r="K102" s="231">
        <f>ROUND(E102*J102,2)</f>
        <v>0</v>
      </c>
      <c r="L102" s="231">
        <v>21</v>
      </c>
      <c r="M102" s="231">
        <f>G102*(1+L102/100)</f>
        <v>0</v>
      </c>
      <c r="N102" s="230">
        <v>1.48E-3</v>
      </c>
      <c r="O102" s="230">
        <f>ROUND(E102*N102,2)</f>
        <v>0.02</v>
      </c>
      <c r="P102" s="230">
        <v>0</v>
      </c>
      <c r="Q102" s="230">
        <f>ROUND(E102*P102,2)</f>
        <v>0</v>
      </c>
      <c r="R102" s="231" t="s">
        <v>164</v>
      </c>
      <c r="S102" s="231" t="s">
        <v>115</v>
      </c>
      <c r="T102" s="231" t="s">
        <v>115</v>
      </c>
      <c r="U102" s="231">
        <v>0</v>
      </c>
      <c r="V102" s="231">
        <f>ROUND(E102*U102,2)</f>
        <v>0</v>
      </c>
      <c r="W102" s="231"/>
      <c r="X102" s="231" t="s">
        <v>165</v>
      </c>
      <c r="Y102" s="231" t="s">
        <v>117</v>
      </c>
      <c r="Z102" s="211"/>
      <c r="AA102" s="211"/>
      <c r="AB102" s="211"/>
      <c r="AC102" s="211"/>
      <c r="AD102" s="211"/>
      <c r="AE102" s="211"/>
      <c r="AF102" s="211"/>
      <c r="AG102" s="211" t="s">
        <v>166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>
      <c r="A103" s="244">
        <v>43</v>
      </c>
      <c r="B103" s="245" t="s">
        <v>258</v>
      </c>
      <c r="C103" s="258" t="s">
        <v>259</v>
      </c>
      <c r="D103" s="246" t="s">
        <v>190</v>
      </c>
      <c r="E103" s="247">
        <v>34.979999999999997</v>
      </c>
      <c r="F103" s="248"/>
      <c r="G103" s="249">
        <f>ROUND(E103*F103,2)</f>
        <v>0</v>
      </c>
      <c r="H103" s="232">
        <v>3.95</v>
      </c>
      <c r="I103" s="231">
        <f>ROUND(E103*H103,2)</f>
        <v>138.16999999999999</v>
      </c>
      <c r="J103" s="232">
        <v>0</v>
      </c>
      <c r="K103" s="231">
        <f>ROUND(E103*J103,2)</f>
        <v>0</v>
      </c>
      <c r="L103" s="231">
        <v>21</v>
      </c>
      <c r="M103" s="231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1" t="s">
        <v>164</v>
      </c>
      <c r="S103" s="231" t="s">
        <v>115</v>
      </c>
      <c r="T103" s="231" t="s">
        <v>115</v>
      </c>
      <c r="U103" s="231">
        <v>0</v>
      </c>
      <c r="V103" s="231">
        <f>ROUND(E103*U103,2)</f>
        <v>0</v>
      </c>
      <c r="W103" s="231"/>
      <c r="X103" s="231" t="s">
        <v>165</v>
      </c>
      <c r="Y103" s="231" t="s">
        <v>117</v>
      </c>
      <c r="Z103" s="211"/>
      <c r="AA103" s="211"/>
      <c r="AB103" s="211"/>
      <c r="AC103" s="211"/>
      <c r="AD103" s="211"/>
      <c r="AE103" s="211"/>
      <c r="AF103" s="211"/>
      <c r="AG103" s="211" t="s">
        <v>166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2">
      <c r="A104" s="228"/>
      <c r="B104" s="229"/>
      <c r="C104" s="259" t="s">
        <v>260</v>
      </c>
      <c r="D104" s="233"/>
      <c r="E104" s="234">
        <v>34.979999999999997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1"/>
      <c r="AA104" s="211"/>
      <c r="AB104" s="211"/>
      <c r="AC104" s="211"/>
      <c r="AD104" s="211"/>
      <c r="AE104" s="211"/>
      <c r="AF104" s="211"/>
      <c r="AG104" s="211" t="s">
        <v>120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>
      <c r="A105" s="251">
        <v>44</v>
      </c>
      <c r="B105" s="252" t="s">
        <v>261</v>
      </c>
      <c r="C105" s="261" t="s">
        <v>262</v>
      </c>
      <c r="D105" s="253" t="s">
        <v>155</v>
      </c>
      <c r="E105" s="254">
        <v>9</v>
      </c>
      <c r="F105" s="255"/>
      <c r="G105" s="256">
        <f>ROUND(E105*F105,2)</f>
        <v>0</v>
      </c>
      <c r="H105" s="232">
        <v>40.200000000000003</v>
      </c>
      <c r="I105" s="231">
        <f>ROUND(E105*H105,2)</f>
        <v>361.8</v>
      </c>
      <c r="J105" s="232">
        <v>0</v>
      </c>
      <c r="K105" s="231">
        <f>ROUND(E105*J105,2)</f>
        <v>0</v>
      </c>
      <c r="L105" s="231">
        <v>21</v>
      </c>
      <c r="M105" s="231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1" t="s">
        <v>164</v>
      </c>
      <c r="S105" s="231" t="s">
        <v>115</v>
      </c>
      <c r="T105" s="231" t="s">
        <v>115</v>
      </c>
      <c r="U105" s="231">
        <v>0</v>
      </c>
      <c r="V105" s="231">
        <f>ROUND(E105*U105,2)</f>
        <v>0</v>
      </c>
      <c r="W105" s="231"/>
      <c r="X105" s="231" t="s">
        <v>165</v>
      </c>
      <c r="Y105" s="231" t="s">
        <v>117</v>
      </c>
      <c r="Z105" s="211"/>
      <c r="AA105" s="211"/>
      <c r="AB105" s="211"/>
      <c r="AC105" s="211"/>
      <c r="AD105" s="211"/>
      <c r="AE105" s="211"/>
      <c r="AF105" s="211"/>
      <c r="AG105" s="211" t="s">
        <v>166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>
      <c r="A106" s="251">
        <v>45</v>
      </c>
      <c r="B106" s="252" t="s">
        <v>263</v>
      </c>
      <c r="C106" s="261" t="s">
        <v>264</v>
      </c>
      <c r="D106" s="253" t="s">
        <v>155</v>
      </c>
      <c r="E106" s="254">
        <v>1</v>
      </c>
      <c r="F106" s="255"/>
      <c r="G106" s="256">
        <f>ROUND(E106*F106,2)</f>
        <v>0</v>
      </c>
      <c r="H106" s="232">
        <v>408.5</v>
      </c>
      <c r="I106" s="231">
        <f>ROUND(E106*H106,2)</f>
        <v>408.5</v>
      </c>
      <c r="J106" s="232">
        <v>0</v>
      </c>
      <c r="K106" s="231">
        <f>ROUND(E106*J106,2)</f>
        <v>0</v>
      </c>
      <c r="L106" s="231">
        <v>21</v>
      </c>
      <c r="M106" s="231">
        <f>G106*(1+L106/100)</f>
        <v>0</v>
      </c>
      <c r="N106" s="230">
        <v>2.0000000000000001E-4</v>
      </c>
      <c r="O106" s="230">
        <f>ROUND(E106*N106,2)</f>
        <v>0</v>
      </c>
      <c r="P106" s="230">
        <v>0</v>
      </c>
      <c r="Q106" s="230">
        <f>ROUND(E106*P106,2)</f>
        <v>0</v>
      </c>
      <c r="R106" s="231" t="s">
        <v>164</v>
      </c>
      <c r="S106" s="231" t="s">
        <v>115</v>
      </c>
      <c r="T106" s="231" t="s">
        <v>115</v>
      </c>
      <c r="U106" s="231">
        <v>0</v>
      </c>
      <c r="V106" s="231">
        <f>ROUND(E106*U106,2)</f>
        <v>0</v>
      </c>
      <c r="W106" s="231"/>
      <c r="X106" s="231" t="s">
        <v>165</v>
      </c>
      <c r="Y106" s="231" t="s">
        <v>117</v>
      </c>
      <c r="Z106" s="211"/>
      <c r="AA106" s="211"/>
      <c r="AB106" s="211"/>
      <c r="AC106" s="211"/>
      <c r="AD106" s="211"/>
      <c r="AE106" s="211"/>
      <c r="AF106" s="211"/>
      <c r="AG106" s="211" t="s">
        <v>166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>
      <c r="A107" s="251">
        <v>46</v>
      </c>
      <c r="B107" s="252" t="s">
        <v>265</v>
      </c>
      <c r="C107" s="261" t="s">
        <v>266</v>
      </c>
      <c r="D107" s="253" t="s">
        <v>155</v>
      </c>
      <c r="E107" s="254">
        <v>3</v>
      </c>
      <c r="F107" s="255"/>
      <c r="G107" s="256">
        <f>ROUND(E107*F107,2)</f>
        <v>0</v>
      </c>
      <c r="H107" s="232">
        <v>1000</v>
      </c>
      <c r="I107" s="231">
        <f>ROUND(E107*H107,2)</f>
        <v>3000</v>
      </c>
      <c r="J107" s="232">
        <v>0</v>
      </c>
      <c r="K107" s="231">
        <f>ROUND(E107*J107,2)</f>
        <v>0</v>
      </c>
      <c r="L107" s="231">
        <v>21</v>
      </c>
      <c r="M107" s="231">
        <f>G107*(1+L107/100)</f>
        <v>0</v>
      </c>
      <c r="N107" s="230">
        <v>1.2E-4</v>
      </c>
      <c r="O107" s="230">
        <f>ROUND(E107*N107,2)</f>
        <v>0</v>
      </c>
      <c r="P107" s="230">
        <v>0</v>
      </c>
      <c r="Q107" s="230">
        <f>ROUND(E107*P107,2)</f>
        <v>0</v>
      </c>
      <c r="R107" s="231" t="s">
        <v>164</v>
      </c>
      <c r="S107" s="231" t="s">
        <v>115</v>
      </c>
      <c r="T107" s="231" t="s">
        <v>115</v>
      </c>
      <c r="U107" s="231">
        <v>0</v>
      </c>
      <c r="V107" s="231">
        <f>ROUND(E107*U107,2)</f>
        <v>0</v>
      </c>
      <c r="W107" s="231"/>
      <c r="X107" s="231" t="s">
        <v>165</v>
      </c>
      <c r="Y107" s="231" t="s">
        <v>117</v>
      </c>
      <c r="Z107" s="211"/>
      <c r="AA107" s="211"/>
      <c r="AB107" s="211"/>
      <c r="AC107" s="211"/>
      <c r="AD107" s="211"/>
      <c r="AE107" s="211"/>
      <c r="AF107" s="211"/>
      <c r="AG107" s="211" t="s">
        <v>166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ht="22.5" outlineLevel="1">
      <c r="A108" s="251">
        <v>47</v>
      </c>
      <c r="B108" s="252" t="s">
        <v>267</v>
      </c>
      <c r="C108" s="261" t="s">
        <v>268</v>
      </c>
      <c r="D108" s="253" t="s">
        <v>155</v>
      </c>
      <c r="E108" s="254">
        <v>2</v>
      </c>
      <c r="F108" s="255"/>
      <c r="G108" s="256">
        <f>ROUND(E108*F108,2)</f>
        <v>0</v>
      </c>
      <c r="H108" s="232">
        <v>4715</v>
      </c>
      <c r="I108" s="231">
        <f>ROUND(E108*H108,2)</f>
        <v>9430</v>
      </c>
      <c r="J108" s="232">
        <v>0</v>
      </c>
      <c r="K108" s="231">
        <f>ROUND(E108*J108,2)</f>
        <v>0</v>
      </c>
      <c r="L108" s="231">
        <v>21</v>
      </c>
      <c r="M108" s="231">
        <f>G108*(1+L108/100)</f>
        <v>0</v>
      </c>
      <c r="N108" s="230">
        <v>0.03</v>
      </c>
      <c r="O108" s="230">
        <f>ROUND(E108*N108,2)</f>
        <v>0.06</v>
      </c>
      <c r="P108" s="230">
        <v>0</v>
      </c>
      <c r="Q108" s="230">
        <f>ROUND(E108*P108,2)</f>
        <v>0</v>
      </c>
      <c r="R108" s="231" t="s">
        <v>164</v>
      </c>
      <c r="S108" s="231" t="s">
        <v>115</v>
      </c>
      <c r="T108" s="231" t="s">
        <v>115</v>
      </c>
      <c r="U108" s="231">
        <v>0</v>
      </c>
      <c r="V108" s="231">
        <f>ROUND(E108*U108,2)</f>
        <v>0</v>
      </c>
      <c r="W108" s="231"/>
      <c r="X108" s="231" t="s">
        <v>165</v>
      </c>
      <c r="Y108" s="231" t="s">
        <v>117</v>
      </c>
      <c r="Z108" s="211"/>
      <c r="AA108" s="211"/>
      <c r="AB108" s="211"/>
      <c r="AC108" s="211"/>
      <c r="AD108" s="211"/>
      <c r="AE108" s="211"/>
      <c r="AF108" s="211"/>
      <c r="AG108" s="211" t="s">
        <v>166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22.5" outlineLevel="1">
      <c r="A109" s="251">
        <v>48</v>
      </c>
      <c r="B109" s="252" t="s">
        <v>269</v>
      </c>
      <c r="C109" s="261" t="s">
        <v>270</v>
      </c>
      <c r="D109" s="253" t="s">
        <v>155</v>
      </c>
      <c r="E109" s="254">
        <v>1</v>
      </c>
      <c r="F109" s="255"/>
      <c r="G109" s="256">
        <f>ROUND(E109*F109,2)</f>
        <v>0</v>
      </c>
      <c r="H109" s="232">
        <v>14360</v>
      </c>
      <c r="I109" s="231">
        <f>ROUND(E109*H109,2)</f>
        <v>14360</v>
      </c>
      <c r="J109" s="232">
        <v>0</v>
      </c>
      <c r="K109" s="231">
        <f>ROUND(E109*J109,2)</f>
        <v>0</v>
      </c>
      <c r="L109" s="231">
        <v>21</v>
      </c>
      <c r="M109" s="231">
        <f>G109*(1+L109/100)</f>
        <v>0</v>
      </c>
      <c r="N109" s="230">
        <v>4.9000000000000002E-2</v>
      </c>
      <c r="O109" s="230">
        <f>ROUND(E109*N109,2)</f>
        <v>0.05</v>
      </c>
      <c r="P109" s="230">
        <v>0</v>
      </c>
      <c r="Q109" s="230">
        <f>ROUND(E109*P109,2)</f>
        <v>0</v>
      </c>
      <c r="R109" s="231"/>
      <c r="S109" s="231" t="s">
        <v>232</v>
      </c>
      <c r="T109" s="231" t="s">
        <v>233</v>
      </c>
      <c r="U109" s="231">
        <v>0</v>
      </c>
      <c r="V109" s="231">
        <f>ROUND(E109*U109,2)</f>
        <v>0</v>
      </c>
      <c r="W109" s="231"/>
      <c r="X109" s="231" t="s">
        <v>165</v>
      </c>
      <c r="Y109" s="231" t="s">
        <v>117</v>
      </c>
      <c r="Z109" s="211"/>
      <c r="AA109" s="211"/>
      <c r="AB109" s="211"/>
      <c r="AC109" s="211"/>
      <c r="AD109" s="211"/>
      <c r="AE109" s="211"/>
      <c r="AF109" s="211"/>
      <c r="AG109" s="211" t="s">
        <v>166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>
      <c r="A110" s="251">
        <v>49</v>
      </c>
      <c r="B110" s="252" t="s">
        <v>271</v>
      </c>
      <c r="C110" s="261" t="s">
        <v>272</v>
      </c>
      <c r="D110" s="253" t="s">
        <v>155</v>
      </c>
      <c r="E110" s="254">
        <v>3</v>
      </c>
      <c r="F110" s="255"/>
      <c r="G110" s="256">
        <f>ROUND(E110*F110,2)</f>
        <v>0</v>
      </c>
      <c r="H110" s="232">
        <v>35.200000000000003</v>
      </c>
      <c r="I110" s="231">
        <f>ROUND(E110*H110,2)</f>
        <v>105.6</v>
      </c>
      <c r="J110" s="232">
        <v>0</v>
      </c>
      <c r="K110" s="231">
        <f>ROUND(E110*J110,2)</f>
        <v>0</v>
      </c>
      <c r="L110" s="231">
        <v>21</v>
      </c>
      <c r="M110" s="231">
        <f>G110*(1+L110/100)</f>
        <v>0</v>
      </c>
      <c r="N110" s="230">
        <v>6.0000000000000002E-5</v>
      </c>
      <c r="O110" s="230">
        <f>ROUND(E110*N110,2)</f>
        <v>0</v>
      </c>
      <c r="P110" s="230">
        <v>0</v>
      </c>
      <c r="Q110" s="230">
        <f>ROUND(E110*P110,2)</f>
        <v>0</v>
      </c>
      <c r="R110" s="231" t="s">
        <v>164</v>
      </c>
      <c r="S110" s="231" t="s">
        <v>115</v>
      </c>
      <c r="T110" s="231" t="s">
        <v>115</v>
      </c>
      <c r="U110" s="231">
        <v>0</v>
      </c>
      <c r="V110" s="231">
        <f>ROUND(E110*U110,2)</f>
        <v>0</v>
      </c>
      <c r="W110" s="231"/>
      <c r="X110" s="231" t="s">
        <v>165</v>
      </c>
      <c r="Y110" s="231" t="s">
        <v>117</v>
      </c>
      <c r="Z110" s="211"/>
      <c r="AA110" s="211"/>
      <c r="AB110" s="211"/>
      <c r="AC110" s="211"/>
      <c r="AD110" s="211"/>
      <c r="AE110" s="211"/>
      <c r="AF110" s="211"/>
      <c r="AG110" s="211" t="s">
        <v>166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ht="22.5" outlineLevel="1">
      <c r="A111" s="251">
        <v>50</v>
      </c>
      <c r="B111" s="252" t="s">
        <v>273</v>
      </c>
      <c r="C111" s="261" t="s">
        <v>274</v>
      </c>
      <c r="D111" s="253" t="s">
        <v>155</v>
      </c>
      <c r="E111" s="254">
        <v>3</v>
      </c>
      <c r="F111" s="255"/>
      <c r="G111" s="256">
        <f>ROUND(E111*F111,2)</f>
        <v>0</v>
      </c>
      <c r="H111" s="232">
        <v>38.700000000000003</v>
      </c>
      <c r="I111" s="231">
        <f>ROUND(E111*H111,2)</f>
        <v>116.1</v>
      </c>
      <c r="J111" s="232">
        <v>0</v>
      </c>
      <c r="K111" s="231">
        <f>ROUND(E111*J111,2)</f>
        <v>0</v>
      </c>
      <c r="L111" s="231">
        <v>21</v>
      </c>
      <c r="M111" s="231">
        <f>G111*(1+L111/100)</f>
        <v>0</v>
      </c>
      <c r="N111" s="230">
        <v>6.9999999999999994E-5</v>
      </c>
      <c r="O111" s="230">
        <f>ROUND(E111*N111,2)</f>
        <v>0</v>
      </c>
      <c r="P111" s="230">
        <v>0</v>
      </c>
      <c r="Q111" s="230">
        <f>ROUND(E111*P111,2)</f>
        <v>0</v>
      </c>
      <c r="R111" s="231" t="s">
        <v>164</v>
      </c>
      <c r="S111" s="231" t="s">
        <v>115</v>
      </c>
      <c r="T111" s="231" t="s">
        <v>115</v>
      </c>
      <c r="U111" s="231">
        <v>0</v>
      </c>
      <c r="V111" s="231">
        <f>ROUND(E111*U111,2)</f>
        <v>0</v>
      </c>
      <c r="W111" s="231"/>
      <c r="X111" s="231" t="s">
        <v>165</v>
      </c>
      <c r="Y111" s="231" t="s">
        <v>117</v>
      </c>
      <c r="Z111" s="211"/>
      <c r="AA111" s="211"/>
      <c r="AB111" s="211"/>
      <c r="AC111" s="211"/>
      <c r="AD111" s="211"/>
      <c r="AE111" s="211"/>
      <c r="AF111" s="211"/>
      <c r="AG111" s="211" t="s">
        <v>166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ht="22.5" outlineLevel="1">
      <c r="A112" s="251">
        <v>51</v>
      </c>
      <c r="B112" s="252" t="s">
        <v>275</v>
      </c>
      <c r="C112" s="261" t="s">
        <v>276</v>
      </c>
      <c r="D112" s="253" t="s">
        <v>155</v>
      </c>
      <c r="E112" s="254">
        <v>5</v>
      </c>
      <c r="F112" s="255"/>
      <c r="G112" s="256">
        <f>ROUND(E112*F112,2)</f>
        <v>0</v>
      </c>
      <c r="H112" s="232">
        <v>454</v>
      </c>
      <c r="I112" s="231">
        <f>ROUND(E112*H112,2)</f>
        <v>2270</v>
      </c>
      <c r="J112" s="232">
        <v>0</v>
      </c>
      <c r="K112" s="231">
        <f>ROUND(E112*J112,2)</f>
        <v>0</v>
      </c>
      <c r="L112" s="231">
        <v>21</v>
      </c>
      <c r="M112" s="231">
        <f>G112*(1+L112/100)</f>
        <v>0</v>
      </c>
      <c r="N112" s="230">
        <v>4.4999999999999997E-3</v>
      </c>
      <c r="O112" s="230">
        <f>ROUND(E112*N112,2)</f>
        <v>0.02</v>
      </c>
      <c r="P112" s="230">
        <v>0</v>
      </c>
      <c r="Q112" s="230">
        <f>ROUND(E112*P112,2)</f>
        <v>0</v>
      </c>
      <c r="R112" s="231" t="s">
        <v>164</v>
      </c>
      <c r="S112" s="231" t="s">
        <v>115</v>
      </c>
      <c r="T112" s="231" t="s">
        <v>115</v>
      </c>
      <c r="U112" s="231">
        <v>0</v>
      </c>
      <c r="V112" s="231">
        <f>ROUND(E112*U112,2)</f>
        <v>0</v>
      </c>
      <c r="W112" s="231"/>
      <c r="X112" s="231" t="s">
        <v>165</v>
      </c>
      <c r="Y112" s="231" t="s">
        <v>117</v>
      </c>
      <c r="Z112" s="211"/>
      <c r="AA112" s="211"/>
      <c r="AB112" s="211"/>
      <c r="AC112" s="211"/>
      <c r="AD112" s="211"/>
      <c r="AE112" s="211"/>
      <c r="AF112" s="211"/>
      <c r="AG112" s="211" t="s">
        <v>166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ht="22.5" outlineLevel="1">
      <c r="A113" s="251">
        <v>52</v>
      </c>
      <c r="B113" s="252" t="s">
        <v>277</v>
      </c>
      <c r="C113" s="261" t="s">
        <v>278</v>
      </c>
      <c r="D113" s="253" t="s">
        <v>155</v>
      </c>
      <c r="E113" s="254">
        <v>6</v>
      </c>
      <c r="F113" s="255"/>
      <c r="G113" s="256">
        <f>ROUND(E113*F113,2)</f>
        <v>0</v>
      </c>
      <c r="H113" s="232">
        <v>331.5</v>
      </c>
      <c r="I113" s="231">
        <f>ROUND(E113*H113,2)</f>
        <v>1989</v>
      </c>
      <c r="J113" s="232">
        <v>0</v>
      </c>
      <c r="K113" s="231">
        <f>ROUND(E113*J113,2)</f>
        <v>0</v>
      </c>
      <c r="L113" s="231">
        <v>21</v>
      </c>
      <c r="M113" s="231">
        <f>G113*(1+L113/100)</f>
        <v>0</v>
      </c>
      <c r="N113" s="230">
        <v>2.0999999999999999E-3</v>
      </c>
      <c r="O113" s="230">
        <f>ROUND(E113*N113,2)</f>
        <v>0.01</v>
      </c>
      <c r="P113" s="230">
        <v>0</v>
      </c>
      <c r="Q113" s="230">
        <f>ROUND(E113*P113,2)</f>
        <v>0</v>
      </c>
      <c r="R113" s="231"/>
      <c r="S113" s="231" t="s">
        <v>232</v>
      </c>
      <c r="T113" s="231" t="s">
        <v>233</v>
      </c>
      <c r="U113" s="231">
        <v>0</v>
      </c>
      <c r="V113" s="231">
        <f>ROUND(E113*U113,2)</f>
        <v>0</v>
      </c>
      <c r="W113" s="231"/>
      <c r="X113" s="231" t="s">
        <v>165</v>
      </c>
      <c r="Y113" s="231" t="s">
        <v>117</v>
      </c>
      <c r="Z113" s="211"/>
      <c r="AA113" s="211"/>
      <c r="AB113" s="211"/>
      <c r="AC113" s="211"/>
      <c r="AD113" s="211"/>
      <c r="AE113" s="211"/>
      <c r="AF113" s="211"/>
      <c r="AG113" s="211" t="s">
        <v>166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>
      <c r="A114" s="244">
        <v>53</v>
      </c>
      <c r="B114" s="245" t="s">
        <v>279</v>
      </c>
      <c r="C114" s="258" t="s">
        <v>280</v>
      </c>
      <c r="D114" s="246" t="s">
        <v>281</v>
      </c>
      <c r="E114" s="247">
        <v>5.2030000000000003</v>
      </c>
      <c r="F114" s="248"/>
      <c r="G114" s="249">
        <f>ROUND(E114*F114,2)</f>
        <v>0</v>
      </c>
      <c r="H114" s="232">
        <v>1644</v>
      </c>
      <c r="I114" s="231">
        <f>ROUND(E114*H114,2)</f>
        <v>8553.73</v>
      </c>
      <c r="J114" s="232">
        <v>0</v>
      </c>
      <c r="K114" s="231">
        <f>ROUND(E114*J114,2)</f>
        <v>0</v>
      </c>
      <c r="L114" s="231">
        <v>21</v>
      </c>
      <c r="M114" s="231">
        <f>G114*(1+L114/100)</f>
        <v>0</v>
      </c>
      <c r="N114" s="230">
        <v>3.2300000000000002E-2</v>
      </c>
      <c r="O114" s="230">
        <f>ROUND(E114*N114,2)</f>
        <v>0.17</v>
      </c>
      <c r="P114" s="230">
        <v>0</v>
      </c>
      <c r="Q114" s="230">
        <f>ROUND(E114*P114,2)</f>
        <v>0</v>
      </c>
      <c r="R114" s="231"/>
      <c r="S114" s="231" t="s">
        <v>232</v>
      </c>
      <c r="T114" s="231" t="s">
        <v>115</v>
      </c>
      <c r="U114" s="231">
        <v>0</v>
      </c>
      <c r="V114" s="231">
        <f>ROUND(E114*U114,2)</f>
        <v>0</v>
      </c>
      <c r="W114" s="231"/>
      <c r="X114" s="231" t="s">
        <v>165</v>
      </c>
      <c r="Y114" s="231" t="s">
        <v>117</v>
      </c>
      <c r="Z114" s="211"/>
      <c r="AA114" s="211"/>
      <c r="AB114" s="211"/>
      <c r="AC114" s="211"/>
      <c r="AD114" s="211"/>
      <c r="AE114" s="211"/>
      <c r="AF114" s="211"/>
      <c r="AG114" s="211" t="s">
        <v>166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2">
      <c r="A115" s="228"/>
      <c r="B115" s="229"/>
      <c r="C115" s="259" t="s">
        <v>282</v>
      </c>
      <c r="D115" s="233"/>
      <c r="E115" s="234">
        <v>5.2030000000000003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1"/>
      <c r="AA115" s="211"/>
      <c r="AB115" s="211"/>
      <c r="AC115" s="211"/>
      <c r="AD115" s="211"/>
      <c r="AE115" s="211"/>
      <c r="AF115" s="211"/>
      <c r="AG115" s="211" t="s">
        <v>120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>
      <c r="A116" s="251">
        <v>54</v>
      </c>
      <c r="B116" s="252" t="s">
        <v>283</v>
      </c>
      <c r="C116" s="261" t="s">
        <v>284</v>
      </c>
      <c r="D116" s="253" t="s">
        <v>147</v>
      </c>
      <c r="E116" s="254">
        <v>0.60150999999999999</v>
      </c>
      <c r="F116" s="255"/>
      <c r="G116" s="256">
        <f>ROUND(E116*F116,2)</f>
        <v>0</v>
      </c>
      <c r="H116" s="232">
        <v>0</v>
      </c>
      <c r="I116" s="231">
        <f>ROUND(E116*H116,2)</f>
        <v>0</v>
      </c>
      <c r="J116" s="232">
        <v>1487</v>
      </c>
      <c r="K116" s="231">
        <f>ROUND(E116*J116,2)</f>
        <v>894.45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115</v>
      </c>
      <c r="T116" s="231" t="s">
        <v>115</v>
      </c>
      <c r="U116" s="231">
        <v>3.327</v>
      </c>
      <c r="V116" s="231">
        <f>ROUND(E116*U116,2)</f>
        <v>2</v>
      </c>
      <c r="W116" s="231"/>
      <c r="X116" s="231" t="s">
        <v>200</v>
      </c>
      <c r="Y116" s="231" t="s">
        <v>117</v>
      </c>
      <c r="Z116" s="211"/>
      <c r="AA116" s="211"/>
      <c r="AB116" s="211"/>
      <c r="AC116" s="211"/>
      <c r="AD116" s="211"/>
      <c r="AE116" s="211"/>
      <c r="AF116" s="211"/>
      <c r="AG116" s="211" t="s">
        <v>201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>
      <c r="A117" s="237" t="s">
        <v>110</v>
      </c>
      <c r="B117" s="238" t="s">
        <v>79</v>
      </c>
      <c r="C117" s="257" t="s">
        <v>80</v>
      </c>
      <c r="D117" s="239"/>
      <c r="E117" s="240"/>
      <c r="F117" s="241"/>
      <c r="G117" s="242">
        <f>SUMIF(AG118:AG126,"&lt;&gt;NOR",G118:G126)</f>
        <v>0</v>
      </c>
      <c r="H117" s="236"/>
      <c r="I117" s="236">
        <f>SUM(I118:I126)</f>
        <v>0</v>
      </c>
      <c r="J117" s="236"/>
      <c r="K117" s="236">
        <f>SUM(K118:K126)</f>
        <v>4653.29</v>
      </c>
      <c r="L117" s="236"/>
      <c r="M117" s="236">
        <f>SUM(M118:M126)</f>
        <v>0</v>
      </c>
      <c r="N117" s="235"/>
      <c r="O117" s="235">
        <f>SUM(O118:O126)</f>
        <v>0</v>
      </c>
      <c r="P117" s="235"/>
      <c r="Q117" s="235">
        <f>SUM(Q118:Q126)</f>
        <v>0</v>
      </c>
      <c r="R117" s="236"/>
      <c r="S117" s="236"/>
      <c r="T117" s="236"/>
      <c r="U117" s="236"/>
      <c r="V117" s="236">
        <f>SUM(V118:V126)</f>
        <v>3.83</v>
      </c>
      <c r="W117" s="236"/>
      <c r="X117" s="236"/>
      <c r="Y117" s="236"/>
      <c r="AG117" t="s">
        <v>111</v>
      </c>
    </row>
    <row r="118" spans="1:60" outlineLevel="1">
      <c r="A118" s="244">
        <v>55</v>
      </c>
      <c r="B118" s="245" t="s">
        <v>285</v>
      </c>
      <c r="C118" s="258" t="s">
        <v>286</v>
      </c>
      <c r="D118" s="246" t="s">
        <v>147</v>
      </c>
      <c r="E118" s="247">
        <v>0.36896000000000001</v>
      </c>
      <c r="F118" s="248"/>
      <c r="G118" s="249">
        <f>ROUND(E118*F118,2)</f>
        <v>0</v>
      </c>
      <c r="H118" s="232">
        <v>0</v>
      </c>
      <c r="I118" s="231">
        <f>ROUND(E118*H118,2)</f>
        <v>0</v>
      </c>
      <c r="J118" s="232">
        <v>-3000.03</v>
      </c>
      <c r="K118" s="231">
        <f>ROUND(E118*J118,2)</f>
        <v>-1106.8900000000001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115</v>
      </c>
      <c r="T118" s="231" t="s">
        <v>115</v>
      </c>
      <c r="U118" s="231">
        <v>0</v>
      </c>
      <c r="V118" s="231">
        <f>ROUND(E118*U118,2)</f>
        <v>0</v>
      </c>
      <c r="W118" s="231"/>
      <c r="X118" s="231" t="s">
        <v>116</v>
      </c>
      <c r="Y118" s="231" t="s">
        <v>117</v>
      </c>
      <c r="Z118" s="211"/>
      <c r="AA118" s="211"/>
      <c r="AB118" s="211"/>
      <c r="AC118" s="211"/>
      <c r="AD118" s="211"/>
      <c r="AE118" s="211"/>
      <c r="AF118" s="211"/>
      <c r="AG118" s="211" t="s">
        <v>118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2">
      <c r="A119" s="228"/>
      <c r="B119" s="229"/>
      <c r="C119" s="259" t="s">
        <v>287</v>
      </c>
      <c r="D119" s="233"/>
      <c r="E119" s="234">
        <v>3.5959999999999999E-2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1"/>
      <c r="AA119" s="211"/>
      <c r="AB119" s="211"/>
      <c r="AC119" s="211"/>
      <c r="AD119" s="211"/>
      <c r="AE119" s="211"/>
      <c r="AF119" s="211"/>
      <c r="AG119" s="211" t="s">
        <v>120</v>
      </c>
      <c r="AH119" s="211">
        <v>7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3">
      <c r="A120" s="228"/>
      <c r="B120" s="229"/>
      <c r="C120" s="259" t="s">
        <v>288</v>
      </c>
      <c r="D120" s="233"/>
      <c r="E120" s="234">
        <v>0.28499999999999998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1"/>
      <c r="AA120" s="211"/>
      <c r="AB120" s="211"/>
      <c r="AC120" s="211"/>
      <c r="AD120" s="211"/>
      <c r="AE120" s="211"/>
      <c r="AF120" s="211"/>
      <c r="AG120" s="211" t="s">
        <v>120</v>
      </c>
      <c r="AH120" s="211">
        <v>7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3">
      <c r="A121" s="228"/>
      <c r="B121" s="229"/>
      <c r="C121" s="259" t="s">
        <v>289</v>
      </c>
      <c r="D121" s="233"/>
      <c r="E121" s="234">
        <v>4.8000000000000001E-2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1"/>
      <c r="AA121" s="211"/>
      <c r="AB121" s="211"/>
      <c r="AC121" s="211"/>
      <c r="AD121" s="211"/>
      <c r="AE121" s="211"/>
      <c r="AF121" s="211"/>
      <c r="AG121" s="211" t="s">
        <v>120</v>
      </c>
      <c r="AH121" s="211">
        <v>7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ht="22.5" outlineLevel="1">
      <c r="A122" s="244">
        <v>56</v>
      </c>
      <c r="B122" s="245" t="s">
        <v>290</v>
      </c>
      <c r="C122" s="258" t="s">
        <v>291</v>
      </c>
      <c r="D122" s="246" t="s">
        <v>147</v>
      </c>
      <c r="E122" s="247">
        <v>2.3079999999999998</v>
      </c>
      <c r="F122" s="248"/>
      <c r="G122" s="249">
        <f>ROUND(E122*F122,2)</f>
        <v>0</v>
      </c>
      <c r="H122" s="232">
        <v>0</v>
      </c>
      <c r="I122" s="231">
        <f>ROUND(E122*H122,2)</f>
        <v>0</v>
      </c>
      <c r="J122" s="232">
        <v>1500</v>
      </c>
      <c r="K122" s="231">
        <f>ROUND(E122*J122,2)</f>
        <v>3462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1"/>
      <c r="S122" s="231" t="s">
        <v>115</v>
      </c>
      <c r="T122" s="231" t="s">
        <v>115</v>
      </c>
      <c r="U122" s="231">
        <v>0</v>
      </c>
      <c r="V122" s="231">
        <f>ROUND(E122*U122,2)</f>
        <v>0</v>
      </c>
      <c r="W122" s="231"/>
      <c r="X122" s="231" t="s">
        <v>116</v>
      </c>
      <c r="Y122" s="231" t="s">
        <v>117</v>
      </c>
      <c r="Z122" s="211"/>
      <c r="AA122" s="211"/>
      <c r="AB122" s="211"/>
      <c r="AC122" s="211"/>
      <c r="AD122" s="211"/>
      <c r="AE122" s="211"/>
      <c r="AF122" s="211"/>
      <c r="AG122" s="211" t="s">
        <v>118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2">
      <c r="A123" s="228"/>
      <c r="B123" s="229"/>
      <c r="C123" s="259" t="s">
        <v>292</v>
      </c>
      <c r="D123" s="233"/>
      <c r="E123" s="234">
        <v>2.3079999999999998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1"/>
      <c r="AA123" s="211"/>
      <c r="AB123" s="211"/>
      <c r="AC123" s="211"/>
      <c r="AD123" s="211"/>
      <c r="AE123" s="211"/>
      <c r="AF123" s="211"/>
      <c r="AG123" s="211" t="s">
        <v>120</v>
      </c>
      <c r="AH123" s="211">
        <v>7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>
      <c r="A124" s="251">
        <v>57</v>
      </c>
      <c r="B124" s="252" t="s">
        <v>293</v>
      </c>
      <c r="C124" s="261" t="s">
        <v>294</v>
      </c>
      <c r="D124" s="253" t="s">
        <v>147</v>
      </c>
      <c r="E124" s="254">
        <v>2.6769599999999998</v>
      </c>
      <c r="F124" s="255"/>
      <c r="G124" s="256">
        <f>ROUND(E124*F124,2)</f>
        <v>0</v>
      </c>
      <c r="H124" s="232">
        <v>0</v>
      </c>
      <c r="I124" s="231">
        <f>ROUND(E124*H124,2)</f>
        <v>0</v>
      </c>
      <c r="J124" s="232">
        <v>264</v>
      </c>
      <c r="K124" s="231">
        <f>ROUND(E124*J124,2)</f>
        <v>706.72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115</v>
      </c>
      <c r="T124" s="231" t="s">
        <v>115</v>
      </c>
      <c r="U124" s="231">
        <v>0.49</v>
      </c>
      <c r="V124" s="231">
        <f>ROUND(E124*U124,2)</f>
        <v>1.31</v>
      </c>
      <c r="W124" s="231"/>
      <c r="X124" s="231" t="s">
        <v>295</v>
      </c>
      <c r="Y124" s="231" t="s">
        <v>117</v>
      </c>
      <c r="Z124" s="211"/>
      <c r="AA124" s="211"/>
      <c r="AB124" s="211"/>
      <c r="AC124" s="211"/>
      <c r="AD124" s="211"/>
      <c r="AE124" s="211"/>
      <c r="AF124" s="211"/>
      <c r="AG124" s="211" t="s">
        <v>296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>
      <c r="A125" s="251">
        <v>58</v>
      </c>
      <c r="B125" s="252" t="s">
        <v>297</v>
      </c>
      <c r="C125" s="261" t="s">
        <v>298</v>
      </c>
      <c r="D125" s="253" t="s">
        <v>147</v>
      </c>
      <c r="E125" s="254">
        <v>24.092639999999999</v>
      </c>
      <c r="F125" s="255"/>
      <c r="G125" s="256">
        <f>ROUND(E125*F125,2)</f>
        <v>0</v>
      </c>
      <c r="H125" s="232">
        <v>0</v>
      </c>
      <c r="I125" s="231">
        <f>ROUND(E125*H125,2)</f>
        <v>0</v>
      </c>
      <c r="J125" s="232">
        <v>25</v>
      </c>
      <c r="K125" s="231">
        <f>ROUND(E125*J125,2)</f>
        <v>602.32000000000005</v>
      </c>
      <c r="L125" s="231">
        <v>21</v>
      </c>
      <c r="M125" s="231">
        <f>G125*(1+L125/100)</f>
        <v>0</v>
      </c>
      <c r="N125" s="230">
        <v>0</v>
      </c>
      <c r="O125" s="230">
        <f>ROUND(E125*N125,2)</f>
        <v>0</v>
      </c>
      <c r="P125" s="230">
        <v>0</v>
      </c>
      <c r="Q125" s="230">
        <f>ROUND(E125*P125,2)</f>
        <v>0</v>
      </c>
      <c r="R125" s="231"/>
      <c r="S125" s="231" t="s">
        <v>115</v>
      </c>
      <c r="T125" s="231" t="s">
        <v>115</v>
      </c>
      <c r="U125" s="231">
        <v>0</v>
      </c>
      <c r="V125" s="231">
        <f>ROUND(E125*U125,2)</f>
        <v>0</v>
      </c>
      <c r="W125" s="231"/>
      <c r="X125" s="231" t="s">
        <v>295</v>
      </c>
      <c r="Y125" s="231" t="s">
        <v>117</v>
      </c>
      <c r="Z125" s="211"/>
      <c r="AA125" s="211"/>
      <c r="AB125" s="211"/>
      <c r="AC125" s="211"/>
      <c r="AD125" s="211"/>
      <c r="AE125" s="211"/>
      <c r="AF125" s="211"/>
      <c r="AG125" s="211" t="s">
        <v>296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>
      <c r="A126" s="251">
        <v>59</v>
      </c>
      <c r="B126" s="252" t="s">
        <v>299</v>
      </c>
      <c r="C126" s="261" t="s">
        <v>300</v>
      </c>
      <c r="D126" s="253" t="s">
        <v>147</v>
      </c>
      <c r="E126" s="254">
        <v>2.6769599999999998</v>
      </c>
      <c r="F126" s="255"/>
      <c r="G126" s="256">
        <f>ROUND(E126*F126,2)</f>
        <v>0</v>
      </c>
      <c r="H126" s="232">
        <v>0</v>
      </c>
      <c r="I126" s="231">
        <f>ROUND(E126*H126,2)</f>
        <v>0</v>
      </c>
      <c r="J126" s="232">
        <v>369.5</v>
      </c>
      <c r="K126" s="231">
        <f>ROUND(E126*J126,2)</f>
        <v>989.14</v>
      </c>
      <c r="L126" s="231">
        <v>21</v>
      </c>
      <c r="M126" s="231">
        <f>G126*(1+L126/100)</f>
        <v>0</v>
      </c>
      <c r="N126" s="230">
        <v>0</v>
      </c>
      <c r="O126" s="230">
        <f>ROUND(E126*N126,2)</f>
        <v>0</v>
      </c>
      <c r="P126" s="230">
        <v>0</v>
      </c>
      <c r="Q126" s="230">
        <f>ROUND(E126*P126,2)</f>
        <v>0</v>
      </c>
      <c r="R126" s="231"/>
      <c r="S126" s="231" t="s">
        <v>115</v>
      </c>
      <c r="T126" s="231" t="s">
        <v>115</v>
      </c>
      <c r="U126" s="231">
        <v>0.94199999999999995</v>
      </c>
      <c r="V126" s="231">
        <f>ROUND(E126*U126,2)</f>
        <v>2.52</v>
      </c>
      <c r="W126" s="231"/>
      <c r="X126" s="231" t="s">
        <v>295</v>
      </c>
      <c r="Y126" s="231" t="s">
        <v>117</v>
      </c>
      <c r="Z126" s="211"/>
      <c r="AA126" s="211"/>
      <c r="AB126" s="211"/>
      <c r="AC126" s="211"/>
      <c r="AD126" s="211"/>
      <c r="AE126" s="211"/>
      <c r="AF126" s="211"/>
      <c r="AG126" s="211" t="s">
        <v>296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>
      <c r="A127" s="237" t="s">
        <v>110</v>
      </c>
      <c r="B127" s="238" t="s">
        <v>82</v>
      </c>
      <c r="C127" s="257" t="s">
        <v>29</v>
      </c>
      <c r="D127" s="239"/>
      <c r="E127" s="240"/>
      <c r="F127" s="241"/>
      <c r="G127" s="242">
        <f>SUMIF(AG128:AG130,"&lt;&gt;NOR",G128:G130)</f>
        <v>0</v>
      </c>
      <c r="H127" s="236"/>
      <c r="I127" s="236">
        <f>SUM(I128:I130)</f>
        <v>0</v>
      </c>
      <c r="J127" s="236"/>
      <c r="K127" s="236">
        <f>SUM(K128:K130)</f>
        <v>11260.76</v>
      </c>
      <c r="L127" s="236"/>
      <c r="M127" s="236">
        <f>SUM(M128:M130)</f>
        <v>0</v>
      </c>
      <c r="N127" s="235"/>
      <c r="O127" s="235">
        <f>SUM(O128:O130)</f>
        <v>0</v>
      </c>
      <c r="P127" s="235"/>
      <c r="Q127" s="235">
        <f>SUM(Q128:Q130)</f>
        <v>0</v>
      </c>
      <c r="R127" s="236"/>
      <c r="S127" s="236"/>
      <c r="T127" s="236"/>
      <c r="U127" s="236"/>
      <c r="V127" s="236">
        <f>SUM(V128:V130)</f>
        <v>0</v>
      </c>
      <c r="W127" s="236"/>
      <c r="X127" s="236"/>
      <c r="Y127" s="236"/>
      <c r="AG127" t="s">
        <v>111</v>
      </c>
    </row>
    <row r="128" spans="1:60" outlineLevel="1">
      <c r="A128" s="251">
        <v>60</v>
      </c>
      <c r="B128" s="252" t="s">
        <v>301</v>
      </c>
      <c r="C128" s="261" t="s">
        <v>302</v>
      </c>
      <c r="D128" s="253" t="s">
        <v>303</v>
      </c>
      <c r="E128" s="254">
        <v>1</v>
      </c>
      <c r="F128" s="255"/>
      <c r="G128" s="256">
        <f>ROUND(E128*F128,2)</f>
        <v>0</v>
      </c>
      <c r="H128" s="232">
        <v>0</v>
      </c>
      <c r="I128" s="231">
        <f>ROUND(E128*H128,2)</f>
        <v>0</v>
      </c>
      <c r="J128" s="232">
        <v>5000</v>
      </c>
      <c r="K128" s="231">
        <f>ROUND(E128*J128,2)</f>
        <v>5000</v>
      </c>
      <c r="L128" s="231">
        <v>21</v>
      </c>
      <c r="M128" s="231">
        <f>G128*(1+L128/100)</f>
        <v>0</v>
      </c>
      <c r="N128" s="230">
        <v>0</v>
      </c>
      <c r="O128" s="230">
        <f>ROUND(E128*N128,2)</f>
        <v>0</v>
      </c>
      <c r="P128" s="230">
        <v>0</v>
      </c>
      <c r="Q128" s="230">
        <f>ROUND(E128*P128,2)</f>
        <v>0</v>
      </c>
      <c r="R128" s="231"/>
      <c r="S128" s="231" t="s">
        <v>115</v>
      </c>
      <c r="T128" s="231" t="s">
        <v>233</v>
      </c>
      <c r="U128" s="231">
        <v>0</v>
      </c>
      <c r="V128" s="231">
        <f>ROUND(E128*U128,2)</f>
        <v>0</v>
      </c>
      <c r="W128" s="231"/>
      <c r="X128" s="231" t="s">
        <v>304</v>
      </c>
      <c r="Y128" s="231" t="s">
        <v>117</v>
      </c>
      <c r="Z128" s="211"/>
      <c r="AA128" s="211"/>
      <c r="AB128" s="211"/>
      <c r="AC128" s="211"/>
      <c r="AD128" s="211"/>
      <c r="AE128" s="211"/>
      <c r="AF128" s="211"/>
      <c r="AG128" s="211" t="s">
        <v>305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>
      <c r="A129" s="251">
        <v>61</v>
      </c>
      <c r="B129" s="252" t="s">
        <v>306</v>
      </c>
      <c r="C129" s="261" t="s">
        <v>307</v>
      </c>
      <c r="D129" s="253" t="s">
        <v>303</v>
      </c>
      <c r="E129" s="254">
        <v>1</v>
      </c>
      <c r="F129" s="255"/>
      <c r="G129" s="256">
        <f>ROUND(E129*F129,2)</f>
        <v>0</v>
      </c>
      <c r="H129" s="232">
        <v>0</v>
      </c>
      <c r="I129" s="231">
        <f>ROUND(E129*H129,2)</f>
        <v>0</v>
      </c>
      <c r="J129" s="232">
        <v>1500</v>
      </c>
      <c r="K129" s="231">
        <f>ROUND(E129*J129,2)</f>
        <v>1500</v>
      </c>
      <c r="L129" s="231">
        <v>21</v>
      </c>
      <c r="M129" s="231">
        <f>G129*(1+L129/100)</f>
        <v>0</v>
      </c>
      <c r="N129" s="230">
        <v>0</v>
      </c>
      <c r="O129" s="230">
        <f>ROUND(E129*N129,2)</f>
        <v>0</v>
      </c>
      <c r="P129" s="230">
        <v>0</v>
      </c>
      <c r="Q129" s="230">
        <f>ROUND(E129*P129,2)</f>
        <v>0</v>
      </c>
      <c r="R129" s="231"/>
      <c r="S129" s="231" t="s">
        <v>115</v>
      </c>
      <c r="T129" s="231" t="s">
        <v>233</v>
      </c>
      <c r="U129" s="231">
        <v>0</v>
      </c>
      <c r="V129" s="231">
        <f>ROUND(E129*U129,2)</f>
        <v>0</v>
      </c>
      <c r="W129" s="231"/>
      <c r="X129" s="231" t="s">
        <v>304</v>
      </c>
      <c r="Y129" s="231" t="s">
        <v>117</v>
      </c>
      <c r="Z129" s="211"/>
      <c r="AA129" s="211"/>
      <c r="AB129" s="211"/>
      <c r="AC129" s="211"/>
      <c r="AD129" s="211"/>
      <c r="AE129" s="211"/>
      <c r="AF129" s="211"/>
      <c r="AG129" s="211" t="s">
        <v>305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>
      <c r="A130" s="251">
        <v>62</v>
      </c>
      <c r="B130" s="252" t="s">
        <v>308</v>
      </c>
      <c r="C130" s="261" t="s">
        <v>309</v>
      </c>
      <c r="D130" s="253" t="s">
        <v>303</v>
      </c>
      <c r="E130" s="254">
        <v>1</v>
      </c>
      <c r="F130" s="255"/>
      <c r="G130" s="256">
        <f>ROUND(E130*F130,2)</f>
        <v>0</v>
      </c>
      <c r="H130" s="232">
        <v>0</v>
      </c>
      <c r="I130" s="231">
        <f>ROUND(E130*H130,2)</f>
        <v>0</v>
      </c>
      <c r="J130" s="232">
        <v>4760.76</v>
      </c>
      <c r="K130" s="231">
        <f>ROUND(E130*J130,2)</f>
        <v>4760.76</v>
      </c>
      <c r="L130" s="231">
        <v>21</v>
      </c>
      <c r="M130" s="231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1"/>
      <c r="S130" s="231" t="s">
        <v>115</v>
      </c>
      <c r="T130" s="231" t="s">
        <v>233</v>
      </c>
      <c r="U130" s="231">
        <v>0</v>
      </c>
      <c r="V130" s="231">
        <f>ROUND(E130*U130,2)</f>
        <v>0</v>
      </c>
      <c r="W130" s="231"/>
      <c r="X130" s="231" t="s">
        <v>304</v>
      </c>
      <c r="Y130" s="231" t="s">
        <v>117</v>
      </c>
      <c r="Z130" s="211"/>
      <c r="AA130" s="211"/>
      <c r="AB130" s="211"/>
      <c r="AC130" s="211"/>
      <c r="AD130" s="211"/>
      <c r="AE130" s="211"/>
      <c r="AF130" s="211"/>
      <c r="AG130" s="211" t="s">
        <v>310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>
      <c r="A131" s="237" t="s">
        <v>110</v>
      </c>
      <c r="B131" s="238" t="s">
        <v>83</v>
      </c>
      <c r="C131" s="257" t="s">
        <v>30</v>
      </c>
      <c r="D131" s="239"/>
      <c r="E131" s="240"/>
      <c r="F131" s="241"/>
      <c r="G131" s="242">
        <f>SUMIF(AG132:AG134,"&lt;&gt;NOR",G132:G134)</f>
        <v>0</v>
      </c>
      <c r="H131" s="236"/>
      <c r="I131" s="236">
        <f>SUM(I132:I134)</f>
        <v>0</v>
      </c>
      <c r="J131" s="236"/>
      <c r="K131" s="236">
        <f>SUM(K132:K134)</f>
        <v>14000</v>
      </c>
      <c r="L131" s="236"/>
      <c r="M131" s="236">
        <f>SUM(M132:M134)</f>
        <v>0</v>
      </c>
      <c r="N131" s="235"/>
      <c r="O131" s="235">
        <f>SUM(O132:O134)</f>
        <v>0</v>
      </c>
      <c r="P131" s="235"/>
      <c r="Q131" s="235">
        <f>SUM(Q132:Q134)</f>
        <v>0</v>
      </c>
      <c r="R131" s="236"/>
      <c r="S131" s="236"/>
      <c r="T131" s="236"/>
      <c r="U131" s="236"/>
      <c r="V131" s="236">
        <f>SUM(V132:V134)</f>
        <v>0</v>
      </c>
      <c r="W131" s="236"/>
      <c r="X131" s="236"/>
      <c r="Y131" s="236"/>
      <c r="AG131" t="s">
        <v>111</v>
      </c>
    </row>
    <row r="132" spans="1:60" ht="22.5" outlineLevel="1">
      <c r="A132" s="251">
        <v>63</v>
      </c>
      <c r="B132" s="252" t="s">
        <v>311</v>
      </c>
      <c r="C132" s="261" t="s">
        <v>312</v>
      </c>
      <c r="D132" s="253" t="s">
        <v>303</v>
      </c>
      <c r="E132" s="254">
        <v>1</v>
      </c>
      <c r="F132" s="255"/>
      <c r="G132" s="256">
        <f>ROUND(E132*F132,2)</f>
        <v>0</v>
      </c>
      <c r="H132" s="232">
        <v>0</v>
      </c>
      <c r="I132" s="231">
        <f>ROUND(E132*H132,2)</f>
        <v>0</v>
      </c>
      <c r="J132" s="232">
        <v>10000</v>
      </c>
      <c r="K132" s="231">
        <f>ROUND(E132*J132,2)</f>
        <v>10000</v>
      </c>
      <c r="L132" s="231">
        <v>21</v>
      </c>
      <c r="M132" s="231">
        <f>G132*(1+L132/100)</f>
        <v>0</v>
      </c>
      <c r="N132" s="230">
        <v>0</v>
      </c>
      <c r="O132" s="230">
        <f>ROUND(E132*N132,2)</f>
        <v>0</v>
      </c>
      <c r="P132" s="230">
        <v>0</v>
      </c>
      <c r="Q132" s="230">
        <f>ROUND(E132*P132,2)</f>
        <v>0</v>
      </c>
      <c r="R132" s="231"/>
      <c r="S132" s="231" t="s">
        <v>115</v>
      </c>
      <c r="T132" s="231" t="s">
        <v>233</v>
      </c>
      <c r="U132" s="231">
        <v>0</v>
      </c>
      <c r="V132" s="231">
        <f>ROUND(E132*U132,2)</f>
        <v>0</v>
      </c>
      <c r="W132" s="231"/>
      <c r="X132" s="231" t="s">
        <v>304</v>
      </c>
      <c r="Y132" s="231" t="s">
        <v>117</v>
      </c>
      <c r="Z132" s="211"/>
      <c r="AA132" s="211"/>
      <c r="AB132" s="211"/>
      <c r="AC132" s="211"/>
      <c r="AD132" s="211"/>
      <c r="AE132" s="211"/>
      <c r="AF132" s="211"/>
      <c r="AG132" s="211" t="s">
        <v>305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>
      <c r="A133" s="251">
        <v>64</v>
      </c>
      <c r="B133" s="252" t="s">
        <v>313</v>
      </c>
      <c r="C133" s="261" t="s">
        <v>314</v>
      </c>
      <c r="D133" s="253" t="s">
        <v>303</v>
      </c>
      <c r="E133" s="254">
        <v>1</v>
      </c>
      <c r="F133" s="255"/>
      <c r="G133" s="256">
        <f>ROUND(E133*F133,2)</f>
        <v>0</v>
      </c>
      <c r="H133" s="232">
        <v>0</v>
      </c>
      <c r="I133" s="231">
        <f>ROUND(E133*H133,2)</f>
        <v>0</v>
      </c>
      <c r="J133" s="232">
        <v>1000</v>
      </c>
      <c r="K133" s="231">
        <f>ROUND(E133*J133,2)</f>
        <v>1000</v>
      </c>
      <c r="L133" s="231">
        <v>21</v>
      </c>
      <c r="M133" s="231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1"/>
      <c r="S133" s="231" t="s">
        <v>115</v>
      </c>
      <c r="T133" s="231" t="s">
        <v>233</v>
      </c>
      <c r="U133" s="231">
        <v>0</v>
      </c>
      <c r="V133" s="231">
        <f>ROUND(E133*U133,2)</f>
        <v>0</v>
      </c>
      <c r="W133" s="231"/>
      <c r="X133" s="231" t="s">
        <v>304</v>
      </c>
      <c r="Y133" s="231" t="s">
        <v>117</v>
      </c>
      <c r="Z133" s="211"/>
      <c r="AA133" s="211"/>
      <c r="AB133" s="211"/>
      <c r="AC133" s="211"/>
      <c r="AD133" s="211"/>
      <c r="AE133" s="211"/>
      <c r="AF133" s="211"/>
      <c r="AG133" s="211" t="s">
        <v>305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>
      <c r="A134" s="244">
        <v>65</v>
      </c>
      <c r="B134" s="245" t="s">
        <v>315</v>
      </c>
      <c r="C134" s="258" t="s">
        <v>316</v>
      </c>
      <c r="D134" s="246" t="s">
        <v>303</v>
      </c>
      <c r="E134" s="247">
        <v>1</v>
      </c>
      <c r="F134" s="248"/>
      <c r="G134" s="249">
        <f>ROUND(E134*F134,2)</f>
        <v>0</v>
      </c>
      <c r="H134" s="232">
        <v>0</v>
      </c>
      <c r="I134" s="231">
        <f>ROUND(E134*H134,2)</f>
        <v>0</v>
      </c>
      <c r="J134" s="232">
        <v>3000</v>
      </c>
      <c r="K134" s="231">
        <f>ROUND(E134*J134,2)</f>
        <v>3000</v>
      </c>
      <c r="L134" s="231">
        <v>21</v>
      </c>
      <c r="M134" s="231">
        <f>G134*(1+L134/100)</f>
        <v>0</v>
      </c>
      <c r="N134" s="230">
        <v>0</v>
      </c>
      <c r="O134" s="230">
        <f>ROUND(E134*N134,2)</f>
        <v>0</v>
      </c>
      <c r="P134" s="230">
        <v>0</v>
      </c>
      <c r="Q134" s="230">
        <f>ROUND(E134*P134,2)</f>
        <v>0</v>
      </c>
      <c r="R134" s="231"/>
      <c r="S134" s="231" t="s">
        <v>115</v>
      </c>
      <c r="T134" s="231" t="s">
        <v>233</v>
      </c>
      <c r="U134" s="231">
        <v>0</v>
      </c>
      <c r="V134" s="231">
        <f>ROUND(E134*U134,2)</f>
        <v>0</v>
      </c>
      <c r="W134" s="231"/>
      <c r="X134" s="231" t="s">
        <v>304</v>
      </c>
      <c r="Y134" s="231" t="s">
        <v>117</v>
      </c>
      <c r="Z134" s="211"/>
      <c r="AA134" s="211"/>
      <c r="AB134" s="211"/>
      <c r="AC134" s="211"/>
      <c r="AD134" s="211"/>
      <c r="AE134" s="211"/>
      <c r="AF134" s="211"/>
      <c r="AG134" s="211" t="s">
        <v>305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>
      <c r="A135" s="3"/>
      <c r="B135" s="4"/>
      <c r="C135" s="262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96</v>
      </c>
    </row>
    <row r="136" spans="1:60">
      <c r="A136" s="214"/>
      <c r="B136" s="215" t="s">
        <v>31</v>
      </c>
      <c r="C136" s="263"/>
      <c r="D136" s="216"/>
      <c r="E136" s="217"/>
      <c r="F136" s="217"/>
      <c r="G136" s="243">
        <f>G8+G41+G47+G60+G64+G66+G117+G127+G131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317</v>
      </c>
    </row>
    <row r="137" spans="1:60">
      <c r="A137" s="3"/>
      <c r="B137" s="4"/>
      <c r="C137" s="262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>
      <c r="A138" s="3"/>
      <c r="B138" s="4"/>
      <c r="C138" s="262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>
      <c r="A139" s="218" t="s">
        <v>318</v>
      </c>
      <c r="B139" s="218"/>
      <c r="C139" s="264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>
      <c r="A140" s="219"/>
      <c r="B140" s="220"/>
      <c r="C140" s="265"/>
      <c r="D140" s="220"/>
      <c r="E140" s="220"/>
      <c r="F140" s="220"/>
      <c r="G140" s="22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319</v>
      </c>
    </row>
    <row r="141" spans="1:60">
      <c r="A141" s="222"/>
      <c r="B141" s="223"/>
      <c r="C141" s="266"/>
      <c r="D141" s="223"/>
      <c r="E141" s="223"/>
      <c r="F141" s="223"/>
      <c r="G141" s="22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>
      <c r="A142" s="222"/>
      <c r="B142" s="223"/>
      <c r="C142" s="266"/>
      <c r="D142" s="223"/>
      <c r="E142" s="223"/>
      <c r="F142" s="223"/>
      <c r="G142" s="22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>
      <c r="A143" s="222"/>
      <c r="B143" s="223"/>
      <c r="C143" s="266"/>
      <c r="D143" s="223"/>
      <c r="E143" s="223"/>
      <c r="F143" s="223"/>
      <c r="G143" s="22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>
      <c r="A144" s="225"/>
      <c r="B144" s="226"/>
      <c r="C144" s="267"/>
      <c r="D144" s="226"/>
      <c r="E144" s="226"/>
      <c r="F144" s="226"/>
      <c r="G144" s="22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>
      <c r="A145" s="3"/>
      <c r="B145" s="4"/>
      <c r="C145" s="262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>
      <c r="C146" s="268"/>
      <c r="D146" s="10"/>
      <c r="AG146" t="s">
        <v>320</v>
      </c>
    </row>
    <row r="147" spans="1:33">
      <c r="D147" s="10"/>
    </row>
    <row r="148" spans="1:33">
      <c r="D148" s="10"/>
    </row>
    <row r="149" spans="1:33">
      <c r="D149" s="10"/>
    </row>
    <row r="150" spans="1:33">
      <c r="D150" s="10"/>
    </row>
    <row r="151" spans="1:33">
      <c r="D151" s="10"/>
    </row>
    <row r="152" spans="1:33">
      <c r="D152" s="10"/>
    </row>
    <row r="153" spans="1:33">
      <c r="D153" s="10"/>
    </row>
    <row r="154" spans="1:33">
      <c r="D154" s="10"/>
    </row>
    <row r="155" spans="1:33">
      <c r="D155" s="10"/>
    </row>
    <row r="156" spans="1:33">
      <c r="D156" s="10"/>
    </row>
    <row r="157" spans="1:33">
      <c r="D157" s="10"/>
    </row>
    <row r="158" spans="1:33">
      <c r="D158" s="10"/>
    </row>
    <row r="159" spans="1:33">
      <c r="D159" s="10"/>
    </row>
    <row r="160" spans="1:33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8">
    <mergeCell ref="A1:G1"/>
    <mergeCell ref="C2:G2"/>
    <mergeCell ref="C3:G3"/>
    <mergeCell ref="C4:G4"/>
    <mergeCell ref="A139:C139"/>
    <mergeCell ref="A140:G144"/>
    <mergeCell ref="C16:G16"/>
    <mergeCell ref="C24:G2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mechp</cp:lastModifiedBy>
  <cp:lastPrinted>2019-03-19T12:27:02Z</cp:lastPrinted>
  <dcterms:created xsi:type="dcterms:W3CDTF">2009-04-08T07:15:50Z</dcterms:created>
  <dcterms:modified xsi:type="dcterms:W3CDTF">2023-03-21T10:00:57Z</dcterms:modified>
</cp:coreProperties>
</file>