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akce\00 Tomáš\PD pro opravu komunikace ul. Na Trávníkách\_rozpočet\"/>
    </mc:Choice>
  </mc:AlternateContent>
  <xr:revisionPtr revIDLastSave="0" documentId="13_ncr:1_{E54D3D90-D9A6-4D88-B2DC-418343BCDB86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Rekapitulace stavby" sheetId="1" r:id="rId1"/>
    <sheet name="SO - 101 - Komunikace " sheetId="2" r:id="rId2"/>
    <sheet name="SO - 101 - VRN" sheetId="3" r:id="rId3"/>
  </sheets>
  <definedNames>
    <definedName name="_xlnm._FilterDatabase" localSheetId="1" hidden="1">'SO - 101 - Komunikace '!$C$122:$K$242</definedName>
    <definedName name="_xlnm._FilterDatabase" localSheetId="2" hidden="1">'SO - 101 - VRN'!$C$121:$K$164</definedName>
    <definedName name="_xlnm.Print_Titles" localSheetId="0">'Rekapitulace stavby'!$92:$92</definedName>
    <definedName name="_xlnm.Print_Titles" localSheetId="1">'SO - 101 - Komunikace '!$122:$122</definedName>
    <definedName name="_xlnm.Print_Titles" localSheetId="2">'SO - 101 - VRN'!$121:$121</definedName>
    <definedName name="_xlnm.Print_Area" localSheetId="0">'Rekapitulace stavby'!$D$4:$AO$76,'Rekapitulace stavby'!$C$82:$AQ$97</definedName>
    <definedName name="_xlnm.Print_Area" localSheetId="1">'SO - 101 - Komunikace '!$C$4:$J$76,'SO - 101 - Komunikace '!$C$110:$K$242</definedName>
    <definedName name="_xlnm.Print_Area" localSheetId="2">'SO - 101 - VRN'!$C$4:$J$76,'SO - 101 - VRN'!$C$109:$K$164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6" i="3"/>
  <c r="BH146" i="3"/>
  <c r="BG146" i="3"/>
  <c r="BF146" i="3"/>
  <c r="T146" i="3"/>
  <c r="T145" i="3"/>
  <c r="R146" i="3"/>
  <c r="R145" i="3"/>
  <c r="P146" i="3"/>
  <c r="P145" i="3"/>
  <c r="BI140" i="3"/>
  <c r="BH140" i="3"/>
  <c r="BG140" i="3"/>
  <c r="BF140" i="3"/>
  <c r="T140" i="3"/>
  <c r="T139" i="3"/>
  <c r="R140" i="3"/>
  <c r="R139" i="3"/>
  <c r="P140" i="3"/>
  <c r="P139" i="3"/>
  <c r="BI130" i="3"/>
  <c r="BH130" i="3"/>
  <c r="BG130" i="3"/>
  <c r="BF130" i="3"/>
  <c r="T130" i="3"/>
  <c r="T129" i="3"/>
  <c r="R130" i="3"/>
  <c r="R129" i="3"/>
  <c r="P130" i="3"/>
  <c r="P129" i="3"/>
  <c r="BI125" i="3"/>
  <c r="BH125" i="3"/>
  <c r="BG125" i="3"/>
  <c r="BF125" i="3"/>
  <c r="T125" i="3"/>
  <c r="T124" i="3"/>
  <c r="R125" i="3"/>
  <c r="R124" i="3"/>
  <c r="P125" i="3"/>
  <c r="P124" i="3"/>
  <c r="F116" i="3"/>
  <c r="E114" i="3"/>
  <c r="F89" i="3"/>
  <c r="E87" i="3"/>
  <c r="J24" i="3"/>
  <c r="E24" i="3"/>
  <c r="J92" i="3" s="1"/>
  <c r="J23" i="3"/>
  <c r="J21" i="3"/>
  <c r="E21" i="3"/>
  <c r="J118" i="3" s="1"/>
  <c r="J20" i="3"/>
  <c r="J18" i="3"/>
  <c r="E18" i="3"/>
  <c r="F119" i="3" s="1"/>
  <c r="J17" i="3"/>
  <c r="J15" i="3"/>
  <c r="E15" i="3"/>
  <c r="F118" i="3" s="1"/>
  <c r="J14" i="3"/>
  <c r="J12" i="3"/>
  <c r="J116" i="3"/>
  <c r="E7" i="3"/>
  <c r="E112" i="3"/>
  <c r="J37" i="2"/>
  <c r="J36" i="2"/>
  <c r="AY95" i="1" s="1"/>
  <c r="J35" i="2"/>
  <c r="AX95" i="1" s="1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120" i="2"/>
  <c r="J23" i="2"/>
  <c r="J21" i="2"/>
  <c r="E21" i="2"/>
  <c r="J119" i="2"/>
  <c r="J20" i="2"/>
  <c r="J18" i="2"/>
  <c r="E18" i="2"/>
  <c r="F92" i="2"/>
  <c r="J17" i="2"/>
  <c r="J15" i="2"/>
  <c r="E15" i="2"/>
  <c r="F119" i="2"/>
  <c r="J14" i="2"/>
  <c r="J12" i="2"/>
  <c r="J89" i="2"/>
  <c r="E7" i="2"/>
  <c r="E113" i="2" s="1"/>
  <c r="L90" i="1"/>
  <c r="AM90" i="1"/>
  <c r="AM89" i="1"/>
  <c r="L89" i="1"/>
  <c r="AM87" i="1"/>
  <c r="L87" i="1"/>
  <c r="L85" i="1"/>
  <c r="L84" i="1"/>
  <c r="J229" i="2"/>
  <c r="J205" i="2"/>
  <c r="BK180" i="2"/>
  <c r="BK164" i="2"/>
  <c r="BK241" i="2"/>
  <c r="BK158" i="2"/>
  <c r="BK235" i="2"/>
  <c r="J235" i="2"/>
  <c r="BK212" i="2"/>
  <c r="J187" i="2"/>
  <c r="BK150" i="2"/>
  <c r="BK199" i="2"/>
  <c r="BK187" i="2"/>
  <c r="BK177" i="2"/>
  <c r="BK158" i="3"/>
  <c r="J153" i="3"/>
  <c r="BK125" i="3"/>
  <c r="J130" i="3"/>
  <c r="BK153" i="3"/>
  <c r="J224" i="2"/>
  <c r="BK202" i="2"/>
  <c r="J177" i="2"/>
  <c r="BK161" i="2"/>
  <c r="BK229" i="2"/>
  <c r="BK167" i="2"/>
  <c r="J147" i="2"/>
  <c r="J220" i="2"/>
  <c r="J129" i="2"/>
  <c r="J232" i="2"/>
  <c r="BK193" i="2"/>
  <c r="BK170" i="2"/>
  <c r="J126" i="2"/>
  <c r="J196" i="2"/>
  <c r="J164" i="2"/>
  <c r="AS94" i="1"/>
  <c r="J158" i="3"/>
  <c r="BK209" i="2"/>
  <c r="BK184" i="2"/>
  <c r="BK126" i="2"/>
  <c r="J161" i="2"/>
  <c r="J135" i="2"/>
  <c r="J139" i="2"/>
  <c r="BK215" i="2"/>
  <c r="J202" i="2"/>
  <c r="J155" i="2"/>
  <c r="BK224" i="2"/>
  <c r="J193" i="2"/>
  <c r="J180" i="2"/>
  <c r="J158" i="2"/>
  <c r="J140" i="3"/>
  <c r="J125" i="3"/>
  <c r="J161" i="3"/>
  <c r="J215" i="2"/>
  <c r="J199" i="2"/>
  <c r="J174" i="2"/>
  <c r="J144" i="2"/>
  <c r="J241" i="2"/>
  <c r="BK139" i="2"/>
  <c r="J150" i="2"/>
  <c r="J239" i="2"/>
  <c r="BK196" i="2"/>
  <c r="BK129" i="2"/>
  <c r="BK190" i="2"/>
  <c r="J170" i="2"/>
  <c r="BK161" i="3"/>
  <c r="BK146" i="3"/>
  <c r="BK140" i="3"/>
  <c r="J212" i="2"/>
  <c r="J190" i="2"/>
  <c r="J167" i="2"/>
  <c r="BK135" i="2"/>
  <c r="BK220" i="2"/>
  <c r="BK239" i="2"/>
  <c r="BK144" i="2"/>
  <c r="BK232" i="2"/>
  <c r="J209" i="2"/>
  <c r="BK174" i="2"/>
  <c r="BK147" i="2"/>
  <c r="BK205" i="2"/>
  <c r="J184" i="2"/>
  <c r="BK155" i="2"/>
  <c r="J146" i="3"/>
  <c r="BK130" i="3"/>
  <c r="R125" i="2" l="1"/>
  <c r="T125" i="2"/>
  <c r="BK183" i="2"/>
  <c r="J183" i="2"/>
  <c r="J101" i="2" s="1"/>
  <c r="P223" i="2"/>
  <c r="BK152" i="3"/>
  <c r="J152" i="3"/>
  <c r="J102" i="3" s="1"/>
  <c r="BK125" i="2"/>
  <c r="J125" i="2"/>
  <c r="J98" i="2"/>
  <c r="P138" i="2"/>
  <c r="P173" i="2"/>
  <c r="R173" i="2"/>
  <c r="T173" i="2"/>
  <c r="BK223" i="2"/>
  <c r="J223" i="2" s="1"/>
  <c r="J102" i="2" s="1"/>
  <c r="BK138" i="2"/>
  <c r="J138" i="2" s="1"/>
  <c r="J99" i="2" s="1"/>
  <c r="BK173" i="2"/>
  <c r="J173" i="2"/>
  <c r="J100" i="2" s="1"/>
  <c r="P183" i="2"/>
  <c r="R223" i="2"/>
  <c r="BK238" i="2"/>
  <c r="J238" i="2" s="1"/>
  <c r="J103" i="2" s="1"/>
  <c r="R238" i="2"/>
  <c r="P152" i="3"/>
  <c r="P123" i="3" s="1"/>
  <c r="P122" i="3" s="1"/>
  <c r="AU96" i="1" s="1"/>
  <c r="P125" i="2"/>
  <c r="P124" i="2" s="1"/>
  <c r="P123" i="2" s="1"/>
  <c r="AU95" i="1" s="1"/>
  <c r="R138" i="2"/>
  <c r="R124" i="2" s="1"/>
  <c r="R123" i="2" s="1"/>
  <c r="R183" i="2"/>
  <c r="T223" i="2"/>
  <c r="P238" i="2"/>
  <c r="T238" i="2"/>
  <c r="R152" i="3"/>
  <c r="R123" i="3"/>
  <c r="R122" i="3" s="1"/>
  <c r="T138" i="2"/>
  <c r="T183" i="2"/>
  <c r="T152" i="3"/>
  <c r="T123" i="3" s="1"/>
  <c r="T122" i="3" s="1"/>
  <c r="BK129" i="3"/>
  <c r="J129" i="3"/>
  <c r="J99" i="3" s="1"/>
  <c r="BK139" i="3"/>
  <c r="J139" i="3"/>
  <c r="J100" i="3"/>
  <c r="BK145" i="3"/>
  <c r="J145" i="3"/>
  <c r="J101" i="3"/>
  <c r="BK124" i="3"/>
  <c r="BK123" i="3" s="1"/>
  <c r="BK122" i="3" s="1"/>
  <c r="J122" i="3" s="1"/>
  <c r="J96" i="3" s="1"/>
  <c r="F91" i="3"/>
  <c r="F92" i="3"/>
  <c r="J119" i="3"/>
  <c r="J89" i="3"/>
  <c r="BE140" i="3"/>
  <c r="BE153" i="3"/>
  <c r="E85" i="3"/>
  <c r="J91" i="3"/>
  <c r="BE125" i="3"/>
  <c r="BE158" i="3"/>
  <c r="BE130" i="3"/>
  <c r="BE146" i="3"/>
  <c r="BE161" i="3"/>
  <c r="E85" i="2"/>
  <c r="F91" i="2"/>
  <c r="F120" i="2"/>
  <c r="BE139" i="2"/>
  <c r="BE150" i="2"/>
  <c r="BE155" i="2"/>
  <c r="BE170" i="2"/>
  <c r="BE184" i="2"/>
  <c r="BE196" i="2"/>
  <c r="BE202" i="2"/>
  <c r="BE220" i="2"/>
  <c r="BE224" i="2"/>
  <c r="BE135" i="2"/>
  <c r="BE158" i="2"/>
  <c r="BE161" i="2"/>
  <c r="BE174" i="2"/>
  <c r="BE180" i="2"/>
  <c r="BE190" i="2"/>
  <c r="BE209" i="2"/>
  <c r="BE232" i="2"/>
  <c r="BE239" i="2"/>
  <c r="BE241" i="2"/>
  <c r="J92" i="2"/>
  <c r="J117" i="2"/>
  <c r="BE126" i="2"/>
  <c r="BE147" i="2"/>
  <c r="BE215" i="2"/>
  <c r="BE235" i="2"/>
  <c r="BE129" i="2"/>
  <c r="BE144" i="2"/>
  <c r="BE164" i="2"/>
  <c r="BE229" i="2"/>
  <c r="J91" i="2"/>
  <c r="BE167" i="2"/>
  <c r="BE177" i="2"/>
  <c r="BE187" i="2"/>
  <c r="BE193" i="2"/>
  <c r="BE199" i="2"/>
  <c r="BE205" i="2"/>
  <c r="BE212" i="2"/>
  <c r="F35" i="2"/>
  <c r="BB95" i="1"/>
  <c r="J34" i="2"/>
  <c r="AW95" i="1" s="1"/>
  <c r="F35" i="3"/>
  <c r="BB96" i="1"/>
  <c r="F34" i="3"/>
  <c r="BA96" i="1" s="1"/>
  <c r="F36" i="3"/>
  <c r="BC96" i="1"/>
  <c r="F37" i="3"/>
  <c r="BD96" i="1" s="1"/>
  <c r="F37" i="2"/>
  <c r="BD95" i="1"/>
  <c r="F34" i="2"/>
  <c r="BA95" i="1" s="1"/>
  <c r="J34" i="3"/>
  <c r="AW96" i="1"/>
  <c r="F36" i="2"/>
  <c r="BC95" i="1" s="1"/>
  <c r="T124" i="2" l="1"/>
  <c r="T123" i="2"/>
  <c r="J123" i="3"/>
  <c r="J97" i="3"/>
  <c r="J124" i="3"/>
  <c r="J98" i="3"/>
  <c r="BK124" i="2"/>
  <c r="J124" i="2"/>
  <c r="J97" i="2" s="1"/>
  <c r="J30" i="3"/>
  <c r="AG96" i="1"/>
  <c r="AU94" i="1"/>
  <c r="J33" i="2"/>
  <c r="AV95" i="1" s="1"/>
  <c r="AT95" i="1" s="1"/>
  <c r="F33" i="2"/>
  <c r="AZ95" i="1" s="1"/>
  <c r="BB94" i="1"/>
  <c r="W31" i="1"/>
  <c r="J33" i="3"/>
  <c r="AV96" i="1" s="1"/>
  <c r="AT96" i="1" s="1"/>
  <c r="AN96" i="1" s="1"/>
  <c r="BD94" i="1"/>
  <c r="W33" i="1" s="1"/>
  <c r="BC94" i="1"/>
  <c r="W32" i="1"/>
  <c r="BA94" i="1"/>
  <c r="AW94" i="1" s="1"/>
  <c r="AK30" i="1" s="1"/>
  <c r="F33" i="3"/>
  <c r="AZ96" i="1"/>
  <c r="BK123" i="2" l="1"/>
  <c r="J123" i="2"/>
  <c r="J39" i="3"/>
  <c r="J30" i="2"/>
  <c r="AG95" i="1" s="1"/>
  <c r="AG94" i="1" s="1"/>
  <c r="AK26" i="1" s="1"/>
  <c r="AZ94" i="1"/>
  <c r="W29" i="1" s="1"/>
  <c r="AY94" i="1"/>
  <c r="AX94" i="1"/>
  <c r="W30" i="1"/>
  <c r="J39" i="2" l="1"/>
  <c r="J96" i="2"/>
  <c r="AN95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<sst xmlns="http://schemas.openxmlformats.org/spreadsheetml/2006/main" count="1839" uniqueCount="385">
  <si>
    <t>Export Komplet</t>
  </si>
  <si>
    <t/>
  </si>
  <si>
    <t>2.0</t>
  </si>
  <si>
    <t>False</t>
  </si>
  <si>
    <t>{915f6fed-6028-45f8-a1be-f519d7ea9335}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</si>
  <si>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</si>
  <si>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</si>
  <si>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</si>
  <si>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</si>
  <si>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</si>
  <si>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</si>
  <si>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</si>
  <si>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</si>
  <si>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</si>
  <si>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13556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</si>
  <si>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</si>
  <si>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</si>
  <si>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PRO OPRAVU KOMUNIKACE UL. NA TRÁVNÍKÁCH</t>
  </si>
  <si>
    <t>KSO:</t>
  </si>
  <si>
    <t>CC-CZ:</t>
  </si>
  <si>
    <t>Místo:</t>
  </si>
  <si>
    <t xml:space="preserve"> </t>
  </si>
  <si>
    <t>Datum:</t>
  </si>
  <si>
    <t>3. 1. 2022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</si>
  <si>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</si>
  <si>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</si>
  <si>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</si>
  <si>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</si>
  <si>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</si>
  <si>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</si>
  <si>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</si>
  <si>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</si>
  <si>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</si>
  <si>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</si>
  <si>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</si>
  <si>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</si>
  <si>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</si>
  <si>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</si>
  <si>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</si>
  <si>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</si>
  <si>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</si>
  <si>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</si>
  <si>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</si>
  <si>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</si>
  <si>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</si>
  <si>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</si>
  <si>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</si>
  <si>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</si>
  <si>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</si>
  <si>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</si>
  <si>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</si>
  <si>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</si>
  <si>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</si>
  <si>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</si>
  <si>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</si>
  <si>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</si>
  <si>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</si>
  <si>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</si>
  <si>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</si>
  <si>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</si>
  <si>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</si>
  <si>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</si>
  <si>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</si>
  <si>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</si>
  <si>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</si>
  <si>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</si>
  <si>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</si>
  <si>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</si>
  <si>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</si>
  <si>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</si>
  <si>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</si>
  <si>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</si>
  <si>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</si>
  <si>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</si>
  <si>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</si>
  <si>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</si>
  <si>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</si>
  <si>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</si>
  <si>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</si>
  <si>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 xml:space="preserve">101 - Komunikace </t>
  </si>
  <si>
    <t>STA</t>
  </si>
  <si>
    <t>1</t>
  </si>
  <si>
    <t>{ef620696-7609-4d95-be65-d9ca85c7dac9}</t>
  </si>
  <si>
    <t>2</t>
  </si>
  <si>
    <t>VRN</t>
  </si>
  <si>
    <t>{1bda4660-2272-45cc-89f5-a28de47fd9e9}</t>
  </si>
  <si>
    <t>KRYCÍ LIST SOUPISU PRACÍ</t>
  </si>
  <si>
    <t>Objekt:</t>
  </si>
  <si>
    <t xml:space="preserve">SO - 101 - Komunikace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</si>
  <si>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</si>
  <si>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</si>
  <si>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</si>
  <si>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</si>
  <si>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</si>
  <si>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</si>
  <si>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</si>
  <si>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</si>
  <si>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</si>
  <si>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</si>
  <si>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</si>
  <si>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</si>
  <si>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</si>
  <si>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</si>
  <si>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</si>
  <si>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</si>
  <si>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</si>
  <si>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</si>
  <si>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</si>
  <si>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</si>
  <si>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</si>
  <si>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</si>
  <si>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</si>
  <si>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</si>
  <si>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</si>
  <si>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</si>
  <si>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</si>
  <si>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</si>
  <si>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</si>
  <si>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</si>
  <si>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113107242</t>
  </si>
  <si>
    <t>Odstranění podkladu živičného tl přes 50 do 100 mm strojně pl přes 200 m2</t>
  </si>
  <si>
    <t>m2</t>
  </si>
  <si>
    <t>CS ÚRS 2022 01</t>
  </si>
  <si>
    <t>4</t>
  </si>
  <si>
    <t>450301796</t>
  </si>
  <si>
    <t>PP</t>
  </si>
  <si>
    <t>Odstranění podkladů nebo krytů strojně plochy jednotlivě přes 200 m2 s přemístěním hmot na skládku na vzdálenost do 20 m nebo s naložením na dopravní prostředek živičných, o tl. vrstvy přes 50 do 100 mm</t>
  </si>
  <si>
    <t>VV</t>
  </si>
  <si>
    <t>"asfaltovy povrch 90mm" 2900+39</t>
  </si>
  <si>
    <t>122151104</t>
  </si>
  <si>
    <t>Odkopávky a prokopávky nezapažené v hornině třídy těžitelnosti I skupiny 1 a 2 objem do 500 m3 strojně</t>
  </si>
  <si>
    <t>m3</t>
  </si>
  <si>
    <t>611466267</t>
  </si>
  <si>
    <t>Odkopávky a prokopávky nezapažené strojně v hornině třídy těžitelnosti I skupiny 1 a 2 přes 100 do 500 m3</t>
  </si>
  <si>
    <t>"odkopavky v místě vyhyben - zemina " 26.52</t>
  </si>
  <si>
    <t>"odkopavky v místě svodnic" 1.02</t>
  </si>
  <si>
    <t>"odkopavky v místě obratiště " 35.2</t>
  </si>
  <si>
    <t>Součet</t>
  </si>
  <si>
    <t>181951112</t>
  </si>
  <si>
    <t>Úprava pláně v hornině třídy těžitelnosti I skupiny 1 až 3 se zhutněním strojně</t>
  </si>
  <si>
    <t>-174869057</t>
  </si>
  <si>
    <t>Úprava pláně vyrovnáním výškových rozdílů strojně v hornině třídy těžitelnosti I, skupiny 1 až 3 se zhutněním</t>
  </si>
  <si>
    <t>"vyhybny,obratistě " 68+90</t>
  </si>
  <si>
    <t>5</t>
  </si>
  <si>
    <t>Komunikace pozemní</t>
  </si>
  <si>
    <t>3</t>
  </si>
  <si>
    <t>564851111</t>
  </si>
  <si>
    <t>Podklad ze štěrkodrtě ŠD tl 150 mm</t>
  </si>
  <si>
    <t>-1305179904</t>
  </si>
  <si>
    <t>Podklad ze štěrkodrti ŠD s rozprostřením a zhutněním plochy přes 100 m2, po zhutnění tl. 150 mm</t>
  </si>
  <si>
    <t>"podklad vyhybny,obratiste SD 0/32 " 68+90</t>
  </si>
  <si>
    <t>"podsyp vyhybny, obratiste  SD 0/63" 68+90</t>
  </si>
  <si>
    <t>565135121</t>
  </si>
  <si>
    <t>Asfaltový beton vrstva podkladní ACP 16 (obalované kamenivo OKS) tl 50 mm š přes 3 m</t>
  </si>
  <si>
    <t>1983971855</t>
  </si>
  <si>
    <t>Asfaltový beton vrstva podkladní ACP 16 (obalované kamenivo střednězrnné - OKS)  s rozprostřením a zhutněním v pruhu šířky přes 3 m, po zhutnění tl. 50 mm</t>
  </si>
  <si>
    <t>"komunikace+vyhybny+obratiště" 2900+68+90+39</t>
  </si>
  <si>
    <t>567511111</t>
  </si>
  <si>
    <t>Recyklace podkladu za studena na místě - rozpojení a reprofilace tl do 150 mm pl do 1000 m2</t>
  </si>
  <si>
    <t>150252651</t>
  </si>
  <si>
    <t>Recyklace podkladní vrstvy za studena na místě rozpojení a reprofilace podkladu s hutněním plochy do 1 000 m2, tloušťky do 150 mm</t>
  </si>
  <si>
    <t>"recyklace komunikace " 2900+39</t>
  </si>
  <si>
    <t>6</t>
  </si>
  <si>
    <t>567512112</t>
  </si>
  <si>
    <t>Recyklace podkladu za studena na místě - promísení s pojivem, kamenivem tl přes 120 do 150 mm pl do 1000 m2</t>
  </si>
  <si>
    <t>-752747894</t>
  </si>
  <si>
    <t>Recyklace podkladní vrstvy za studena na místě promísení rozpojené směsi s kamenivem a pojivem (materiál ve specifikaci) s rozhrnutím, zhutněním a vlhčením plochy do 1 000 m2, tloušťky po zhutnění přes 120 do 150 mm</t>
  </si>
  <si>
    <t xml:space="preserve">" Před zahajením prací , bude provedena laboratorní zkouška , na zjištění  přesného množství přidaného pojiva ( % ). "  </t>
  </si>
  <si>
    <t xml:space="preserve">" Receptura bude předána investorovi ke schválení " </t>
  </si>
  <si>
    <t>7</t>
  </si>
  <si>
    <t>M</t>
  </si>
  <si>
    <t>58344171</t>
  </si>
  <si>
    <t>štěrkodrť frakce 0/32</t>
  </si>
  <si>
    <t>t</t>
  </si>
  <si>
    <t>8</t>
  </si>
  <si>
    <t>-1379921306</t>
  </si>
  <si>
    <t>"započitano 30% dané plochy recyklatu, v-0.15, 1m3/1,8t  " ((2939/100)*30)*0.15*1.8</t>
  </si>
  <si>
    <t>11162540</t>
  </si>
  <si>
    <t>emulze asfaltová obalovací pro použití za studena</t>
  </si>
  <si>
    <t>-461714783</t>
  </si>
  <si>
    <t>"započítano 2% objemové hmotnosti zhutněné vrstvy tj. 46kg/m3" (2939*0.15)*46*0.001</t>
  </si>
  <si>
    <t>9</t>
  </si>
  <si>
    <t>58522110</t>
  </si>
  <si>
    <t>cement portlandký struskový CEM II 42,5MPa</t>
  </si>
  <si>
    <t>1627998421</t>
  </si>
  <si>
    <t>cement portlandský směsný CEM II 42,5MPa</t>
  </si>
  <si>
    <t>"započítano 3% objemové hmotnosti zhutněné vrstvy tj. 69kg/m3" (2939*0.15)*69*0.001</t>
  </si>
  <si>
    <t>10</t>
  </si>
  <si>
    <t>573111112</t>
  </si>
  <si>
    <t>Postřik živičný infiltrační s posypem z asfaltu množství 1 kg/m2</t>
  </si>
  <si>
    <t>1195377442</t>
  </si>
  <si>
    <t>Postřik infiltrační PI z asfaltu silničního s posypem kamenivem, v množství 1,00 kg/m2</t>
  </si>
  <si>
    <t>11</t>
  </si>
  <si>
    <t>573211109</t>
  </si>
  <si>
    <t>Postřik živičný spojovací z asfaltu v množství 0,50 kg/m2</t>
  </si>
  <si>
    <t>1446012088</t>
  </si>
  <si>
    <t>Postřik spojovací PS bez posypu kamenivem z asfaltu silničního, v množství 0,50 kg/m2</t>
  </si>
  <si>
    <t>12</t>
  </si>
  <si>
    <t>577134121</t>
  </si>
  <si>
    <t>Asfaltový beton vrstva obrusná ACO 11 (ABS) tř. I tl 40 mm š přes 3 m z nemodifikovaného asfaltu</t>
  </si>
  <si>
    <t>-1009148074</t>
  </si>
  <si>
    <t>Asfaltový beton vrstva obrusná ACO 11 (ABS)  s rozprostřením a se zhutněním z nemodifikovaného asfaltu v pruhu šířky přes 3 m tř. I, po zhutnění tl. 40 mm</t>
  </si>
  <si>
    <t>Trubní vedení</t>
  </si>
  <si>
    <t>13</t>
  </si>
  <si>
    <t>899231111</t>
  </si>
  <si>
    <t>Výšková úprava uličního vstupu nebo vpusti do 200 mm mříže</t>
  </si>
  <si>
    <t>kus</t>
  </si>
  <si>
    <t>-1771333253</t>
  </si>
  <si>
    <t>Výšková úprava uličního vstupu nebo vpusti do 200 mm  zvýšením mříže</t>
  </si>
  <si>
    <t>" uprava stavajících vpusti , mřiže - přizpusobení k terenu "4</t>
  </si>
  <si>
    <t>14</t>
  </si>
  <si>
    <t>899331111</t>
  </si>
  <si>
    <t>Výšková úprava uličního vstupu nebo vpusti do 200 mm  poklopu</t>
  </si>
  <si>
    <t>2090453160</t>
  </si>
  <si>
    <t>Výšková úprava uličního vstupu nebo vpusti do 200 mm  zvýšením poklopu</t>
  </si>
  <si>
    <t>"výškova uprava poklopu - k novemu terenu " 23</t>
  </si>
  <si>
    <t>899431111</t>
  </si>
  <si>
    <t>Výšková úprava uličního vstupu nebo vpusti do 200 mm krycího hrnce, šoupěte nebo hydrantu</t>
  </si>
  <si>
    <t>-1733672587</t>
  </si>
  <si>
    <t>Výšková úprava uličního vstupu nebo vpusti do 200 mm  zvýšením krycího hrnce, šoupěte nebo hydrantu bez úpravy armatur</t>
  </si>
  <si>
    <t>" uprava k novemu terenu - nivelete " 5</t>
  </si>
  <si>
    <t>Ostatní konstrukce a práce, bourání</t>
  </si>
  <si>
    <t>16</t>
  </si>
  <si>
    <t>914111111</t>
  </si>
  <si>
    <t>Montáž svislé dopravní značky do velikosti 1 m2 objímkami na sloupek nebo konzolu</t>
  </si>
  <si>
    <t>650658066</t>
  </si>
  <si>
    <t>Montáž svislé dopravní značky základní  velikosti do 1 m2 objímkami na sloupky nebo konzoly</t>
  </si>
  <si>
    <t>17</t>
  </si>
  <si>
    <t>40445620</t>
  </si>
  <si>
    <t>zákazové, příkazové dopravní značky B1-B34, C1-15 700mm</t>
  </si>
  <si>
    <t>-1339457334</t>
  </si>
  <si>
    <t>22</t>
  </si>
  <si>
    <t>914511111</t>
  </si>
  <si>
    <t>Montáž sloupku dopravních značek délky do 3,5 m s betonovým základem</t>
  </si>
  <si>
    <t>-521739706</t>
  </si>
  <si>
    <t>Montáž sloupku dopravních značek  délky do 3,5 m do betonového základu</t>
  </si>
  <si>
    <t>23</t>
  </si>
  <si>
    <t>40445225</t>
  </si>
  <si>
    <t>sloupek pro dopravní značku Zn D 60mm v 3,5m</t>
  </si>
  <si>
    <t>-2027956450</t>
  </si>
  <si>
    <t>24</t>
  </si>
  <si>
    <t>40445240</t>
  </si>
  <si>
    <t>patka pro sloupek Al D 60mm</t>
  </si>
  <si>
    <t>1164612562</t>
  </si>
  <si>
    <t>25</t>
  </si>
  <si>
    <t>40445256</t>
  </si>
  <si>
    <t>svorka upínací na sloupek dopravní značky D 60mm</t>
  </si>
  <si>
    <t>696313708</t>
  </si>
  <si>
    <t>26</t>
  </si>
  <si>
    <t>40445253</t>
  </si>
  <si>
    <t>víčko plastové na sloupek D 60mm</t>
  </si>
  <si>
    <t>-1763710748</t>
  </si>
  <si>
    <t>18</t>
  </si>
  <si>
    <t>919732211</t>
  </si>
  <si>
    <t>Styčná spára napojení nového živičného povrchu na stávající za tepla š 15 mm hl 25 mm s prořezáním</t>
  </si>
  <si>
    <t>m</t>
  </si>
  <si>
    <t>-853024640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</si>
  <si>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</si>
  <si>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"napojeni na novy a stary povrch,  " 32</t>
  </si>
  <si>
    <t>19</t>
  </si>
  <si>
    <t>919735112</t>
  </si>
  <si>
    <t>Řezání stávajícího živičného krytu hl přes 50 do 100 mm</t>
  </si>
  <si>
    <t>-227494051</t>
  </si>
  <si>
    <t>Řezání stávajícího živičného krytu nebo podkladu  hloubky přes 50 do 100 mm</t>
  </si>
  <si>
    <t>"napojeni na novy a stary povrch " 32</t>
  </si>
  <si>
    <t>27</t>
  </si>
  <si>
    <t>938902113</t>
  </si>
  <si>
    <t>Čištění příkopů komunikací příkopovým rypadlem objem nánosu do 0,5 m3/m</t>
  </si>
  <si>
    <t>2089157000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</si>
  <si>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</si>
  <si>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"čistění příkopu - viz. TZ " 890</t>
  </si>
  <si>
    <t>20</t>
  </si>
  <si>
    <t>938902122</t>
  </si>
  <si>
    <t>Čištění ploch betonových konstrukcí tlakovou vodou</t>
  </si>
  <si>
    <t>-770332183</t>
  </si>
  <si>
    <t>Čištění nádrží, ploch dřevěných nebo betonových konstrukcí, potrubí  ploch betonových konstrukcí tlakovou vodou</t>
  </si>
  <si>
    <t>"čistění stavajících vpusti od nanosu , listí - vnitřek vpusti vnitrn.plocha*počet  " 16*4</t>
  </si>
  <si>
    <t>"čistění stav. propustku - roury vnitřek " 38</t>
  </si>
  <si>
    <t>28</t>
  </si>
  <si>
    <t>R1</t>
  </si>
  <si>
    <t xml:space="preserve">Osazení ocelových svodnic do betonového lože, lože z betonu C30/37 XF1, konzistence betonu S3,  včetně dodávky </t>
  </si>
  <si>
    <t>-424471310</t>
  </si>
  <si>
    <t>Osazení ocelových svodnic do betonového lože, lože z betonu C30/37 XF1, konzistence betonu S3,  včetně dodávky</t>
  </si>
  <si>
    <t>"délka svodnice 6+11" 17</t>
  </si>
  <si>
    <t>997</t>
  </si>
  <si>
    <t>Přesun sutě</t>
  </si>
  <si>
    <t>29</t>
  </si>
  <si>
    <t>997002511</t>
  </si>
  <si>
    <t>Vodorovné přemístění suti a vybouraných hmot bez naložení ale se složením a urovnáním do 1 km</t>
  </si>
  <si>
    <t>-1947478393</t>
  </si>
  <si>
    <t>Vodorovné přemístění suti a vybouraných hmot  bez naložení, se složením a hrubým urovnáním na vzdálenost do 1 km</t>
  </si>
  <si>
    <t>"asfalt" 0.22*2939</t>
  </si>
  <si>
    <t>"nevhodná zemina " 0.37*62.74</t>
  </si>
  <si>
    <t>30</t>
  </si>
  <si>
    <t>997002519</t>
  </si>
  <si>
    <t>Příplatek ZKD 1 km přemístění suti a vybouraných hmot</t>
  </si>
  <si>
    <t>257967275</t>
  </si>
  <si>
    <t>Vodorovné přemístění suti a vybouraných hmot  bez naložení, se složením a hrubým urovnáním Příplatek k ceně za každý další i započatý 1 km přes 1 km</t>
  </si>
  <si>
    <t>"do 20 km " 669.794*20</t>
  </si>
  <si>
    <t>32</t>
  </si>
  <si>
    <t>997221873</t>
  </si>
  <si>
    <t>Poplatek za uložení stavebního odpadu na recyklační skládce (skládkovné) zeminy a kamení zatříděného do Katalogu odpadů pod kódem 17 05 04</t>
  </si>
  <si>
    <t>-164921487</t>
  </si>
  <si>
    <t>"poplatek nevhodné zeminy" 0.37*62.74</t>
  </si>
  <si>
    <t>31</t>
  </si>
  <si>
    <t>997221875</t>
  </si>
  <si>
    <t>Poplatek za uložení stavebního odpadu na recyklační skládce (skládkovné) asfaltového bez obsahu dehtu zatříděného do Katalogu odpadů pod kódem 17 03 02</t>
  </si>
  <si>
    <t>2127916399</t>
  </si>
  <si>
    <t>"poplatek za asfalt " 0.22*2939</t>
  </si>
  <si>
    <t>998</t>
  </si>
  <si>
    <t>Přesun hmot</t>
  </si>
  <si>
    <t>33</t>
  </si>
  <si>
    <t>998225111</t>
  </si>
  <si>
    <t>Přesun hmot pro pozemní komunikace s krytem z kamene, monolitickým betonovým nebo živičným</t>
  </si>
  <si>
    <t>-1426160547</t>
  </si>
  <si>
    <t>Přesun hmot pro komunikace s krytem z kameniva, monolitickým betonovým nebo živičným  dopravní vzdálenost do 200 m jakékoliv délky objektu</t>
  </si>
  <si>
    <t>34</t>
  </si>
  <si>
    <t>998225191</t>
  </si>
  <si>
    <t>Příplatek k přesunu hmot pro pozemní komunikace s krytem z kamene, živičným, betonovým do 1000 m</t>
  </si>
  <si>
    <t>-744009708</t>
  </si>
  <si>
    <t>Přesun hmot pro komunikace s krytem z kameniva, monolitickým betonovým nebo živičným  Příplatek k ceně za zvětšený přesun přes vymezenou největší dopravní vzdálenost do 1000 m</t>
  </si>
  <si>
    <t>SO - 101 - VRN</t>
  </si>
  <si>
    <t>VRN - Vedlejší rozpočtové náklady</t>
  </si>
  <si>
    <t xml:space="preserve">    VRN1 - Průzkumné, geodetické a projektové práce</t>
  </si>
  <si>
    <t xml:space="preserve">    VRN3 -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</si>
  <si>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</si>
  <si>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</si>
  <si>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</si>
  <si>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</si>
  <si>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</si>
  <si>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</si>
  <si>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</si>
  <si>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</si>
  <si>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</si>
  <si>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-1083936744</t>
  </si>
  <si>
    <t>"vytýčení stavby (protokol) , zaměření skutečného provedení stavby ( tistěna forma + cd ), vytyčení inž. sítí " 1</t>
  </si>
  <si>
    <t xml:space="preserve">"včetně ověření inž. sití kopanými sondami" </t>
  </si>
  <si>
    <t>VRN3</t>
  </si>
  <si>
    <t>Staveniště</t>
  </si>
  <si>
    <t>030001000</t>
  </si>
  <si>
    <t>Příprava,zařízení staveniště</t>
  </si>
  <si>
    <t>423772144</t>
  </si>
  <si>
    <t>Příprava, zařízení staveniště</t>
  </si>
  <si>
    <t xml:space="preserve">"Veškeré náklady spojené s zřízení, provozem a odstranění stavěníště, včetně uklidu daných ploch - čistota staveniště a okolí  " </t>
  </si>
  <si>
    <t xml:space="preserve">"údržba staveniště, oplocení staveniště (  pro uskladnění materiálu) " </t>
  </si>
  <si>
    <t xml:space="preserve">"přistupové a přechodové lávky,mostky k RD  dle potřeby rozsahu stavby " </t>
  </si>
  <si>
    <t xml:space="preserve">"zabezpečení staveniště a okolí, výstražné cedule, ostraha stavenistě, atd " </t>
  </si>
  <si>
    <t xml:space="preserve">"zřízením přípojek energií k objektům zařízení staveniště, vybudování případných měřících odběrných míst " </t>
  </si>
  <si>
    <t xml:space="preserve">"včetně všech prací spojene se staveništěm" </t>
  </si>
  <si>
    <t>VRN4</t>
  </si>
  <si>
    <t>Inženýrská činnost</t>
  </si>
  <si>
    <t>040001000</t>
  </si>
  <si>
    <t>zkoušky konstrukcí a prací nezávislou zkušebnou</t>
  </si>
  <si>
    <t>-</t>
  </si>
  <si>
    <t>2027667159</t>
  </si>
  <si>
    <t xml:space="preserve">"zkoušky konstrukcí a prací nezávislou zkušebnou - betony, hutnění,atd " </t>
  </si>
  <si>
    <t xml:space="preserve">"Množství a druh zkoušek bude provedeno dle norem ČSN 72 1006, ČSN EN IS 17892-1 až 4, a TP 146" </t>
  </si>
  <si>
    <t>"včetně všech ostatních příslušných norem uvedene v TP 146 dle daných použitých materiálu." 1</t>
  </si>
  <si>
    <t>VRN7</t>
  </si>
  <si>
    <t>Provozní vlivy</t>
  </si>
  <si>
    <t>070001000</t>
  </si>
  <si>
    <t xml:space="preserve">Provozní vlivy - přechodné dopravní značení </t>
  </si>
  <si>
    <t>-710689420</t>
  </si>
  <si>
    <t xml:space="preserve">"Zřízení, udržba a odstranění PDZ , včetně veškerých nákladu spojených s PDZ! " </t>
  </si>
  <si>
    <t xml:space="preserve">", zabezpečení odcizení PDZ, náklady na zrizení objíždky, atd " </t>
  </si>
  <si>
    <t xml:space="preserve">"Vyřízení uzávěry s přislušnými orgány dané komunikace - Policie ČR , odbor Dopravy " </t>
  </si>
  <si>
    <t>VRN9</t>
  </si>
  <si>
    <t>Ostatní náklady</t>
  </si>
  <si>
    <t>090001000</t>
  </si>
  <si>
    <t>Průběžná fotodokumentace stavby</t>
  </si>
  <si>
    <t>-1833434708</t>
  </si>
  <si>
    <t>"Průběžna fotodokumentace stavby po jednotlivých úsecích. tj - bourání, zakládání, spodní stavba, vozovka, atd.. " 1</t>
  </si>
  <si>
    <t xml:space="preserve">"včetně sousedních pozemků před realizaci stavby " </t>
  </si>
  <si>
    <t xml:space="preserve">"tištěná i digitalní (cd) forma "  </t>
  </si>
  <si>
    <t>0900010007</t>
  </si>
  <si>
    <t>Pomocné práce zřizující nebo zajišťující ochranu inženýrských sítí</t>
  </si>
  <si>
    <t>-1039991000</t>
  </si>
  <si>
    <t>"Pomocné práce při kolizi s inž. sitěmi - řuční sondy, podpěry,atd  " 1</t>
  </si>
  <si>
    <t>09000100089</t>
  </si>
  <si>
    <t xml:space="preserve">ochrana inž. sití </t>
  </si>
  <si>
    <t>-113696783</t>
  </si>
  <si>
    <t>"Rezerva v případě zjistění kolize inž. sití se stavbou  - zabezpečení pred poškozením - chraničky, krycí desky, výstražná folie,atd   "  1</t>
  </si>
  <si>
    <t xml:space="preserve">"soubor za celou stavbu , tj. množství chraničky, krycí desky, výstražná folie dle výskytu kolize s inž. sítěmi. " </t>
  </si>
  <si>
    <t xml:space="preserve">SO </t>
  </si>
  <si>
    <t>101 - 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</si>
</sst>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K100" sqref="K10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0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05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20"/>
      <c r="BE5" s="20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0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20"/>
      <c r="BE6" s="20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3"/>
      <c r="BS8" s="17" t="s">
        <v>6</v>
      </c>
    </row>
    <row r="9" spans="1:74" s="1" customFormat="1" ht="14.45" customHeight="1">
      <c r="B9" s="20"/>
      <c r="AR9" s="20"/>
      <c r="BE9" s="20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03"/>
      <c r="BS11" s="17" t="s">
        <v>6</v>
      </c>
    </row>
    <row r="12" spans="1:74" s="1" customFormat="1" ht="6.95" customHeight="1">
      <c r="B12" s="20"/>
      <c r="AR12" s="20"/>
      <c r="BE12" s="20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03"/>
      <c r="BS13" s="17" t="s">
        <v>6</v>
      </c>
    </row>
    <row r="14" spans="1:74" ht="12.75">
      <c r="B14" s="20"/>
      <c r="E14" s="208" t="s">
        <v>28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7" t="s">
        <v>26</v>
      </c>
      <c r="AN14" s="29" t="s">
        <v>28</v>
      </c>
      <c r="AR14" s="20"/>
      <c r="BE14" s="203"/>
      <c r="BS14" s="17" t="s">
        <v>6</v>
      </c>
    </row>
    <row r="15" spans="1:74" s="1" customFormat="1" ht="6.95" customHeight="1">
      <c r="B15" s="20"/>
      <c r="AR15" s="20"/>
      <c r="BE15" s="20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03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03"/>
      <c r="BS17" s="17" t="s">
        <v>30</v>
      </c>
    </row>
    <row r="18" spans="1:71" s="1" customFormat="1" ht="6.95" customHeight="1">
      <c r="B18" s="20"/>
      <c r="AR18" s="20"/>
      <c r="BE18" s="203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0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03"/>
      <c r="BS20" s="17" t="s">
        <v>30</v>
      </c>
    </row>
    <row r="21" spans="1:71" s="1" customFormat="1" ht="6.95" customHeight="1">
      <c r="B21" s="20"/>
      <c r="AR21" s="20"/>
      <c r="BE21" s="203"/>
    </row>
    <row r="22" spans="1:71" s="1" customFormat="1" ht="12" customHeight="1">
      <c r="B22" s="20"/>
      <c r="D22" s="27" t="s">
        <v>32</v>
      </c>
      <c r="AR22" s="20"/>
      <c r="BE22" s="203"/>
    </row>
    <row r="23" spans="1:71" s="1" customFormat="1" ht="16.5" customHeight="1">
      <c r="B23" s="20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20"/>
      <c r="BE23" s="203"/>
    </row>
    <row r="24" spans="1:71" s="1" customFormat="1" ht="6.95" customHeight="1">
      <c r="B24" s="20"/>
      <c r="AR24" s="20"/>
      <c r="BE24" s="20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3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1">
        <f>ROUND(AG94,2)</f>
        <v>0</v>
      </c>
      <c r="AL26" s="212"/>
      <c r="AM26" s="212"/>
      <c r="AN26" s="212"/>
      <c r="AO26" s="212"/>
      <c r="AP26" s="32"/>
      <c r="AQ26" s="32"/>
      <c r="AR26" s="33"/>
      <c r="BE26" s="20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3" t="s">
        <v>34</v>
      </c>
      <c r="M28" s="213"/>
      <c r="N28" s="213"/>
      <c r="O28" s="213"/>
      <c r="P28" s="213"/>
      <c r="Q28" s="32"/>
      <c r="R28" s="32"/>
      <c r="S28" s="32"/>
      <c r="T28" s="32"/>
      <c r="U28" s="32"/>
      <c r="V28" s="32"/>
      <c r="W28" s="213" t="s">
        <v>35</v>
      </c>
      <c r="X28" s="213"/>
      <c r="Y28" s="213"/>
      <c r="Z28" s="213"/>
      <c r="AA28" s="213"/>
      <c r="AB28" s="213"/>
      <c r="AC28" s="213"/>
      <c r="AD28" s="213"/>
      <c r="AE28" s="213"/>
      <c r="AF28" s="32"/>
      <c r="AG28" s="32"/>
      <c r="AH28" s="32"/>
      <c r="AI28" s="32"/>
      <c r="AJ28" s="32"/>
      <c r="AK28" s="213" t="s">
        <v>36</v>
      </c>
      <c r="AL28" s="213"/>
      <c r="AM28" s="213"/>
      <c r="AN28" s="213"/>
      <c r="AO28" s="213"/>
      <c r="AP28" s="32"/>
      <c r="AQ28" s="32"/>
      <c r="AR28" s="33"/>
      <c r="BE28" s="203"/>
    </row>
    <row r="29" spans="1:71" s="3" customFormat="1" ht="14.45" customHeight="1">
      <c r="B29" s="37"/>
      <c r="D29" s="27" t="s">
        <v>37</v>
      </c>
      <c r="F29" s="27" t="s">
        <v>38</v>
      </c>
      <c r="L29" s="216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7"/>
      <c r="BE29" s="204"/>
    </row>
    <row r="30" spans="1:71" s="3" customFormat="1" ht="14.45" customHeight="1">
      <c r="B30" s="37"/>
      <c r="F30" s="27" t="s">
        <v>39</v>
      </c>
      <c r="L30" s="216">
        <v>0.15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7"/>
      <c r="BE30" s="204"/>
    </row>
    <row r="31" spans="1:71" s="3" customFormat="1" ht="14.45" hidden="1" customHeight="1">
      <c r="B31" s="37"/>
      <c r="F31" s="27" t="s">
        <v>40</v>
      </c>
      <c r="L31" s="216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7"/>
      <c r="BE31" s="204"/>
    </row>
    <row r="32" spans="1:71" s="3" customFormat="1" ht="14.45" hidden="1" customHeight="1">
      <c r="B32" s="37"/>
      <c r="F32" s="27" t="s">
        <v>41</v>
      </c>
      <c r="L32" s="216">
        <v>0.15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7"/>
      <c r="BE32" s="204"/>
    </row>
    <row r="33" spans="1:57" s="3" customFormat="1" ht="14.45" hidden="1" customHeight="1">
      <c r="B33" s="37"/>
      <c r="F33" s="27" t="s">
        <v>42</v>
      </c>
      <c r="L33" s="216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7"/>
      <c r="BE33" s="20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3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17" t="s">
        <v>45</v>
      </c>
      <c r="Y35" s="218"/>
      <c r="Z35" s="218"/>
      <c r="AA35" s="218"/>
      <c r="AB35" s="218"/>
      <c r="AC35" s="40"/>
      <c r="AD35" s="40"/>
      <c r="AE35" s="40"/>
      <c r="AF35" s="40"/>
      <c r="AG35" s="40"/>
      <c r="AH35" s="40"/>
      <c r="AI35" s="40"/>
      <c r="AJ35" s="40"/>
      <c r="AK35" s="219">
        <f>SUM(AK26:AK33)</f>
        <v>0</v>
      </c>
      <c r="AL35" s="218"/>
      <c r="AM35" s="218"/>
      <c r="AN35" s="218"/>
      <c r="AO35" s="22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13556</v>
      </c>
      <c r="AR84" s="51"/>
    </row>
    <row r="85" spans="1:91" s="5" customFormat="1" ht="36.950000000000003" customHeight="1">
      <c r="B85" s="52"/>
      <c r="C85" s="53" t="s">
        <v>16</v>
      </c>
      <c r="L85" s="221" t="str">
        <f>K6</f>
        <v>PD PRO OPRAVU KOMUNIKACE UL. NA TRÁVNÍKÁCH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3" t="str">
        <f>IF(AN8= "","",AN8)</f>
        <v>3. 1. 2022</v>
      </c>
      <c r="AN87" s="22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4" t="str">
        <f>IF(E17="","",E17)</f>
        <v xml:space="preserve"> </v>
      </c>
      <c r="AN89" s="225"/>
      <c r="AO89" s="225"/>
      <c r="AP89" s="225"/>
      <c r="AQ89" s="32"/>
      <c r="AR89" s="33"/>
      <c r="AS89" s="226" t="s">
        <v>53</v>
      </c>
      <c r="AT89" s="22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24" t="str">
        <f>IF(E20="","",E20)</f>
        <v xml:space="preserve"> </v>
      </c>
      <c r="AN90" s="225"/>
      <c r="AO90" s="225"/>
      <c r="AP90" s="225"/>
      <c r="AQ90" s="32"/>
      <c r="AR90" s="33"/>
      <c r="AS90" s="228"/>
      <c r="AT90" s="22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8"/>
      <c r="AT91" s="22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0" t="s">
        <v>54</v>
      </c>
      <c r="D92" s="231"/>
      <c r="E92" s="231"/>
      <c r="F92" s="231"/>
      <c r="G92" s="231"/>
      <c r="H92" s="60"/>
      <c r="I92" s="232" t="s">
        <v>55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3" t="s">
        <v>56</v>
      </c>
      <c r="AH92" s="231"/>
      <c r="AI92" s="231"/>
      <c r="AJ92" s="231"/>
      <c r="AK92" s="231"/>
      <c r="AL92" s="231"/>
      <c r="AM92" s="231"/>
      <c r="AN92" s="232" t="s">
        <v>57</v>
      </c>
      <c r="AO92" s="231"/>
      <c r="AP92" s="234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ROUND(SUM(AG95:AG96),2)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237" t="s">
        <v>78</v>
      </c>
      <c r="E95" s="237"/>
      <c r="F95" s="237"/>
      <c r="G95" s="237"/>
      <c r="H95" s="237"/>
      <c r="I95" s="82"/>
      <c r="J95" s="237" t="s">
        <v>79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'SO - 101 - Komunikace 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80</v>
      </c>
      <c r="AR95" s="80"/>
      <c r="AS95" s="84">
        <v>0</v>
      </c>
      <c r="AT95" s="85">
        <f>ROUND(SUM(AV95:AW95),2)</f>
        <v>0</v>
      </c>
      <c r="AU95" s="86">
        <f>'SO - 101 - Komunikace '!P123</f>
        <v>0</v>
      </c>
      <c r="AV95" s="85">
        <f>'SO - 101 - Komunikace '!J33</f>
        <v>0</v>
      </c>
      <c r="AW95" s="85">
        <f>'SO - 101 - Komunikace '!J34</f>
        <v>0</v>
      </c>
      <c r="AX95" s="85">
        <f>'SO - 101 - Komunikace '!J35</f>
        <v>0</v>
      </c>
      <c r="AY95" s="85">
        <f>'SO - 101 - Komunikace '!J36</f>
        <v>0</v>
      </c>
      <c r="AZ95" s="85">
        <f>'SO - 101 - Komunikace '!F33</f>
        <v>0</v>
      </c>
      <c r="BA95" s="85">
        <f>'SO - 101 - Komunikace '!F34</f>
        <v>0</v>
      </c>
      <c r="BB95" s="85">
        <f>'SO - 101 - Komunikace '!F35</f>
        <v>0</v>
      </c>
      <c r="BC95" s="85">
        <f>'SO - 101 - Komunikace '!F36</f>
        <v>0</v>
      </c>
      <c r="BD95" s="87">
        <f>'SO - 101 - Komunikace 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83</v>
      </c>
    </row>
    <row r="96" spans="1:91" s="7" customFormat="1" ht="24.75" customHeight="1">
      <c r="A96" s="79" t="s">
        <v>77</v>
      </c>
      <c r="B96" s="80"/>
      <c r="C96" s="81"/>
      <c r="D96" s="237" t="s">
        <v>383</v>
      </c>
      <c r="E96" s="237"/>
      <c r="F96" s="237"/>
      <c r="G96" s="237"/>
      <c r="H96" s="237"/>
      <c r="I96" s="82"/>
      <c r="J96" s="237" t="s">
        <v>384</v>
      </c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5">
        <f>'SO - 101 - VRN'!J30</f>
        <v>0</v>
      </c>
      <c r="AH96" s="236"/>
      <c r="AI96" s="236"/>
      <c r="AJ96" s="236"/>
      <c r="AK96" s="236"/>
      <c r="AL96" s="236"/>
      <c r="AM96" s="236"/>
      <c r="AN96" s="235">
        <f>SUM(AG96,AT96)</f>
        <v>0</v>
      </c>
      <c r="AO96" s="236"/>
      <c r="AP96" s="236"/>
      <c r="AQ96" s="83" t="s">
        <v>80</v>
      </c>
      <c r="AR96" s="80"/>
      <c r="AS96" s="89">
        <v>0</v>
      </c>
      <c r="AT96" s="90">
        <f>ROUND(SUM(AV96:AW96),2)</f>
        <v>0</v>
      </c>
      <c r="AU96" s="91">
        <f>'SO - 101 - VRN'!P122</f>
        <v>0</v>
      </c>
      <c r="AV96" s="90">
        <f>'SO - 101 - VRN'!J33</f>
        <v>0</v>
      </c>
      <c r="AW96" s="90">
        <f>'SO - 101 - VRN'!J34</f>
        <v>0</v>
      </c>
      <c r="AX96" s="90">
        <f>'SO - 101 - VRN'!J35</f>
        <v>0</v>
      </c>
      <c r="AY96" s="90">
        <f>'SO - 101 - VRN'!J36</f>
        <v>0</v>
      </c>
      <c r="AZ96" s="90">
        <f>'SO - 101 - VRN'!F33</f>
        <v>0</v>
      </c>
      <c r="BA96" s="90">
        <f>'SO - 101 - VRN'!F34</f>
        <v>0</v>
      </c>
      <c r="BB96" s="90">
        <f>'SO - 101 - VRN'!F35</f>
        <v>0</v>
      </c>
      <c r="BC96" s="90">
        <f>'SO - 101 - VRN'!F36</f>
        <v>0</v>
      </c>
      <c r="BD96" s="92">
        <f>'SO - 101 - VRN'!F37</f>
        <v>0</v>
      </c>
      <c r="BT96" s="88" t="s">
        <v>81</v>
      </c>
      <c r="BV96" s="88" t="s">
        <v>75</v>
      </c>
      <c r="BW96" s="88" t="s">
        <v>85</v>
      </c>
      <c r="BX96" s="88" t="s">
        <v>4</v>
      </c>
      <c r="CL96" s="88" t="s">
        <v>1</v>
      </c>
      <c r="CM96" s="88" t="s">
        <v>83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- 101 - Komunikace '!C2" display="/" xr:uid="{00000000-0004-0000-0000-000000000000}"/>
    <hyperlink ref="A96" location="'SO - 101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3"/>
  <sheetViews>
    <sheetView showGridLines="0" workbookViewId="0">
      <selection activeCell="K220" sqref="K22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86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1" t="str">
        <f>'Rekapitulace stavby'!K6</f>
        <v>PD PRO OPRAVU KOMUNIKACE UL. NA TRÁVNÍKÁCH</v>
      </c>
      <c r="F7" s="242"/>
      <c r="G7" s="242"/>
      <c r="H7" s="242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1" t="s">
        <v>88</v>
      </c>
      <c r="F9" s="243"/>
      <c r="G9" s="243"/>
      <c r="H9" s="243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3. 1. 2022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05"/>
      <c r="G18" s="205"/>
      <c r="H18" s="205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0" t="s">
        <v>1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ROUND((SUM(BE123:BE242)),  2)</f>
        <v>0</v>
      </c>
      <c r="G33" s="32"/>
      <c r="H33" s="32"/>
      <c r="I33" s="100">
        <v>0.21</v>
      </c>
      <c r="J33" s="99">
        <f>ROUND(((SUM(BE123:BE242))*I33),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ROUND((SUM(BF123:BF242)),  2)</f>
        <v>0</v>
      </c>
      <c r="G34" s="32"/>
      <c r="H34" s="32"/>
      <c r="I34" s="100">
        <v>0.15</v>
      </c>
      <c r="J34" s="99">
        <f>ROUND(((SUM(BF123:BF242))*I34),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ROUND((SUM(BG123:BG242)),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ROUND((SUM(BH123:BH242)),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ROUND((SUM(BI123:BI242)),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1" t="str">
        <f>E7</f>
        <v>PD PRO OPRAVU KOMUNIKACE UL. NA TRÁVNÍKÁCH</v>
      </c>
      <c r="F85" s="242"/>
      <c r="G85" s="242"/>
      <c r="H85" s="24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21" t="str">
        <f>E9</f>
        <v xml:space="preserve">SO - 101 - Komunikace </v>
      </c>
      <c r="F87" s="243"/>
      <c r="G87" s="243"/>
      <c r="H87" s="243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3. 1. 2022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90</v>
      </c>
      <c r="D94" s="101"/>
      <c r="E94" s="101"/>
      <c r="F94" s="101"/>
      <c r="G94" s="101"/>
      <c r="H94" s="101"/>
      <c r="I94" s="101"/>
      <c r="J94" s="110" t="s">
        <v>91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92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1:31" s="9" customFormat="1" ht="24.95" hidden="1" customHeight="1">
      <c r="B97" s="112"/>
      <c r="D97" s="113" t="s">
        <v>94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hidden="1" customHeight="1">
      <c r="B98" s="116"/>
      <c r="D98" s="117" t="s">
        <v>95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hidden="1" customHeight="1">
      <c r="B99" s="116"/>
      <c r="D99" s="117" t="s">
        <v>96</v>
      </c>
      <c r="E99" s="118"/>
      <c r="F99" s="118"/>
      <c r="G99" s="118"/>
      <c r="H99" s="118"/>
      <c r="I99" s="118"/>
      <c r="J99" s="119">
        <f>J138</f>
        <v>0</v>
      </c>
      <c r="L99" s="116"/>
    </row>
    <row r="100" spans="1:31" s="10" customFormat="1" ht="19.899999999999999" hidden="1" customHeight="1">
      <c r="B100" s="116"/>
      <c r="D100" s="117" t="s">
        <v>97</v>
      </c>
      <c r="E100" s="118"/>
      <c r="F100" s="118"/>
      <c r="G100" s="118"/>
      <c r="H100" s="118"/>
      <c r="I100" s="118"/>
      <c r="J100" s="119">
        <f>J173</f>
        <v>0</v>
      </c>
      <c r="L100" s="116"/>
    </row>
    <row r="101" spans="1:31" s="10" customFormat="1" ht="19.899999999999999" hidden="1" customHeight="1">
      <c r="B101" s="116"/>
      <c r="D101" s="117" t="s">
        <v>98</v>
      </c>
      <c r="E101" s="118"/>
      <c r="F101" s="118"/>
      <c r="G101" s="118"/>
      <c r="H101" s="118"/>
      <c r="I101" s="118"/>
      <c r="J101" s="119">
        <f>J183</f>
        <v>0</v>
      </c>
      <c r="L101" s="116"/>
    </row>
    <row r="102" spans="1:31" s="10" customFormat="1" ht="19.899999999999999" hidden="1" customHeight="1">
      <c r="B102" s="116"/>
      <c r="D102" s="117" t="s">
        <v>99</v>
      </c>
      <c r="E102" s="118"/>
      <c r="F102" s="118"/>
      <c r="G102" s="118"/>
      <c r="H102" s="118"/>
      <c r="I102" s="118"/>
      <c r="J102" s="119">
        <f>J223</f>
        <v>0</v>
      </c>
      <c r="L102" s="116"/>
    </row>
    <row r="103" spans="1:31" s="10" customFormat="1" ht="19.899999999999999" hidden="1" customHeight="1">
      <c r="B103" s="116"/>
      <c r="D103" s="117" t="s">
        <v>100</v>
      </c>
      <c r="E103" s="118"/>
      <c r="F103" s="118"/>
      <c r="G103" s="118"/>
      <c r="H103" s="118"/>
      <c r="I103" s="118"/>
      <c r="J103" s="119">
        <f>J238</f>
        <v>0</v>
      </c>
      <c r="L103" s="116"/>
    </row>
    <row r="104" spans="1:31" s="2" customFormat="1" ht="21.75" hidden="1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hidden="1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ht="11.25" hidden="1"/>
    <row r="107" spans="1:31" ht="11.25" hidden="1"/>
    <row r="108" spans="1:31" ht="11.25" hidden="1"/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101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41" t="str">
        <f>E7</f>
        <v>PD PRO OPRAVU KOMUNIKACE UL. NA TRÁVNÍKÁCH</v>
      </c>
      <c r="F113" s="242"/>
      <c r="G113" s="242"/>
      <c r="H113" s="24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87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21" t="str">
        <f>E9</f>
        <v xml:space="preserve">SO - 101 - Komunikace </v>
      </c>
      <c r="F115" s="243"/>
      <c r="G115" s="243"/>
      <c r="H115" s="24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 xml:space="preserve"> </v>
      </c>
      <c r="G117" s="32"/>
      <c r="H117" s="32"/>
      <c r="I117" s="27" t="s">
        <v>22</v>
      </c>
      <c r="J117" s="55" t="str">
        <f>IF(J12="","",J12)</f>
        <v>3. 1. 2022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24</v>
      </c>
      <c r="D119" s="32"/>
      <c r="E119" s="32"/>
      <c r="F119" s="25" t="str">
        <f>E15</f>
        <v xml:space="preserve"> </v>
      </c>
      <c r="G119" s="32"/>
      <c r="H119" s="32"/>
      <c r="I119" s="27" t="s">
        <v>29</v>
      </c>
      <c r="J119" s="30" t="str">
        <f>E21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27</v>
      </c>
      <c r="D120" s="32"/>
      <c r="E120" s="32"/>
      <c r="F120" s="25" t="str">
        <f>IF(E18="","",E18)</f>
        <v>Vyplň údaj</v>
      </c>
      <c r="G120" s="32"/>
      <c r="H120" s="32"/>
      <c r="I120" s="27" t="s">
        <v>31</v>
      </c>
      <c r="J120" s="30" t="str">
        <f>E24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0"/>
      <c r="B122" s="121"/>
      <c r="C122" s="122" t="s">
        <v>102</v>
      </c>
      <c r="D122" s="123" t="s">
        <v>58</v>
      </c>
      <c r="E122" s="123" t="s">
        <v>54</v>
      </c>
      <c r="F122" s="123" t="s">
        <v>55</v>
      </c>
      <c r="G122" s="123" t="s">
        <v>103</v>
      </c>
      <c r="H122" s="123" t="s">
        <v>104</v>
      </c>
      <c r="I122" s="123" t="s">
        <v>105</v>
      </c>
      <c r="J122" s="123" t="s">
        <v>91</v>
      </c>
      <c r="K122" s="124" t="s">
        <v>106</v>
      </c>
      <c r="L122" s="125"/>
      <c r="M122" s="62" t="s">
        <v>1</v>
      </c>
      <c r="N122" s="63" t="s">
        <v>37</v>
      </c>
      <c r="O122" s="63" t="s">
        <v>107</v>
      </c>
      <c r="P122" s="63" t="s">
        <v>108</v>
      </c>
      <c r="Q122" s="63" t="s">
        <v>109</v>
      </c>
      <c r="R122" s="63" t="s">
        <v>110</v>
      </c>
      <c r="S122" s="63" t="s">
        <v>111</v>
      </c>
      <c r="T122" s="64" t="s">
        <v>112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>
      <c r="A123" s="32"/>
      <c r="B123" s="33"/>
      <c r="C123" s="69" t="s">
        <v>113</v>
      </c>
      <c r="D123" s="32"/>
      <c r="E123" s="32"/>
      <c r="F123" s="32"/>
      <c r="G123" s="32"/>
      <c r="H123" s="32"/>
      <c r="I123" s="32"/>
      <c r="J123" s="126">
        <f>BK123</f>
        <v>0</v>
      </c>
      <c r="K123" s="32"/>
      <c r="L123" s="33"/>
      <c r="M123" s="65"/>
      <c r="N123" s="56"/>
      <c r="O123" s="66"/>
      <c r="P123" s="127">
        <f>P124</f>
        <v>0</v>
      </c>
      <c r="Q123" s="66"/>
      <c r="R123" s="127">
        <f>R124</f>
        <v>1160.8466699999999</v>
      </c>
      <c r="S123" s="66"/>
      <c r="T123" s="128">
        <f>T124</f>
        <v>934.94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72</v>
      </c>
      <c r="AU123" s="17" t="s">
        <v>93</v>
      </c>
      <c r="BK123" s="129">
        <f>BK124</f>
        <v>0</v>
      </c>
    </row>
    <row r="124" spans="1:65" s="12" customFormat="1" ht="25.9" customHeight="1">
      <c r="B124" s="130"/>
      <c r="D124" s="131" t="s">
        <v>72</v>
      </c>
      <c r="E124" s="132" t="s">
        <v>114</v>
      </c>
      <c r="F124" s="132" t="s">
        <v>115</v>
      </c>
      <c r="I124" s="133"/>
      <c r="J124" s="134">
        <f>BK124</f>
        <v>0</v>
      </c>
      <c r="L124" s="130"/>
      <c r="M124" s="135"/>
      <c r="N124" s="136"/>
      <c r="O124" s="136"/>
      <c r="P124" s="137">
        <f>P125+P138+P173+P183+P223+P238</f>
        <v>0</v>
      </c>
      <c r="Q124" s="136"/>
      <c r="R124" s="137">
        <f>R125+R138+R173+R183+R223+R238</f>
        <v>1160.8466699999999</v>
      </c>
      <c r="S124" s="136"/>
      <c r="T124" s="138">
        <f>T125+T138+T173+T183+T223+T238</f>
        <v>934.94</v>
      </c>
      <c r="AR124" s="131" t="s">
        <v>81</v>
      </c>
      <c r="AT124" s="139" t="s">
        <v>72</v>
      </c>
      <c r="AU124" s="139" t="s">
        <v>73</v>
      </c>
      <c r="AY124" s="131" t="s">
        <v>116</v>
      </c>
      <c r="BK124" s="140">
        <f>BK125+BK138+BK173+BK183+BK223+BK238</f>
        <v>0</v>
      </c>
    </row>
    <row r="125" spans="1:65" s="12" customFormat="1" ht="22.9" customHeight="1">
      <c r="B125" s="130"/>
      <c r="D125" s="131" t="s">
        <v>72</v>
      </c>
      <c r="E125" s="141" t="s">
        <v>81</v>
      </c>
      <c r="F125" s="141" t="s">
        <v>117</v>
      </c>
      <c r="I125" s="133"/>
      <c r="J125" s="142">
        <f>BK125</f>
        <v>0</v>
      </c>
      <c r="L125" s="130"/>
      <c r="M125" s="135"/>
      <c r="N125" s="136"/>
      <c r="O125" s="136"/>
      <c r="P125" s="137">
        <f>SUM(P126:P137)</f>
        <v>0</v>
      </c>
      <c r="Q125" s="136"/>
      <c r="R125" s="137">
        <f>SUM(R126:R137)</f>
        <v>0</v>
      </c>
      <c r="S125" s="136"/>
      <c r="T125" s="138">
        <f>SUM(T126:T137)</f>
        <v>646.58000000000004</v>
      </c>
      <c r="AR125" s="131" t="s">
        <v>81</v>
      </c>
      <c r="AT125" s="139" t="s">
        <v>72</v>
      </c>
      <c r="AU125" s="139" t="s">
        <v>81</v>
      </c>
      <c r="AY125" s="131" t="s">
        <v>116</v>
      </c>
      <c r="BK125" s="140">
        <f>SUM(BK126:BK137)</f>
        <v>0</v>
      </c>
    </row>
    <row r="126" spans="1:65" s="2" customFormat="1" ht="24.2" customHeight="1">
      <c r="A126" s="32"/>
      <c r="B126" s="143"/>
      <c r="C126" s="144" t="s">
        <v>81</v>
      </c>
      <c r="D126" s="144" t="s">
        <v>118</v>
      </c>
      <c r="E126" s="145" t="s">
        <v>119</v>
      </c>
      <c r="F126" s="146" t="s">
        <v>120</v>
      </c>
      <c r="G126" s="147" t="s">
        <v>121</v>
      </c>
      <c r="H126" s="148">
        <v>2939</v>
      </c>
      <c r="I126" s="149"/>
      <c r="J126" s="150">
        <f>ROUND(I126*H126,2)</f>
        <v>0</v>
      </c>
      <c r="K126" s="146" t="s">
        <v>122</v>
      </c>
      <c r="L126" s="33"/>
      <c r="M126" s="151" t="s">
        <v>1</v>
      </c>
      <c r="N126" s="152" t="s">
        <v>38</v>
      </c>
      <c r="O126" s="58"/>
      <c r="P126" s="153">
        <f>O126*H126</f>
        <v>0</v>
      </c>
      <c r="Q126" s="153">
        <v>0</v>
      </c>
      <c r="R126" s="153">
        <f>Q126*H126</f>
        <v>0</v>
      </c>
      <c r="S126" s="153">
        <v>0.22</v>
      </c>
      <c r="T126" s="154">
        <f>S126*H126</f>
        <v>646.58000000000004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5" t="s">
        <v>123</v>
      </c>
      <c r="AT126" s="155" t="s">
        <v>118</v>
      </c>
      <c r="AU126" s="155" t="s">
        <v>83</v>
      </c>
      <c r="AY126" s="17" t="s">
        <v>116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7" t="s">
        <v>81</v>
      </c>
      <c r="BK126" s="156">
        <f>ROUND(I126*H126,2)</f>
        <v>0</v>
      </c>
      <c r="BL126" s="17" t="s">
        <v>123</v>
      </c>
      <c r="BM126" s="155" t="s">
        <v>124</v>
      </c>
    </row>
    <row r="127" spans="1:65" s="2" customFormat="1" ht="39">
      <c r="A127" s="32"/>
      <c r="B127" s="33"/>
      <c r="C127" s="32"/>
      <c r="D127" s="157" t="s">
        <v>125</v>
      </c>
      <c r="E127" s="32"/>
      <c r="F127" s="158" t="s">
        <v>126</v>
      </c>
      <c r="G127" s="32"/>
      <c r="H127" s="32"/>
      <c r="I127" s="159"/>
      <c r="J127" s="32"/>
      <c r="K127" s="32"/>
      <c r="L127" s="33"/>
      <c r="M127" s="160"/>
      <c r="N127" s="161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125</v>
      </c>
      <c r="AU127" s="17" t="s">
        <v>83</v>
      </c>
    </row>
    <row r="128" spans="1:65" s="13" customFormat="1" ht="11.25">
      <c r="B128" s="162"/>
      <c r="D128" s="157" t="s">
        <v>127</v>
      </c>
      <c r="E128" s="163" t="s">
        <v>1</v>
      </c>
      <c r="F128" s="164" t="s">
        <v>128</v>
      </c>
      <c r="H128" s="165">
        <v>2939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3" t="s">
        <v>127</v>
      </c>
      <c r="AU128" s="163" t="s">
        <v>83</v>
      </c>
      <c r="AV128" s="13" t="s">
        <v>83</v>
      </c>
      <c r="AW128" s="13" t="s">
        <v>30</v>
      </c>
      <c r="AX128" s="13" t="s">
        <v>81</v>
      </c>
      <c r="AY128" s="163" t="s">
        <v>116</v>
      </c>
    </row>
    <row r="129" spans="1:65" s="2" customFormat="1" ht="33" customHeight="1">
      <c r="A129" s="32"/>
      <c r="B129" s="143"/>
      <c r="C129" s="144" t="s">
        <v>7</v>
      </c>
      <c r="D129" s="144" t="s">
        <v>118</v>
      </c>
      <c r="E129" s="145" t="s">
        <v>129</v>
      </c>
      <c r="F129" s="146" t="s">
        <v>130</v>
      </c>
      <c r="G129" s="147" t="s">
        <v>131</v>
      </c>
      <c r="H129" s="148">
        <v>62.74</v>
      </c>
      <c r="I129" s="149"/>
      <c r="J129" s="150">
        <f>ROUND(I129*H129,2)</f>
        <v>0</v>
      </c>
      <c r="K129" s="146" t="s">
        <v>122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123</v>
      </c>
      <c r="AT129" s="155" t="s">
        <v>118</v>
      </c>
      <c r="AU129" s="155" t="s">
        <v>83</v>
      </c>
      <c r="AY129" s="17" t="s">
        <v>116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123</v>
      </c>
      <c r="BM129" s="155" t="s">
        <v>132</v>
      </c>
    </row>
    <row r="130" spans="1:65" s="2" customFormat="1" ht="19.5">
      <c r="A130" s="32"/>
      <c r="B130" s="33"/>
      <c r="C130" s="32"/>
      <c r="D130" s="157" t="s">
        <v>125</v>
      </c>
      <c r="E130" s="32"/>
      <c r="F130" s="158" t="s">
        <v>133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125</v>
      </c>
      <c r="AU130" s="17" t="s">
        <v>83</v>
      </c>
    </row>
    <row r="131" spans="1:65" s="13" customFormat="1" ht="11.25">
      <c r="B131" s="162"/>
      <c r="D131" s="157" t="s">
        <v>127</v>
      </c>
      <c r="E131" s="163" t="s">
        <v>1</v>
      </c>
      <c r="F131" s="164" t="s">
        <v>134</v>
      </c>
      <c r="H131" s="165">
        <v>26.52</v>
      </c>
      <c r="I131" s="166"/>
      <c r="L131" s="162"/>
      <c r="M131" s="167"/>
      <c r="N131" s="168"/>
      <c r="O131" s="168"/>
      <c r="P131" s="168"/>
      <c r="Q131" s="168"/>
      <c r="R131" s="168"/>
      <c r="S131" s="168"/>
      <c r="T131" s="169"/>
      <c r="AT131" s="163" t="s">
        <v>127</v>
      </c>
      <c r="AU131" s="163" t="s">
        <v>83</v>
      </c>
      <c r="AV131" s="13" t="s">
        <v>83</v>
      </c>
      <c r="AW131" s="13" t="s">
        <v>30</v>
      </c>
      <c r="AX131" s="13" t="s">
        <v>73</v>
      </c>
      <c r="AY131" s="163" t="s">
        <v>116</v>
      </c>
    </row>
    <row r="132" spans="1:65" s="13" customFormat="1" ht="11.25">
      <c r="B132" s="162"/>
      <c r="D132" s="157" t="s">
        <v>127</v>
      </c>
      <c r="E132" s="163" t="s">
        <v>1</v>
      </c>
      <c r="F132" s="164" t="s">
        <v>135</v>
      </c>
      <c r="H132" s="165">
        <v>1.02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127</v>
      </c>
      <c r="AU132" s="163" t="s">
        <v>83</v>
      </c>
      <c r="AV132" s="13" t="s">
        <v>83</v>
      </c>
      <c r="AW132" s="13" t="s">
        <v>30</v>
      </c>
      <c r="AX132" s="13" t="s">
        <v>73</v>
      </c>
      <c r="AY132" s="163" t="s">
        <v>116</v>
      </c>
    </row>
    <row r="133" spans="1:65" s="13" customFormat="1" ht="11.25">
      <c r="B133" s="162"/>
      <c r="D133" s="157" t="s">
        <v>127</v>
      </c>
      <c r="E133" s="163" t="s">
        <v>1</v>
      </c>
      <c r="F133" s="164" t="s">
        <v>136</v>
      </c>
      <c r="H133" s="165">
        <v>35.200000000000003</v>
      </c>
      <c r="I133" s="166"/>
      <c r="L133" s="162"/>
      <c r="M133" s="167"/>
      <c r="N133" s="168"/>
      <c r="O133" s="168"/>
      <c r="P133" s="168"/>
      <c r="Q133" s="168"/>
      <c r="R133" s="168"/>
      <c r="S133" s="168"/>
      <c r="T133" s="169"/>
      <c r="AT133" s="163" t="s">
        <v>127</v>
      </c>
      <c r="AU133" s="163" t="s">
        <v>83</v>
      </c>
      <c r="AV133" s="13" t="s">
        <v>83</v>
      </c>
      <c r="AW133" s="13" t="s">
        <v>30</v>
      </c>
      <c r="AX133" s="13" t="s">
        <v>73</v>
      </c>
      <c r="AY133" s="163" t="s">
        <v>116</v>
      </c>
    </row>
    <row r="134" spans="1:65" s="14" customFormat="1" ht="11.25">
      <c r="B134" s="170"/>
      <c r="D134" s="157" t="s">
        <v>127</v>
      </c>
      <c r="E134" s="171" t="s">
        <v>1</v>
      </c>
      <c r="F134" s="172" t="s">
        <v>137</v>
      </c>
      <c r="H134" s="173">
        <v>62.74</v>
      </c>
      <c r="I134" s="174"/>
      <c r="L134" s="170"/>
      <c r="M134" s="175"/>
      <c r="N134" s="176"/>
      <c r="O134" s="176"/>
      <c r="P134" s="176"/>
      <c r="Q134" s="176"/>
      <c r="R134" s="176"/>
      <c r="S134" s="176"/>
      <c r="T134" s="177"/>
      <c r="AT134" s="171" t="s">
        <v>127</v>
      </c>
      <c r="AU134" s="171" t="s">
        <v>83</v>
      </c>
      <c r="AV134" s="14" t="s">
        <v>123</v>
      </c>
      <c r="AW134" s="14" t="s">
        <v>30</v>
      </c>
      <c r="AX134" s="14" t="s">
        <v>81</v>
      </c>
      <c r="AY134" s="171" t="s">
        <v>116</v>
      </c>
    </row>
    <row r="135" spans="1:65" s="2" customFormat="1" ht="24.2" customHeight="1">
      <c r="A135" s="32"/>
      <c r="B135" s="143"/>
      <c r="C135" s="144" t="s">
        <v>83</v>
      </c>
      <c r="D135" s="144" t="s">
        <v>118</v>
      </c>
      <c r="E135" s="145" t="s">
        <v>138</v>
      </c>
      <c r="F135" s="146" t="s">
        <v>139</v>
      </c>
      <c r="G135" s="147" t="s">
        <v>121</v>
      </c>
      <c r="H135" s="148">
        <v>158</v>
      </c>
      <c r="I135" s="149"/>
      <c r="J135" s="150">
        <f>ROUND(I135*H135,2)</f>
        <v>0</v>
      </c>
      <c r="K135" s="146" t="s">
        <v>122</v>
      </c>
      <c r="L135" s="33"/>
      <c r="M135" s="151" t="s">
        <v>1</v>
      </c>
      <c r="N135" s="152" t="s">
        <v>38</v>
      </c>
      <c r="O135" s="58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123</v>
      </c>
      <c r="AT135" s="155" t="s">
        <v>118</v>
      </c>
      <c r="AU135" s="155" t="s">
        <v>83</v>
      </c>
      <c r="AY135" s="17" t="s">
        <v>116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81</v>
      </c>
      <c r="BK135" s="156">
        <f>ROUND(I135*H135,2)</f>
        <v>0</v>
      </c>
      <c r="BL135" s="17" t="s">
        <v>123</v>
      </c>
      <c r="BM135" s="155" t="s">
        <v>140</v>
      </c>
    </row>
    <row r="136" spans="1:65" s="2" customFormat="1" ht="19.5">
      <c r="A136" s="32"/>
      <c r="B136" s="33"/>
      <c r="C136" s="32"/>
      <c r="D136" s="157" t="s">
        <v>125</v>
      </c>
      <c r="E136" s="32"/>
      <c r="F136" s="158" t="s">
        <v>141</v>
      </c>
      <c r="G136" s="32"/>
      <c r="H136" s="32"/>
      <c r="I136" s="159"/>
      <c r="J136" s="32"/>
      <c r="K136" s="32"/>
      <c r="L136" s="33"/>
      <c r="M136" s="160"/>
      <c r="N136" s="161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125</v>
      </c>
      <c r="AU136" s="17" t="s">
        <v>83</v>
      </c>
    </row>
    <row r="137" spans="1:65" s="13" customFormat="1" ht="11.25">
      <c r="B137" s="162"/>
      <c r="D137" s="157" t="s">
        <v>127</v>
      </c>
      <c r="E137" s="163" t="s">
        <v>1</v>
      </c>
      <c r="F137" s="164" t="s">
        <v>142</v>
      </c>
      <c r="H137" s="165">
        <v>158</v>
      </c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3" t="s">
        <v>127</v>
      </c>
      <c r="AU137" s="163" t="s">
        <v>83</v>
      </c>
      <c r="AV137" s="13" t="s">
        <v>83</v>
      </c>
      <c r="AW137" s="13" t="s">
        <v>30</v>
      </c>
      <c r="AX137" s="13" t="s">
        <v>81</v>
      </c>
      <c r="AY137" s="163" t="s">
        <v>116</v>
      </c>
    </row>
    <row r="138" spans="1:65" s="12" customFormat="1" ht="22.9" customHeight="1">
      <c r="B138" s="130"/>
      <c r="D138" s="131" t="s">
        <v>72</v>
      </c>
      <c r="E138" s="141" t="s">
        <v>143</v>
      </c>
      <c r="F138" s="141" t="s">
        <v>144</v>
      </c>
      <c r="I138" s="133"/>
      <c r="J138" s="142">
        <f>BK138</f>
        <v>0</v>
      </c>
      <c r="L138" s="130"/>
      <c r="M138" s="135"/>
      <c r="N138" s="136"/>
      <c r="O138" s="136"/>
      <c r="P138" s="137">
        <f>SUM(P139:P172)</f>
        <v>0</v>
      </c>
      <c r="Q138" s="136"/>
      <c r="R138" s="137">
        <f>SUM(R139:R172)</f>
        <v>1147.6536100000001</v>
      </c>
      <c r="S138" s="136"/>
      <c r="T138" s="138">
        <f>SUM(T139:T172)</f>
        <v>0</v>
      </c>
      <c r="AR138" s="131" t="s">
        <v>81</v>
      </c>
      <c r="AT138" s="139" t="s">
        <v>72</v>
      </c>
      <c r="AU138" s="139" t="s">
        <v>81</v>
      </c>
      <c r="AY138" s="131" t="s">
        <v>116</v>
      </c>
      <c r="BK138" s="140">
        <f>SUM(BK139:BK172)</f>
        <v>0</v>
      </c>
    </row>
    <row r="139" spans="1:65" s="2" customFormat="1" ht="16.5" customHeight="1">
      <c r="A139" s="32"/>
      <c r="B139" s="143"/>
      <c r="C139" s="144" t="s">
        <v>145</v>
      </c>
      <c r="D139" s="144" t="s">
        <v>118</v>
      </c>
      <c r="E139" s="145" t="s">
        <v>146</v>
      </c>
      <c r="F139" s="146" t="s">
        <v>147</v>
      </c>
      <c r="G139" s="147" t="s">
        <v>121</v>
      </c>
      <c r="H139" s="148">
        <v>316</v>
      </c>
      <c r="I139" s="149"/>
      <c r="J139" s="150">
        <f>ROUND(I139*H139,2)</f>
        <v>0</v>
      </c>
      <c r="K139" s="146" t="s">
        <v>122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0.34499999999999997</v>
      </c>
      <c r="R139" s="153">
        <f>Q139*H139</f>
        <v>109.02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123</v>
      </c>
      <c r="AT139" s="155" t="s">
        <v>118</v>
      </c>
      <c r="AU139" s="155" t="s">
        <v>83</v>
      </c>
      <c r="AY139" s="17" t="s">
        <v>116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123</v>
      </c>
      <c r="BM139" s="155" t="s">
        <v>148</v>
      </c>
    </row>
    <row r="140" spans="1:65" s="2" customFormat="1" ht="19.5">
      <c r="A140" s="32"/>
      <c r="B140" s="33"/>
      <c r="C140" s="32"/>
      <c r="D140" s="157" t="s">
        <v>125</v>
      </c>
      <c r="E140" s="32"/>
      <c r="F140" s="158" t="s">
        <v>149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125</v>
      </c>
      <c r="AU140" s="17" t="s">
        <v>83</v>
      </c>
    </row>
    <row r="141" spans="1:65" s="13" customFormat="1" ht="11.25">
      <c r="B141" s="162"/>
      <c r="D141" s="157" t="s">
        <v>127</v>
      </c>
      <c r="E141" s="163" t="s">
        <v>1</v>
      </c>
      <c r="F141" s="164" t="s">
        <v>150</v>
      </c>
      <c r="H141" s="165">
        <v>158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127</v>
      </c>
      <c r="AU141" s="163" t="s">
        <v>83</v>
      </c>
      <c r="AV141" s="13" t="s">
        <v>83</v>
      </c>
      <c r="AW141" s="13" t="s">
        <v>30</v>
      </c>
      <c r="AX141" s="13" t="s">
        <v>73</v>
      </c>
      <c r="AY141" s="163" t="s">
        <v>116</v>
      </c>
    </row>
    <row r="142" spans="1:65" s="13" customFormat="1" ht="11.25">
      <c r="B142" s="162"/>
      <c r="D142" s="157" t="s">
        <v>127</v>
      </c>
      <c r="E142" s="163" t="s">
        <v>1</v>
      </c>
      <c r="F142" s="164" t="s">
        <v>151</v>
      </c>
      <c r="H142" s="165">
        <v>158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127</v>
      </c>
      <c r="AU142" s="163" t="s">
        <v>83</v>
      </c>
      <c r="AV142" s="13" t="s">
        <v>83</v>
      </c>
      <c r="AW142" s="13" t="s">
        <v>30</v>
      </c>
      <c r="AX142" s="13" t="s">
        <v>73</v>
      </c>
      <c r="AY142" s="163" t="s">
        <v>116</v>
      </c>
    </row>
    <row r="143" spans="1:65" s="14" customFormat="1" ht="11.25">
      <c r="B143" s="170"/>
      <c r="D143" s="157" t="s">
        <v>127</v>
      </c>
      <c r="E143" s="171" t="s">
        <v>1</v>
      </c>
      <c r="F143" s="172" t="s">
        <v>137</v>
      </c>
      <c r="H143" s="173">
        <v>316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1" t="s">
        <v>127</v>
      </c>
      <c r="AU143" s="171" t="s">
        <v>83</v>
      </c>
      <c r="AV143" s="14" t="s">
        <v>123</v>
      </c>
      <c r="AW143" s="14" t="s">
        <v>30</v>
      </c>
      <c r="AX143" s="14" t="s">
        <v>81</v>
      </c>
      <c r="AY143" s="171" t="s">
        <v>116</v>
      </c>
    </row>
    <row r="144" spans="1:65" s="2" customFormat="1" ht="33" customHeight="1">
      <c r="A144" s="32"/>
      <c r="B144" s="143"/>
      <c r="C144" s="144" t="s">
        <v>123</v>
      </c>
      <c r="D144" s="144" t="s">
        <v>118</v>
      </c>
      <c r="E144" s="145" t="s">
        <v>152</v>
      </c>
      <c r="F144" s="146" t="s">
        <v>153</v>
      </c>
      <c r="G144" s="147" t="s">
        <v>121</v>
      </c>
      <c r="H144" s="148">
        <v>3097</v>
      </c>
      <c r="I144" s="149"/>
      <c r="J144" s="150">
        <f>ROUND(I144*H144,2)</f>
        <v>0</v>
      </c>
      <c r="K144" s="146" t="s">
        <v>122</v>
      </c>
      <c r="L144" s="33"/>
      <c r="M144" s="151" t="s">
        <v>1</v>
      </c>
      <c r="N144" s="152" t="s">
        <v>38</v>
      </c>
      <c r="O144" s="58"/>
      <c r="P144" s="153">
        <f>O144*H144</f>
        <v>0</v>
      </c>
      <c r="Q144" s="153">
        <v>0.13188</v>
      </c>
      <c r="R144" s="153">
        <f>Q144*H144</f>
        <v>408.43236000000002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123</v>
      </c>
      <c r="AT144" s="155" t="s">
        <v>118</v>
      </c>
      <c r="AU144" s="155" t="s">
        <v>83</v>
      </c>
      <c r="AY144" s="17" t="s">
        <v>116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81</v>
      </c>
      <c r="BK144" s="156">
        <f>ROUND(I144*H144,2)</f>
        <v>0</v>
      </c>
      <c r="BL144" s="17" t="s">
        <v>123</v>
      </c>
      <c r="BM144" s="155" t="s">
        <v>154</v>
      </c>
    </row>
    <row r="145" spans="1:65" s="2" customFormat="1" ht="29.25">
      <c r="A145" s="32"/>
      <c r="B145" s="33"/>
      <c r="C145" s="32"/>
      <c r="D145" s="157" t="s">
        <v>125</v>
      </c>
      <c r="E145" s="32"/>
      <c r="F145" s="158" t="s">
        <v>155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125</v>
      </c>
      <c r="AU145" s="17" t="s">
        <v>83</v>
      </c>
    </row>
    <row r="146" spans="1:65" s="13" customFormat="1" ht="11.25">
      <c r="B146" s="162"/>
      <c r="D146" s="157" t="s">
        <v>127</v>
      </c>
      <c r="E146" s="163" t="s">
        <v>1</v>
      </c>
      <c r="F146" s="164" t="s">
        <v>156</v>
      </c>
      <c r="H146" s="165">
        <v>3097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127</v>
      </c>
      <c r="AU146" s="163" t="s">
        <v>83</v>
      </c>
      <c r="AV146" s="13" t="s">
        <v>83</v>
      </c>
      <c r="AW146" s="13" t="s">
        <v>30</v>
      </c>
      <c r="AX146" s="13" t="s">
        <v>81</v>
      </c>
      <c r="AY146" s="163" t="s">
        <v>116</v>
      </c>
    </row>
    <row r="147" spans="1:65" s="2" customFormat="1" ht="33" customHeight="1">
      <c r="A147" s="32"/>
      <c r="B147" s="143"/>
      <c r="C147" s="144" t="s">
        <v>143</v>
      </c>
      <c r="D147" s="144" t="s">
        <v>118</v>
      </c>
      <c r="E147" s="145" t="s">
        <v>157</v>
      </c>
      <c r="F147" s="146" t="s">
        <v>158</v>
      </c>
      <c r="G147" s="147" t="s">
        <v>121</v>
      </c>
      <c r="H147" s="148">
        <v>2939</v>
      </c>
      <c r="I147" s="149"/>
      <c r="J147" s="150">
        <f>ROUND(I147*H147,2)</f>
        <v>0</v>
      </c>
      <c r="K147" s="146" t="s">
        <v>122</v>
      </c>
      <c r="L147" s="33"/>
      <c r="M147" s="151" t="s">
        <v>1</v>
      </c>
      <c r="N147" s="152" t="s">
        <v>38</v>
      </c>
      <c r="O147" s="58"/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123</v>
      </c>
      <c r="AT147" s="155" t="s">
        <v>118</v>
      </c>
      <c r="AU147" s="155" t="s">
        <v>83</v>
      </c>
      <c r="AY147" s="17" t="s">
        <v>116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81</v>
      </c>
      <c r="BK147" s="156">
        <f>ROUND(I147*H147,2)</f>
        <v>0</v>
      </c>
      <c r="BL147" s="17" t="s">
        <v>123</v>
      </c>
      <c r="BM147" s="155" t="s">
        <v>159</v>
      </c>
    </row>
    <row r="148" spans="1:65" s="2" customFormat="1" ht="29.25">
      <c r="A148" s="32"/>
      <c r="B148" s="33"/>
      <c r="C148" s="32"/>
      <c r="D148" s="157" t="s">
        <v>125</v>
      </c>
      <c r="E148" s="32"/>
      <c r="F148" s="158" t="s">
        <v>160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125</v>
      </c>
      <c r="AU148" s="17" t="s">
        <v>83</v>
      </c>
    </row>
    <row r="149" spans="1:65" s="13" customFormat="1" ht="11.25">
      <c r="B149" s="162"/>
      <c r="D149" s="157" t="s">
        <v>127</v>
      </c>
      <c r="E149" s="163" t="s">
        <v>1</v>
      </c>
      <c r="F149" s="164" t="s">
        <v>161</v>
      </c>
      <c r="H149" s="165">
        <v>2939</v>
      </c>
      <c r="I149" s="166"/>
      <c r="L149" s="162"/>
      <c r="M149" s="167"/>
      <c r="N149" s="168"/>
      <c r="O149" s="168"/>
      <c r="P149" s="168"/>
      <c r="Q149" s="168"/>
      <c r="R149" s="168"/>
      <c r="S149" s="168"/>
      <c r="T149" s="169"/>
      <c r="AT149" s="163" t="s">
        <v>127</v>
      </c>
      <c r="AU149" s="163" t="s">
        <v>83</v>
      </c>
      <c r="AV149" s="13" t="s">
        <v>83</v>
      </c>
      <c r="AW149" s="13" t="s">
        <v>30</v>
      </c>
      <c r="AX149" s="13" t="s">
        <v>81</v>
      </c>
      <c r="AY149" s="163" t="s">
        <v>116</v>
      </c>
    </row>
    <row r="150" spans="1:65" s="2" customFormat="1" ht="37.9" customHeight="1">
      <c r="A150" s="32"/>
      <c r="B150" s="143"/>
      <c r="C150" s="144" t="s">
        <v>162</v>
      </c>
      <c r="D150" s="144" t="s">
        <v>118</v>
      </c>
      <c r="E150" s="145" t="s">
        <v>163</v>
      </c>
      <c r="F150" s="146" t="s">
        <v>164</v>
      </c>
      <c r="G150" s="147" t="s">
        <v>121</v>
      </c>
      <c r="H150" s="148">
        <v>2939</v>
      </c>
      <c r="I150" s="149"/>
      <c r="J150" s="150">
        <f>ROUND(I150*H150,2)</f>
        <v>0</v>
      </c>
      <c r="K150" s="146" t="s">
        <v>122</v>
      </c>
      <c r="L150" s="33"/>
      <c r="M150" s="151" t="s">
        <v>1</v>
      </c>
      <c r="N150" s="152" t="s">
        <v>38</v>
      </c>
      <c r="O150" s="58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123</v>
      </c>
      <c r="AT150" s="155" t="s">
        <v>118</v>
      </c>
      <c r="AU150" s="155" t="s">
        <v>83</v>
      </c>
      <c r="AY150" s="17" t="s">
        <v>116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81</v>
      </c>
      <c r="BK150" s="156">
        <f>ROUND(I150*H150,2)</f>
        <v>0</v>
      </c>
      <c r="BL150" s="17" t="s">
        <v>123</v>
      </c>
      <c r="BM150" s="155" t="s">
        <v>165</v>
      </c>
    </row>
    <row r="151" spans="1:65" s="2" customFormat="1" ht="39">
      <c r="A151" s="32"/>
      <c r="B151" s="33"/>
      <c r="C151" s="32"/>
      <c r="D151" s="157" t="s">
        <v>125</v>
      </c>
      <c r="E151" s="32"/>
      <c r="F151" s="158" t="s">
        <v>166</v>
      </c>
      <c r="G151" s="32"/>
      <c r="H151" s="32"/>
      <c r="I151" s="159"/>
      <c r="J151" s="32"/>
      <c r="K151" s="32"/>
      <c r="L151" s="33"/>
      <c r="M151" s="160"/>
      <c r="N151" s="161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125</v>
      </c>
      <c r="AU151" s="17" t="s">
        <v>83</v>
      </c>
    </row>
    <row r="152" spans="1:65" s="13" customFormat="1" ht="11.25">
      <c r="B152" s="162"/>
      <c r="D152" s="157" t="s">
        <v>127</v>
      </c>
      <c r="E152" s="163" t="s">
        <v>1</v>
      </c>
      <c r="F152" s="164" t="s">
        <v>161</v>
      </c>
      <c r="H152" s="165">
        <v>2939</v>
      </c>
      <c r="I152" s="166"/>
      <c r="L152" s="162"/>
      <c r="M152" s="167"/>
      <c r="N152" s="168"/>
      <c r="O152" s="168"/>
      <c r="P152" s="168"/>
      <c r="Q152" s="168"/>
      <c r="R152" s="168"/>
      <c r="S152" s="168"/>
      <c r="T152" s="169"/>
      <c r="AT152" s="163" t="s">
        <v>127</v>
      </c>
      <c r="AU152" s="163" t="s">
        <v>83</v>
      </c>
      <c r="AV152" s="13" t="s">
        <v>83</v>
      </c>
      <c r="AW152" s="13" t="s">
        <v>30</v>
      </c>
      <c r="AX152" s="13" t="s">
        <v>81</v>
      </c>
      <c r="AY152" s="163" t="s">
        <v>116</v>
      </c>
    </row>
    <row r="153" spans="1:65" s="15" customFormat="1" ht="33.75">
      <c r="B153" s="178"/>
      <c r="D153" s="157" t="s">
        <v>127</v>
      </c>
      <c r="E153" s="179" t="s">
        <v>1</v>
      </c>
      <c r="F153" s="180" t="s">
        <v>167</v>
      </c>
      <c r="H153" s="179" t="s">
        <v>1</v>
      </c>
      <c r="I153" s="181"/>
      <c r="L153" s="178"/>
      <c r="M153" s="182"/>
      <c r="N153" s="183"/>
      <c r="O153" s="183"/>
      <c r="P153" s="183"/>
      <c r="Q153" s="183"/>
      <c r="R153" s="183"/>
      <c r="S153" s="183"/>
      <c r="T153" s="184"/>
      <c r="AT153" s="179" t="s">
        <v>127</v>
      </c>
      <c r="AU153" s="179" t="s">
        <v>83</v>
      </c>
      <c r="AV153" s="15" t="s">
        <v>81</v>
      </c>
      <c r="AW153" s="15" t="s">
        <v>30</v>
      </c>
      <c r="AX153" s="15" t="s">
        <v>73</v>
      </c>
      <c r="AY153" s="179" t="s">
        <v>116</v>
      </c>
    </row>
    <row r="154" spans="1:65" s="15" customFormat="1" ht="11.25">
      <c r="B154" s="178"/>
      <c r="D154" s="157" t="s">
        <v>127</v>
      </c>
      <c r="E154" s="179" t="s">
        <v>1</v>
      </c>
      <c r="F154" s="180" t="s">
        <v>168</v>
      </c>
      <c r="H154" s="179" t="s">
        <v>1</v>
      </c>
      <c r="I154" s="181"/>
      <c r="L154" s="178"/>
      <c r="M154" s="182"/>
      <c r="N154" s="183"/>
      <c r="O154" s="183"/>
      <c r="P154" s="183"/>
      <c r="Q154" s="183"/>
      <c r="R154" s="183"/>
      <c r="S154" s="183"/>
      <c r="T154" s="184"/>
      <c r="AT154" s="179" t="s">
        <v>127</v>
      </c>
      <c r="AU154" s="179" t="s">
        <v>83</v>
      </c>
      <c r="AV154" s="15" t="s">
        <v>81</v>
      </c>
      <c r="AW154" s="15" t="s">
        <v>30</v>
      </c>
      <c r="AX154" s="15" t="s">
        <v>73</v>
      </c>
      <c r="AY154" s="179" t="s">
        <v>116</v>
      </c>
    </row>
    <row r="155" spans="1:65" s="2" customFormat="1" ht="16.5" customHeight="1">
      <c r="A155" s="32"/>
      <c r="B155" s="143"/>
      <c r="C155" s="185" t="s">
        <v>169</v>
      </c>
      <c r="D155" s="185" t="s">
        <v>170</v>
      </c>
      <c r="E155" s="186" t="s">
        <v>171</v>
      </c>
      <c r="F155" s="187" t="s">
        <v>172</v>
      </c>
      <c r="G155" s="188" t="s">
        <v>173</v>
      </c>
      <c r="H155" s="189">
        <v>238.059</v>
      </c>
      <c r="I155" s="190"/>
      <c r="J155" s="191">
        <f>ROUND(I155*H155,2)</f>
        <v>0</v>
      </c>
      <c r="K155" s="187" t="s">
        <v>122</v>
      </c>
      <c r="L155" s="192"/>
      <c r="M155" s="193" t="s">
        <v>1</v>
      </c>
      <c r="N155" s="194" t="s">
        <v>38</v>
      </c>
      <c r="O155" s="58"/>
      <c r="P155" s="153">
        <f>O155*H155</f>
        <v>0</v>
      </c>
      <c r="Q155" s="153">
        <v>1</v>
      </c>
      <c r="R155" s="153">
        <f>Q155*H155</f>
        <v>238.059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174</v>
      </c>
      <c r="AT155" s="155" t="s">
        <v>170</v>
      </c>
      <c r="AU155" s="155" t="s">
        <v>83</v>
      </c>
      <c r="AY155" s="17" t="s">
        <v>116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81</v>
      </c>
      <c r="BK155" s="156">
        <f>ROUND(I155*H155,2)</f>
        <v>0</v>
      </c>
      <c r="BL155" s="17" t="s">
        <v>123</v>
      </c>
      <c r="BM155" s="155" t="s">
        <v>175</v>
      </c>
    </row>
    <row r="156" spans="1:65" s="2" customFormat="1" ht="11.25">
      <c r="A156" s="32"/>
      <c r="B156" s="33"/>
      <c r="C156" s="32"/>
      <c r="D156" s="157" t="s">
        <v>125</v>
      </c>
      <c r="E156" s="32"/>
      <c r="F156" s="158" t="s">
        <v>172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125</v>
      </c>
      <c r="AU156" s="17" t="s">
        <v>83</v>
      </c>
    </row>
    <row r="157" spans="1:65" s="13" customFormat="1" ht="22.5">
      <c r="B157" s="162"/>
      <c r="D157" s="157" t="s">
        <v>127</v>
      </c>
      <c r="E157" s="163" t="s">
        <v>1</v>
      </c>
      <c r="F157" s="164" t="s">
        <v>176</v>
      </c>
      <c r="H157" s="165">
        <v>238.059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127</v>
      </c>
      <c r="AU157" s="163" t="s">
        <v>83</v>
      </c>
      <c r="AV157" s="13" t="s">
        <v>83</v>
      </c>
      <c r="AW157" s="13" t="s">
        <v>30</v>
      </c>
      <c r="AX157" s="13" t="s">
        <v>81</v>
      </c>
      <c r="AY157" s="163" t="s">
        <v>116</v>
      </c>
    </row>
    <row r="158" spans="1:65" s="2" customFormat="1" ht="21.75" customHeight="1">
      <c r="A158" s="32"/>
      <c r="B158" s="143"/>
      <c r="C158" s="185" t="s">
        <v>174</v>
      </c>
      <c r="D158" s="185" t="s">
        <v>170</v>
      </c>
      <c r="E158" s="186" t="s">
        <v>177</v>
      </c>
      <c r="F158" s="187" t="s">
        <v>178</v>
      </c>
      <c r="G158" s="188" t="s">
        <v>173</v>
      </c>
      <c r="H158" s="189">
        <v>20.279</v>
      </c>
      <c r="I158" s="190"/>
      <c r="J158" s="191">
        <f>ROUND(I158*H158,2)</f>
        <v>0</v>
      </c>
      <c r="K158" s="187" t="s">
        <v>122</v>
      </c>
      <c r="L158" s="192"/>
      <c r="M158" s="193" t="s">
        <v>1</v>
      </c>
      <c r="N158" s="194" t="s">
        <v>38</v>
      </c>
      <c r="O158" s="58"/>
      <c r="P158" s="153">
        <f>O158*H158</f>
        <v>0</v>
      </c>
      <c r="Q158" s="153">
        <v>1</v>
      </c>
      <c r="R158" s="153">
        <f>Q158*H158</f>
        <v>20.279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174</v>
      </c>
      <c r="AT158" s="155" t="s">
        <v>170</v>
      </c>
      <c r="AU158" s="155" t="s">
        <v>83</v>
      </c>
      <c r="AY158" s="17" t="s">
        <v>116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81</v>
      </c>
      <c r="BK158" s="156">
        <f>ROUND(I158*H158,2)</f>
        <v>0</v>
      </c>
      <c r="BL158" s="17" t="s">
        <v>123</v>
      </c>
      <c r="BM158" s="155" t="s">
        <v>179</v>
      </c>
    </row>
    <row r="159" spans="1:65" s="2" customFormat="1" ht="11.25">
      <c r="A159" s="32"/>
      <c r="B159" s="33"/>
      <c r="C159" s="32"/>
      <c r="D159" s="157" t="s">
        <v>125</v>
      </c>
      <c r="E159" s="32"/>
      <c r="F159" s="158" t="s">
        <v>178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125</v>
      </c>
      <c r="AU159" s="17" t="s">
        <v>83</v>
      </c>
    </row>
    <row r="160" spans="1:65" s="13" customFormat="1" ht="22.5">
      <c r="B160" s="162"/>
      <c r="D160" s="157" t="s">
        <v>127</v>
      </c>
      <c r="E160" s="163" t="s">
        <v>1</v>
      </c>
      <c r="F160" s="164" t="s">
        <v>180</v>
      </c>
      <c r="H160" s="165">
        <v>20.279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3" t="s">
        <v>127</v>
      </c>
      <c r="AU160" s="163" t="s">
        <v>83</v>
      </c>
      <c r="AV160" s="13" t="s">
        <v>83</v>
      </c>
      <c r="AW160" s="13" t="s">
        <v>30</v>
      </c>
      <c r="AX160" s="13" t="s">
        <v>81</v>
      </c>
      <c r="AY160" s="163" t="s">
        <v>116</v>
      </c>
    </row>
    <row r="161" spans="1:65" s="2" customFormat="1" ht="16.5" customHeight="1">
      <c r="A161" s="32"/>
      <c r="B161" s="143"/>
      <c r="C161" s="185" t="s">
        <v>181</v>
      </c>
      <c r="D161" s="185" t="s">
        <v>170</v>
      </c>
      <c r="E161" s="186" t="s">
        <v>182</v>
      </c>
      <c r="F161" s="187" t="s">
        <v>183</v>
      </c>
      <c r="G161" s="188" t="s">
        <v>173</v>
      </c>
      <c r="H161" s="189">
        <v>30.419</v>
      </c>
      <c r="I161" s="190"/>
      <c r="J161" s="191">
        <f>ROUND(I161*H161,2)</f>
        <v>0</v>
      </c>
      <c r="K161" s="187" t="s">
        <v>122</v>
      </c>
      <c r="L161" s="192"/>
      <c r="M161" s="193" t="s">
        <v>1</v>
      </c>
      <c r="N161" s="194" t="s">
        <v>38</v>
      </c>
      <c r="O161" s="58"/>
      <c r="P161" s="153">
        <f>O161*H161</f>
        <v>0</v>
      </c>
      <c r="Q161" s="153">
        <v>1</v>
      </c>
      <c r="R161" s="153">
        <f>Q161*H161</f>
        <v>30.419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174</v>
      </c>
      <c r="AT161" s="155" t="s">
        <v>170</v>
      </c>
      <c r="AU161" s="155" t="s">
        <v>83</v>
      </c>
      <c r="AY161" s="17" t="s">
        <v>116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81</v>
      </c>
      <c r="BK161" s="156">
        <f>ROUND(I161*H161,2)</f>
        <v>0</v>
      </c>
      <c r="BL161" s="17" t="s">
        <v>123</v>
      </c>
      <c r="BM161" s="155" t="s">
        <v>184</v>
      </c>
    </row>
    <row r="162" spans="1:65" s="2" customFormat="1" ht="11.25">
      <c r="A162" s="32"/>
      <c r="B162" s="33"/>
      <c r="C162" s="32"/>
      <c r="D162" s="157" t="s">
        <v>125</v>
      </c>
      <c r="E162" s="32"/>
      <c r="F162" s="158" t="s">
        <v>185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125</v>
      </c>
      <c r="AU162" s="17" t="s">
        <v>83</v>
      </c>
    </row>
    <row r="163" spans="1:65" s="13" customFormat="1" ht="22.5">
      <c r="B163" s="162"/>
      <c r="D163" s="157" t="s">
        <v>127</v>
      </c>
      <c r="E163" s="163" t="s">
        <v>1</v>
      </c>
      <c r="F163" s="164" t="s">
        <v>186</v>
      </c>
      <c r="H163" s="165">
        <v>30.419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127</v>
      </c>
      <c r="AU163" s="163" t="s">
        <v>83</v>
      </c>
      <c r="AV163" s="13" t="s">
        <v>83</v>
      </c>
      <c r="AW163" s="13" t="s">
        <v>30</v>
      </c>
      <c r="AX163" s="13" t="s">
        <v>81</v>
      </c>
      <c r="AY163" s="163" t="s">
        <v>116</v>
      </c>
    </row>
    <row r="164" spans="1:65" s="2" customFormat="1" ht="24.2" customHeight="1">
      <c r="A164" s="32"/>
      <c r="B164" s="143"/>
      <c r="C164" s="144" t="s">
        <v>187</v>
      </c>
      <c r="D164" s="144" t="s">
        <v>118</v>
      </c>
      <c r="E164" s="145" t="s">
        <v>188</v>
      </c>
      <c r="F164" s="146" t="s">
        <v>189</v>
      </c>
      <c r="G164" s="147" t="s">
        <v>121</v>
      </c>
      <c r="H164" s="148">
        <v>3097</v>
      </c>
      <c r="I164" s="149"/>
      <c r="J164" s="150">
        <f>ROUND(I164*H164,2)</f>
        <v>0</v>
      </c>
      <c r="K164" s="146" t="s">
        <v>122</v>
      </c>
      <c r="L164" s="33"/>
      <c r="M164" s="151" t="s">
        <v>1</v>
      </c>
      <c r="N164" s="152" t="s">
        <v>38</v>
      </c>
      <c r="O164" s="58"/>
      <c r="P164" s="153">
        <f>O164*H164</f>
        <v>0</v>
      </c>
      <c r="Q164" s="153">
        <v>6.0099999999999997E-3</v>
      </c>
      <c r="R164" s="153">
        <f>Q164*H164</f>
        <v>18.612970000000001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123</v>
      </c>
      <c r="AT164" s="155" t="s">
        <v>118</v>
      </c>
      <c r="AU164" s="155" t="s">
        <v>83</v>
      </c>
      <c r="AY164" s="17" t="s">
        <v>116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81</v>
      </c>
      <c r="BK164" s="156">
        <f>ROUND(I164*H164,2)</f>
        <v>0</v>
      </c>
      <c r="BL164" s="17" t="s">
        <v>123</v>
      </c>
      <c r="BM164" s="155" t="s">
        <v>190</v>
      </c>
    </row>
    <row r="165" spans="1:65" s="2" customFormat="1" ht="19.5">
      <c r="A165" s="32"/>
      <c r="B165" s="33"/>
      <c r="C165" s="32"/>
      <c r="D165" s="157" t="s">
        <v>125</v>
      </c>
      <c r="E165" s="32"/>
      <c r="F165" s="158" t="s">
        <v>191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125</v>
      </c>
      <c r="AU165" s="17" t="s">
        <v>83</v>
      </c>
    </row>
    <row r="166" spans="1:65" s="13" customFormat="1" ht="11.25">
      <c r="B166" s="162"/>
      <c r="D166" s="157" t="s">
        <v>127</v>
      </c>
      <c r="E166" s="163" t="s">
        <v>1</v>
      </c>
      <c r="F166" s="164" t="s">
        <v>156</v>
      </c>
      <c r="H166" s="165">
        <v>3097</v>
      </c>
      <c r="I166" s="166"/>
      <c r="L166" s="162"/>
      <c r="M166" s="167"/>
      <c r="N166" s="168"/>
      <c r="O166" s="168"/>
      <c r="P166" s="168"/>
      <c r="Q166" s="168"/>
      <c r="R166" s="168"/>
      <c r="S166" s="168"/>
      <c r="T166" s="169"/>
      <c r="AT166" s="163" t="s">
        <v>127</v>
      </c>
      <c r="AU166" s="163" t="s">
        <v>83</v>
      </c>
      <c r="AV166" s="13" t="s">
        <v>83</v>
      </c>
      <c r="AW166" s="13" t="s">
        <v>30</v>
      </c>
      <c r="AX166" s="13" t="s">
        <v>81</v>
      </c>
      <c r="AY166" s="163" t="s">
        <v>116</v>
      </c>
    </row>
    <row r="167" spans="1:65" s="2" customFormat="1" ht="21.75" customHeight="1">
      <c r="A167" s="32"/>
      <c r="B167" s="143"/>
      <c r="C167" s="144" t="s">
        <v>192</v>
      </c>
      <c r="D167" s="144" t="s">
        <v>118</v>
      </c>
      <c r="E167" s="145" t="s">
        <v>193</v>
      </c>
      <c r="F167" s="146" t="s">
        <v>194</v>
      </c>
      <c r="G167" s="147" t="s">
        <v>121</v>
      </c>
      <c r="H167" s="148">
        <v>3097</v>
      </c>
      <c r="I167" s="149"/>
      <c r="J167" s="150">
        <f>ROUND(I167*H167,2)</f>
        <v>0</v>
      </c>
      <c r="K167" s="146" t="s">
        <v>122</v>
      </c>
      <c r="L167" s="33"/>
      <c r="M167" s="151" t="s">
        <v>1</v>
      </c>
      <c r="N167" s="152" t="s">
        <v>38</v>
      </c>
      <c r="O167" s="58"/>
      <c r="P167" s="153">
        <f>O167*H167</f>
        <v>0</v>
      </c>
      <c r="Q167" s="153">
        <v>5.1000000000000004E-4</v>
      </c>
      <c r="R167" s="153">
        <f>Q167*H167</f>
        <v>1.5794700000000002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123</v>
      </c>
      <c r="AT167" s="155" t="s">
        <v>118</v>
      </c>
      <c r="AU167" s="155" t="s">
        <v>83</v>
      </c>
      <c r="AY167" s="17" t="s">
        <v>116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81</v>
      </c>
      <c r="BK167" s="156">
        <f>ROUND(I167*H167,2)</f>
        <v>0</v>
      </c>
      <c r="BL167" s="17" t="s">
        <v>123</v>
      </c>
      <c r="BM167" s="155" t="s">
        <v>195</v>
      </c>
    </row>
    <row r="168" spans="1:65" s="2" customFormat="1" ht="19.5">
      <c r="A168" s="32"/>
      <c r="B168" s="33"/>
      <c r="C168" s="32"/>
      <c r="D168" s="157" t="s">
        <v>125</v>
      </c>
      <c r="E168" s="32"/>
      <c r="F168" s="158" t="s">
        <v>196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125</v>
      </c>
      <c r="AU168" s="17" t="s">
        <v>83</v>
      </c>
    </row>
    <row r="169" spans="1:65" s="13" customFormat="1" ht="11.25">
      <c r="B169" s="162"/>
      <c r="D169" s="157" t="s">
        <v>127</v>
      </c>
      <c r="E169" s="163" t="s">
        <v>1</v>
      </c>
      <c r="F169" s="164" t="s">
        <v>156</v>
      </c>
      <c r="H169" s="165">
        <v>3097</v>
      </c>
      <c r="I169" s="166"/>
      <c r="L169" s="162"/>
      <c r="M169" s="167"/>
      <c r="N169" s="168"/>
      <c r="O169" s="168"/>
      <c r="P169" s="168"/>
      <c r="Q169" s="168"/>
      <c r="R169" s="168"/>
      <c r="S169" s="168"/>
      <c r="T169" s="169"/>
      <c r="AT169" s="163" t="s">
        <v>127</v>
      </c>
      <c r="AU169" s="163" t="s">
        <v>83</v>
      </c>
      <c r="AV169" s="13" t="s">
        <v>83</v>
      </c>
      <c r="AW169" s="13" t="s">
        <v>30</v>
      </c>
      <c r="AX169" s="13" t="s">
        <v>81</v>
      </c>
      <c r="AY169" s="163" t="s">
        <v>116</v>
      </c>
    </row>
    <row r="170" spans="1:65" s="2" customFormat="1" ht="33" customHeight="1">
      <c r="A170" s="32"/>
      <c r="B170" s="143"/>
      <c r="C170" s="144" t="s">
        <v>197</v>
      </c>
      <c r="D170" s="144" t="s">
        <v>118</v>
      </c>
      <c r="E170" s="145" t="s">
        <v>198</v>
      </c>
      <c r="F170" s="146" t="s">
        <v>199</v>
      </c>
      <c r="G170" s="147" t="s">
        <v>121</v>
      </c>
      <c r="H170" s="148">
        <v>3097</v>
      </c>
      <c r="I170" s="149"/>
      <c r="J170" s="150">
        <f>ROUND(I170*H170,2)</f>
        <v>0</v>
      </c>
      <c r="K170" s="146" t="s">
        <v>122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0.10373</v>
      </c>
      <c r="R170" s="153">
        <f>Q170*H170</f>
        <v>321.25181000000003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123</v>
      </c>
      <c r="AT170" s="155" t="s">
        <v>118</v>
      </c>
      <c r="AU170" s="155" t="s">
        <v>83</v>
      </c>
      <c r="AY170" s="17" t="s">
        <v>116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123</v>
      </c>
      <c r="BM170" s="155" t="s">
        <v>200</v>
      </c>
    </row>
    <row r="171" spans="1:65" s="2" customFormat="1" ht="29.25">
      <c r="A171" s="32"/>
      <c r="B171" s="33"/>
      <c r="C171" s="32"/>
      <c r="D171" s="157" t="s">
        <v>125</v>
      </c>
      <c r="E171" s="32"/>
      <c r="F171" s="158" t="s">
        <v>201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125</v>
      </c>
      <c r="AU171" s="17" t="s">
        <v>83</v>
      </c>
    </row>
    <row r="172" spans="1:65" s="13" customFormat="1" ht="11.25">
      <c r="B172" s="162"/>
      <c r="D172" s="157" t="s">
        <v>127</v>
      </c>
      <c r="E172" s="163" t="s">
        <v>1</v>
      </c>
      <c r="F172" s="164" t="s">
        <v>156</v>
      </c>
      <c r="H172" s="165">
        <v>3097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127</v>
      </c>
      <c r="AU172" s="163" t="s">
        <v>83</v>
      </c>
      <c r="AV172" s="13" t="s">
        <v>83</v>
      </c>
      <c r="AW172" s="13" t="s">
        <v>30</v>
      </c>
      <c r="AX172" s="13" t="s">
        <v>81</v>
      </c>
      <c r="AY172" s="163" t="s">
        <v>116</v>
      </c>
    </row>
    <row r="173" spans="1:65" s="12" customFormat="1" ht="22.9" customHeight="1">
      <c r="B173" s="130"/>
      <c r="D173" s="131" t="s">
        <v>72</v>
      </c>
      <c r="E173" s="141" t="s">
        <v>174</v>
      </c>
      <c r="F173" s="141" t="s">
        <v>202</v>
      </c>
      <c r="I173" s="133"/>
      <c r="J173" s="142">
        <f>BK173</f>
        <v>0</v>
      </c>
      <c r="L173" s="130"/>
      <c r="M173" s="135"/>
      <c r="N173" s="136"/>
      <c r="O173" s="136"/>
      <c r="P173" s="137">
        <f>SUM(P174:P182)</f>
        <v>0</v>
      </c>
      <c r="Q173" s="136"/>
      <c r="R173" s="137">
        <f>SUM(R174:R182)</f>
        <v>12.928520000000001</v>
      </c>
      <c r="S173" s="136"/>
      <c r="T173" s="138">
        <f>SUM(T174:T182)</f>
        <v>0</v>
      </c>
      <c r="AR173" s="131" t="s">
        <v>81</v>
      </c>
      <c r="AT173" s="139" t="s">
        <v>72</v>
      </c>
      <c r="AU173" s="139" t="s">
        <v>81</v>
      </c>
      <c r="AY173" s="131" t="s">
        <v>116</v>
      </c>
      <c r="BK173" s="140">
        <f>SUM(BK174:BK182)</f>
        <v>0</v>
      </c>
    </row>
    <row r="174" spans="1:65" s="2" customFormat="1" ht="24.2" customHeight="1">
      <c r="A174" s="32"/>
      <c r="B174" s="143"/>
      <c r="C174" s="144" t="s">
        <v>203</v>
      </c>
      <c r="D174" s="144" t="s">
        <v>118</v>
      </c>
      <c r="E174" s="145" t="s">
        <v>204</v>
      </c>
      <c r="F174" s="146" t="s">
        <v>205</v>
      </c>
      <c r="G174" s="147" t="s">
        <v>206</v>
      </c>
      <c r="H174" s="148">
        <v>4</v>
      </c>
      <c r="I174" s="149"/>
      <c r="J174" s="150">
        <f>ROUND(I174*H174,2)</f>
        <v>0</v>
      </c>
      <c r="K174" s="146" t="s">
        <v>122</v>
      </c>
      <c r="L174" s="33"/>
      <c r="M174" s="151" t="s">
        <v>1</v>
      </c>
      <c r="N174" s="152" t="s">
        <v>38</v>
      </c>
      <c r="O174" s="58"/>
      <c r="P174" s="153">
        <f>O174*H174</f>
        <v>0</v>
      </c>
      <c r="Q174" s="153">
        <v>0.42368</v>
      </c>
      <c r="R174" s="153">
        <f>Q174*H174</f>
        <v>1.69472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123</v>
      </c>
      <c r="AT174" s="155" t="s">
        <v>118</v>
      </c>
      <c r="AU174" s="155" t="s">
        <v>83</v>
      </c>
      <c r="AY174" s="17" t="s">
        <v>116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81</v>
      </c>
      <c r="BK174" s="156">
        <f>ROUND(I174*H174,2)</f>
        <v>0</v>
      </c>
      <c r="BL174" s="17" t="s">
        <v>123</v>
      </c>
      <c r="BM174" s="155" t="s">
        <v>207</v>
      </c>
    </row>
    <row r="175" spans="1:65" s="2" customFormat="1" ht="19.5">
      <c r="A175" s="32"/>
      <c r="B175" s="33"/>
      <c r="C175" s="32"/>
      <c r="D175" s="157" t="s">
        <v>125</v>
      </c>
      <c r="E175" s="32"/>
      <c r="F175" s="158" t="s">
        <v>208</v>
      </c>
      <c r="G175" s="32"/>
      <c r="H175" s="32"/>
      <c r="I175" s="159"/>
      <c r="J175" s="32"/>
      <c r="K175" s="32"/>
      <c r="L175" s="33"/>
      <c r="M175" s="160"/>
      <c r="N175" s="161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125</v>
      </c>
      <c r="AU175" s="17" t="s">
        <v>83</v>
      </c>
    </row>
    <row r="176" spans="1:65" s="13" customFormat="1" ht="22.5">
      <c r="B176" s="162"/>
      <c r="D176" s="157" t="s">
        <v>127</v>
      </c>
      <c r="E176" s="163" t="s">
        <v>1</v>
      </c>
      <c r="F176" s="164" t="s">
        <v>209</v>
      </c>
      <c r="H176" s="165">
        <v>4</v>
      </c>
      <c r="I176" s="166"/>
      <c r="L176" s="162"/>
      <c r="M176" s="167"/>
      <c r="N176" s="168"/>
      <c r="O176" s="168"/>
      <c r="P176" s="168"/>
      <c r="Q176" s="168"/>
      <c r="R176" s="168"/>
      <c r="S176" s="168"/>
      <c r="T176" s="169"/>
      <c r="AT176" s="163" t="s">
        <v>127</v>
      </c>
      <c r="AU176" s="163" t="s">
        <v>83</v>
      </c>
      <c r="AV176" s="13" t="s">
        <v>83</v>
      </c>
      <c r="AW176" s="13" t="s">
        <v>30</v>
      </c>
      <c r="AX176" s="13" t="s">
        <v>81</v>
      </c>
      <c r="AY176" s="163" t="s">
        <v>116</v>
      </c>
    </row>
    <row r="177" spans="1:65" s="2" customFormat="1" ht="24.2" customHeight="1">
      <c r="A177" s="32"/>
      <c r="B177" s="143"/>
      <c r="C177" s="144" t="s">
        <v>210</v>
      </c>
      <c r="D177" s="144" t="s">
        <v>118</v>
      </c>
      <c r="E177" s="145" t="s">
        <v>211</v>
      </c>
      <c r="F177" s="146" t="s">
        <v>212</v>
      </c>
      <c r="G177" s="147" t="s">
        <v>206</v>
      </c>
      <c r="H177" s="148">
        <v>23</v>
      </c>
      <c r="I177" s="149"/>
      <c r="J177" s="150">
        <f>ROUND(I177*H177,2)</f>
        <v>0</v>
      </c>
      <c r="K177" s="146" t="s">
        <v>122</v>
      </c>
      <c r="L177" s="33"/>
      <c r="M177" s="151" t="s">
        <v>1</v>
      </c>
      <c r="N177" s="152" t="s">
        <v>38</v>
      </c>
      <c r="O177" s="58"/>
      <c r="P177" s="153">
        <f>O177*H177</f>
        <v>0</v>
      </c>
      <c r="Q177" s="153">
        <v>0.42080000000000001</v>
      </c>
      <c r="R177" s="153">
        <f>Q177*H177</f>
        <v>9.6783999999999999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123</v>
      </c>
      <c r="AT177" s="155" t="s">
        <v>118</v>
      </c>
      <c r="AU177" s="155" t="s">
        <v>83</v>
      </c>
      <c r="AY177" s="17" t="s">
        <v>116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81</v>
      </c>
      <c r="BK177" s="156">
        <f>ROUND(I177*H177,2)</f>
        <v>0</v>
      </c>
      <c r="BL177" s="17" t="s">
        <v>123</v>
      </c>
      <c r="BM177" s="155" t="s">
        <v>213</v>
      </c>
    </row>
    <row r="178" spans="1:65" s="2" customFormat="1" ht="19.5">
      <c r="A178" s="32"/>
      <c r="B178" s="33"/>
      <c r="C178" s="32"/>
      <c r="D178" s="157" t="s">
        <v>125</v>
      </c>
      <c r="E178" s="32"/>
      <c r="F178" s="158" t="s">
        <v>214</v>
      </c>
      <c r="G178" s="32"/>
      <c r="H178" s="32"/>
      <c r="I178" s="159"/>
      <c r="J178" s="32"/>
      <c r="K178" s="32"/>
      <c r="L178" s="33"/>
      <c r="M178" s="160"/>
      <c r="N178" s="161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125</v>
      </c>
      <c r="AU178" s="17" t="s">
        <v>83</v>
      </c>
    </row>
    <row r="179" spans="1:65" s="13" customFormat="1" ht="11.25">
      <c r="B179" s="162"/>
      <c r="D179" s="157" t="s">
        <v>127</v>
      </c>
      <c r="E179" s="163" t="s">
        <v>1</v>
      </c>
      <c r="F179" s="164" t="s">
        <v>215</v>
      </c>
      <c r="H179" s="165">
        <v>23</v>
      </c>
      <c r="I179" s="166"/>
      <c r="L179" s="162"/>
      <c r="M179" s="167"/>
      <c r="N179" s="168"/>
      <c r="O179" s="168"/>
      <c r="P179" s="168"/>
      <c r="Q179" s="168"/>
      <c r="R179" s="168"/>
      <c r="S179" s="168"/>
      <c r="T179" s="169"/>
      <c r="AT179" s="163" t="s">
        <v>127</v>
      </c>
      <c r="AU179" s="163" t="s">
        <v>83</v>
      </c>
      <c r="AV179" s="13" t="s">
        <v>83</v>
      </c>
      <c r="AW179" s="13" t="s">
        <v>30</v>
      </c>
      <c r="AX179" s="13" t="s">
        <v>81</v>
      </c>
      <c r="AY179" s="163" t="s">
        <v>116</v>
      </c>
    </row>
    <row r="180" spans="1:65" s="2" customFormat="1" ht="24.2" customHeight="1">
      <c r="A180" s="32"/>
      <c r="B180" s="143"/>
      <c r="C180" s="144" t="s">
        <v>8</v>
      </c>
      <c r="D180" s="144" t="s">
        <v>118</v>
      </c>
      <c r="E180" s="145" t="s">
        <v>216</v>
      </c>
      <c r="F180" s="146" t="s">
        <v>217</v>
      </c>
      <c r="G180" s="147" t="s">
        <v>206</v>
      </c>
      <c r="H180" s="148">
        <v>5</v>
      </c>
      <c r="I180" s="149"/>
      <c r="J180" s="150">
        <f>ROUND(I180*H180,2)</f>
        <v>0</v>
      </c>
      <c r="K180" s="146" t="s">
        <v>122</v>
      </c>
      <c r="L180" s="33"/>
      <c r="M180" s="151" t="s">
        <v>1</v>
      </c>
      <c r="N180" s="152" t="s">
        <v>38</v>
      </c>
      <c r="O180" s="58"/>
      <c r="P180" s="153">
        <f>O180*H180</f>
        <v>0</v>
      </c>
      <c r="Q180" s="153">
        <v>0.31108000000000002</v>
      </c>
      <c r="R180" s="153">
        <f>Q180*H180</f>
        <v>1.5554000000000001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123</v>
      </c>
      <c r="AT180" s="155" t="s">
        <v>118</v>
      </c>
      <c r="AU180" s="155" t="s">
        <v>83</v>
      </c>
      <c r="AY180" s="17" t="s">
        <v>116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81</v>
      </c>
      <c r="BK180" s="156">
        <f>ROUND(I180*H180,2)</f>
        <v>0</v>
      </c>
      <c r="BL180" s="17" t="s">
        <v>123</v>
      </c>
      <c r="BM180" s="155" t="s">
        <v>218</v>
      </c>
    </row>
    <row r="181" spans="1:65" s="2" customFormat="1" ht="19.5">
      <c r="A181" s="32"/>
      <c r="B181" s="33"/>
      <c r="C181" s="32"/>
      <c r="D181" s="157" t="s">
        <v>125</v>
      </c>
      <c r="E181" s="32"/>
      <c r="F181" s="158" t="s">
        <v>219</v>
      </c>
      <c r="G181" s="32"/>
      <c r="H181" s="32"/>
      <c r="I181" s="159"/>
      <c r="J181" s="32"/>
      <c r="K181" s="32"/>
      <c r="L181" s="33"/>
      <c r="M181" s="160"/>
      <c r="N181" s="161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125</v>
      </c>
      <c r="AU181" s="17" t="s">
        <v>83</v>
      </c>
    </row>
    <row r="182" spans="1:65" s="13" customFormat="1" ht="11.25">
      <c r="B182" s="162"/>
      <c r="D182" s="157" t="s">
        <v>127</v>
      </c>
      <c r="E182" s="163" t="s">
        <v>1</v>
      </c>
      <c r="F182" s="164" t="s">
        <v>220</v>
      </c>
      <c r="H182" s="165">
        <v>5</v>
      </c>
      <c r="I182" s="166"/>
      <c r="L182" s="162"/>
      <c r="M182" s="167"/>
      <c r="N182" s="168"/>
      <c r="O182" s="168"/>
      <c r="P182" s="168"/>
      <c r="Q182" s="168"/>
      <c r="R182" s="168"/>
      <c r="S182" s="168"/>
      <c r="T182" s="169"/>
      <c r="AT182" s="163" t="s">
        <v>127</v>
      </c>
      <c r="AU182" s="163" t="s">
        <v>83</v>
      </c>
      <c r="AV182" s="13" t="s">
        <v>83</v>
      </c>
      <c r="AW182" s="13" t="s">
        <v>30</v>
      </c>
      <c r="AX182" s="13" t="s">
        <v>81</v>
      </c>
      <c r="AY182" s="163" t="s">
        <v>116</v>
      </c>
    </row>
    <row r="183" spans="1:65" s="12" customFormat="1" ht="22.9" customHeight="1">
      <c r="B183" s="130"/>
      <c r="D183" s="131" t="s">
        <v>72</v>
      </c>
      <c r="E183" s="141" t="s">
        <v>181</v>
      </c>
      <c r="F183" s="141" t="s">
        <v>221</v>
      </c>
      <c r="I183" s="133"/>
      <c r="J183" s="142">
        <f>BK183</f>
        <v>0</v>
      </c>
      <c r="L183" s="130"/>
      <c r="M183" s="135"/>
      <c r="N183" s="136"/>
      <c r="O183" s="136"/>
      <c r="P183" s="137">
        <f>SUM(P184:P222)</f>
        <v>0</v>
      </c>
      <c r="Q183" s="136"/>
      <c r="R183" s="137">
        <f>SUM(R184:R222)</f>
        <v>0.26454</v>
      </c>
      <c r="S183" s="136"/>
      <c r="T183" s="138">
        <f>SUM(T184:T222)</f>
        <v>288.36</v>
      </c>
      <c r="AR183" s="131" t="s">
        <v>81</v>
      </c>
      <c r="AT183" s="139" t="s">
        <v>72</v>
      </c>
      <c r="AU183" s="139" t="s">
        <v>81</v>
      </c>
      <c r="AY183" s="131" t="s">
        <v>116</v>
      </c>
      <c r="BK183" s="140">
        <f>SUM(BK184:BK222)</f>
        <v>0</v>
      </c>
    </row>
    <row r="184" spans="1:65" s="2" customFormat="1" ht="24.2" customHeight="1">
      <c r="A184" s="32"/>
      <c r="B184" s="143"/>
      <c r="C184" s="144" t="s">
        <v>222</v>
      </c>
      <c r="D184" s="144" t="s">
        <v>118</v>
      </c>
      <c r="E184" s="145" t="s">
        <v>223</v>
      </c>
      <c r="F184" s="146" t="s">
        <v>224</v>
      </c>
      <c r="G184" s="147" t="s">
        <v>206</v>
      </c>
      <c r="H184" s="148">
        <v>2</v>
      </c>
      <c r="I184" s="149"/>
      <c r="J184" s="150">
        <f>ROUND(I184*H184,2)</f>
        <v>0</v>
      </c>
      <c r="K184" s="146" t="s">
        <v>122</v>
      </c>
      <c r="L184" s="33"/>
      <c r="M184" s="151" t="s">
        <v>1</v>
      </c>
      <c r="N184" s="152" t="s">
        <v>38</v>
      </c>
      <c r="O184" s="58"/>
      <c r="P184" s="153">
        <f>O184*H184</f>
        <v>0</v>
      </c>
      <c r="Q184" s="153">
        <v>6.9999999999999999E-4</v>
      </c>
      <c r="R184" s="153">
        <f>Q184*H184</f>
        <v>1.4E-3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123</v>
      </c>
      <c r="AT184" s="155" t="s">
        <v>118</v>
      </c>
      <c r="AU184" s="155" t="s">
        <v>83</v>
      </c>
      <c r="AY184" s="17" t="s">
        <v>116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81</v>
      </c>
      <c r="BK184" s="156">
        <f>ROUND(I184*H184,2)</f>
        <v>0</v>
      </c>
      <c r="BL184" s="17" t="s">
        <v>123</v>
      </c>
      <c r="BM184" s="155" t="s">
        <v>225</v>
      </c>
    </row>
    <row r="185" spans="1:65" s="2" customFormat="1" ht="19.5">
      <c r="A185" s="32"/>
      <c r="B185" s="33"/>
      <c r="C185" s="32"/>
      <c r="D185" s="157" t="s">
        <v>125</v>
      </c>
      <c r="E185" s="32"/>
      <c r="F185" s="158" t="s">
        <v>226</v>
      </c>
      <c r="G185" s="32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125</v>
      </c>
      <c r="AU185" s="17" t="s">
        <v>83</v>
      </c>
    </row>
    <row r="186" spans="1:65" s="13" customFormat="1" ht="11.25">
      <c r="B186" s="162"/>
      <c r="D186" s="157" t="s">
        <v>127</v>
      </c>
      <c r="E186" s="163" t="s">
        <v>1</v>
      </c>
      <c r="F186" s="164" t="s">
        <v>83</v>
      </c>
      <c r="H186" s="165">
        <v>2</v>
      </c>
      <c r="I186" s="166"/>
      <c r="L186" s="162"/>
      <c r="M186" s="167"/>
      <c r="N186" s="168"/>
      <c r="O186" s="168"/>
      <c r="P186" s="168"/>
      <c r="Q186" s="168"/>
      <c r="R186" s="168"/>
      <c r="S186" s="168"/>
      <c r="T186" s="169"/>
      <c r="AT186" s="163" t="s">
        <v>127</v>
      </c>
      <c r="AU186" s="163" t="s">
        <v>83</v>
      </c>
      <c r="AV186" s="13" t="s">
        <v>83</v>
      </c>
      <c r="AW186" s="13" t="s">
        <v>30</v>
      </c>
      <c r="AX186" s="13" t="s">
        <v>81</v>
      </c>
      <c r="AY186" s="163" t="s">
        <v>116</v>
      </c>
    </row>
    <row r="187" spans="1:65" s="2" customFormat="1" ht="24.2" customHeight="1">
      <c r="A187" s="32"/>
      <c r="B187" s="143"/>
      <c r="C187" s="185" t="s">
        <v>227</v>
      </c>
      <c r="D187" s="185" t="s">
        <v>170</v>
      </c>
      <c r="E187" s="186" t="s">
        <v>228</v>
      </c>
      <c r="F187" s="187" t="s">
        <v>229</v>
      </c>
      <c r="G187" s="188" t="s">
        <v>206</v>
      </c>
      <c r="H187" s="189">
        <v>2</v>
      </c>
      <c r="I187" s="190"/>
      <c r="J187" s="191">
        <f>ROUND(I187*H187,2)</f>
        <v>0</v>
      </c>
      <c r="K187" s="187" t="s">
        <v>122</v>
      </c>
      <c r="L187" s="192"/>
      <c r="M187" s="193" t="s">
        <v>1</v>
      </c>
      <c r="N187" s="194" t="s">
        <v>38</v>
      </c>
      <c r="O187" s="58"/>
      <c r="P187" s="153">
        <f>O187*H187</f>
        <v>0</v>
      </c>
      <c r="Q187" s="153">
        <v>2.5000000000000001E-3</v>
      </c>
      <c r="R187" s="153">
        <f>Q187*H187</f>
        <v>5.0000000000000001E-3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174</v>
      </c>
      <c r="AT187" s="155" t="s">
        <v>170</v>
      </c>
      <c r="AU187" s="155" t="s">
        <v>83</v>
      </c>
      <c r="AY187" s="17" t="s">
        <v>116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81</v>
      </c>
      <c r="BK187" s="156">
        <f>ROUND(I187*H187,2)</f>
        <v>0</v>
      </c>
      <c r="BL187" s="17" t="s">
        <v>123</v>
      </c>
      <c r="BM187" s="155" t="s">
        <v>230</v>
      </c>
    </row>
    <row r="188" spans="1:65" s="2" customFormat="1" ht="11.25">
      <c r="A188" s="32"/>
      <c r="B188" s="33"/>
      <c r="C188" s="32"/>
      <c r="D188" s="157" t="s">
        <v>125</v>
      </c>
      <c r="E188" s="32"/>
      <c r="F188" s="158" t="s">
        <v>229</v>
      </c>
      <c r="G188" s="32"/>
      <c r="H188" s="32"/>
      <c r="I188" s="159"/>
      <c r="J188" s="32"/>
      <c r="K188" s="32"/>
      <c r="L188" s="33"/>
      <c r="M188" s="160"/>
      <c r="N188" s="161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125</v>
      </c>
      <c r="AU188" s="17" t="s">
        <v>83</v>
      </c>
    </row>
    <row r="189" spans="1:65" s="13" customFormat="1" ht="11.25">
      <c r="B189" s="162"/>
      <c r="D189" s="157" t="s">
        <v>127</v>
      </c>
      <c r="E189" s="163" t="s">
        <v>1</v>
      </c>
      <c r="F189" s="164" t="s">
        <v>83</v>
      </c>
      <c r="H189" s="165">
        <v>2</v>
      </c>
      <c r="I189" s="166"/>
      <c r="L189" s="162"/>
      <c r="M189" s="167"/>
      <c r="N189" s="168"/>
      <c r="O189" s="168"/>
      <c r="P189" s="168"/>
      <c r="Q189" s="168"/>
      <c r="R189" s="168"/>
      <c r="S189" s="168"/>
      <c r="T189" s="169"/>
      <c r="AT189" s="163" t="s">
        <v>127</v>
      </c>
      <c r="AU189" s="163" t="s">
        <v>83</v>
      </c>
      <c r="AV189" s="13" t="s">
        <v>83</v>
      </c>
      <c r="AW189" s="13" t="s">
        <v>30</v>
      </c>
      <c r="AX189" s="13" t="s">
        <v>81</v>
      </c>
      <c r="AY189" s="163" t="s">
        <v>116</v>
      </c>
    </row>
    <row r="190" spans="1:65" s="2" customFormat="1" ht="24.2" customHeight="1">
      <c r="A190" s="32"/>
      <c r="B190" s="143"/>
      <c r="C190" s="144" t="s">
        <v>231</v>
      </c>
      <c r="D190" s="144" t="s">
        <v>118</v>
      </c>
      <c r="E190" s="145" t="s">
        <v>232</v>
      </c>
      <c r="F190" s="146" t="s">
        <v>233</v>
      </c>
      <c r="G190" s="147" t="s">
        <v>206</v>
      </c>
      <c r="H190" s="148">
        <v>2</v>
      </c>
      <c r="I190" s="149"/>
      <c r="J190" s="150">
        <f>ROUND(I190*H190,2)</f>
        <v>0</v>
      </c>
      <c r="K190" s="146" t="s">
        <v>122</v>
      </c>
      <c r="L190" s="33"/>
      <c r="M190" s="151" t="s">
        <v>1</v>
      </c>
      <c r="N190" s="152" t="s">
        <v>38</v>
      </c>
      <c r="O190" s="58"/>
      <c r="P190" s="153">
        <f>O190*H190</f>
        <v>0</v>
      </c>
      <c r="Q190" s="153">
        <v>0.10940999999999999</v>
      </c>
      <c r="R190" s="153">
        <f>Q190*H190</f>
        <v>0.21881999999999999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123</v>
      </c>
      <c r="AT190" s="155" t="s">
        <v>118</v>
      </c>
      <c r="AU190" s="155" t="s">
        <v>83</v>
      </c>
      <c r="AY190" s="17" t="s">
        <v>116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81</v>
      </c>
      <c r="BK190" s="156">
        <f>ROUND(I190*H190,2)</f>
        <v>0</v>
      </c>
      <c r="BL190" s="17" t="s">
        <v>123</v>
      </c>
      <c r="BM190" s="155" t="s">
        <v>234</v>
      </c>
    </row>
    <row r="191" spans="1:65" s="2" customFormat="1" ht="19.5">
      <c r="A191" s="32"/>
      <c r="B191" s="33"/>
      <c r="C191" s="32"/>
      <c r="D191" s="157" t="s">
        <v>125</v>
      </c>
      <c r="E191" s="32"/>
      <c r="F191" s="158" t="s">
        <v>235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125</v>
      </c>
      <c r="AU191" s="17" t="s">
        <v>83</v>
      </c>
    </row>
    <row r="192" spans="1:65" s="13" customFormat="1" ht="11.25">
      <c r="B192" s="162"/>
      <c r="D192" s="157" t="s">
        <v>127</v>
      </c>
      <c r="E192" s="163" t="s">
        <v>1</v>
      </c>
      <c r="F192" s="164" t="s">
        <v>83</v>
      </c>
      <c r="H192" s="165">
        <v>2</v>
      </c>
      <c r="I192" s="166"/>
      <c r="L192" s="162"/>
      <c r="M192" s="167"/>
      <c r="N192" s="168"/>
      <c r="O192" s="168"/>
      <c r="P192" s="168"/>
      <c r="Q192" s="168"/>
      <c r="R192" s="168"/>
      <c r="S192" s="168"/>
      <c r="T192" s="169"/>
      <c r="AT192" s="163" t="s">
        <v>127</v>
      </c>
      <c r="AU192" s="163" t="s">
        <v>83</v>
      </c>
      <c r="AV192" s="13" t="s">
        <v>83</v>
      </c>
      <c r="AW192" s="13" t="s">
        <v>30</v>
      </c>
      <c r="AX192" s="13" t="s">
        <v>81</v>
      </c>
      <c r="AY192" s="163" t="s">
        <v>116</v>
      </c>
    </row>
    <row r="193" spans="1:65" s="2" customFormat="1" ht="21.75" customHeight="1">
      <c r="A193" s="32"/>
      <c r="B193" s="143"/>
      <c r="C193" s="185" t="s">
        <v>236</v>
      </c>
      <c r="D193" s="185" t="s">
        <v>170</v>
      </c>
      <c r="E193" s="186" t="s">
        <v>237</v>
      </c>
      <c r="F193" s="187" t="s">
        <v>238</v>
      </c>
      <c r="G193" s="188" t="s">
        <v>206</v>
      </c>
      <c r="H193" s="189">
        <v>2</v>
      </c>
      <c r="I193" s="190"/>
      <c r="J193" s="191">
        <f>ROUND(I193*H193,2)</f>
        <v>0</v>
      </c>
      <c r="K193" s="187" t="s">
        <v>122</v>
      </c>
      <c r="L193" s="192"/>
      <c r="M193" s="193" t="s">
        <v>1</v>
      </c>
      <c r="N193" s="194" t="s">
        <v>38</v>
      </c>
      <c r="O193" s="58"/>
      <c r="P193" s="153">
        <f>O193*H193</f>
        <v>0</v>
      </c>
      <c r="Q193" s="153">
        <v>6.1000000000000004E-3</v>
      </c>
      <c r="R193" s="153">
        <f>Q193*H193</f>
        <v>1.2200000000000001E-2</v>
      </c>
      <c r="S193" s="153">
        <v>0</v>
      </c>
      <c r="T193" s="15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174</v>
      </c>
      <c r="AT193" s="155" t="s">
        <v>170</v>
      </c>
      <c r="AU193" s="155" t="s">
        <v>83</v>
      </c>
      <c r="AY193" s="17" t="s">
        <v>116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7" t="s">
        <v>81</v>
      </c>
      <c r="BK193" s="156">
        <f>ROUND(I193*H193,2)</f>
        <v>0</v>
      </c>
      <c r="BL193" s="17" t="s">
        <v>123</v>
      </c>
      <c r="BM193" s="155" t="s">
        <v>239</v>
      </c>
    </row>
    <row r="194" spans="1:65" s="2" customFormat="1" ht="11.25">
      <c r="A194" s="32"/>
      <c r="B194" s="33"/>
      <c r="C194" s="32"/>
      <c r="D194" s="157" t="s">
        <v>125</v>
      </c>
      <c r="E194" s="32"/>
      <c r="F194" s="158" t="s">
        <v>238</v>
      </c>
      <c r="G194" s="32"/>
      <c r="H194" s="32"/>
      <c r="I194" s="159"/>
      <c r="J194" s="32"/>
      <c r="K194" s="32"/>
      <c r="L194" s="33"/>
      <c r="M194" s="160"/>
      <c r="N194" s="161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125</v>
      </c>
      <c r="AU194" s="17" t="s">
        <v>83</v>
      </c>
    </row>
    <row r="195" spans="1:65" s="13" customFormat="1" ht="11.25">
      <c r="B195" s="162"/>
      <c r="D195" s="157" t="s">
        <v>127</v>
      </c>
      <c r="E195" s="163" t="s">
        <v>1</v>
      </c>
      <c r="F195" s="164" t="s">
        <v>83</v>
      </c>
      <c r="H195" s="165">
        <v>2</v>
      </c>
      <c r="I195" s="166"/>
      <c r="L195" s="162"/>
      <c r="M195" s="167"/>
      <c r="N195" s="168"/>
      <c r="O195" s="168"/>
      <c r="P195" s="168"/>
      <c r="Q195" s="168"/>
      <c r="R195" s="168"/>
      <c r="S195" s="168"/>
      <c r="T195" s="169"/>
      <c r="AT195" s="163" t="s">
        <v>127</v>
      </c>
      <c r="AU195" s="163" t="s">
        <v>83</v>
      </c>
      <c r="AV195" s="13" t="s">
        <v>83</v>
      </c>
      <c r="AW195" s="13" t="s">
        <v>30</v>
      </c>
      <c r="AX195" s="13" t="s">
        <v>81</v>
      </c>
      <c r="AY195" s="163" t="s">
        <v>116</v>
      </c>
    </row>
    <row r="196" spans="1:65" s="2" customFormat="1" ht="16.5" customHeight="1">
      <c r="A196" s="32"/>
      <c r="B196" s="143"/>
      <c r="C196" s="185" t="s">
        <v>240</v>
      </c>
      <c r="D196" s="185" t="s">
        <v>170</v>
      </c>
      <c r="E196" s="186" t="s">
        <v>241</v>
      </c>
      <c r="F196" s="187" t="s">
        <v>242</v>
      </c>
      <c r="G196" s="188" t="s">
        <v>206</v>
      </c>
      <c r="H196" s="189">
        <v>2</v>
      </c>
      <c r="I196" s="190"/>
      <c r="J196" s="191">
        <f>ROUND(I196*H196,2)</f>
        <v>0</v>
      </c>
      <c r="K196" s="187" t="s">
        <v>122</v>
      </c>
      <c r="L196" s="192"/>
      <c r="M196" s="193" t="s">
        <v>1</v>
      </c>
      <c r="N196" s="194" t="s">
        <v>38</v>
      </c>
      <c r="O196" s="58"/>
      <c r="P196" s="153">
        <f>O196*H196</f>
        <v>0</v>
      </c>
      <c r="Q196" s="153">
        <v>3.0000000000000001E-3</v>
      </c>
      <c r="R196" s="153">
        <f>Q196*H196</f>
        <v>6.0000000000000001E-3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174</v>
      </c>
      <c r="AT196" s="155" t="s">
        <v>170</v>
      </c>
      <c r="AU196" s="155" t="s">
        <v>83</v>
      </c>
      <c r="AY196" s="17" t="s">
        <v>116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81</v>
      </c>
      <c r="BK196" s="156">
        <f>ROUND(I196*H196,2)</f>
        <v>0</v>
      </c>
      <c r="BL196" s="17" t="s">
        <v>123</v>
      </c>
      <c r="BM196" s="155" t="s">
        <v>243</v>
      </c>
    </row>
    <row r="197" spans="1:65" s="2" customFormat="1" ht="11.25">
      <c r="A197" s="32"/>
      <c r="B197" s="33"/>
      <c r="C197" s="32"/>
      <c r="D197" s="157" t="s">
        <v>125</v>
      </c>
      <c r="E197" s="32"/>
      <c r="F197" s="158" t="s">
        <v>242</v>
      </c>
      <c r="G197" s="32"/>
      <c r="H197" s="32"/>
      <c r="I197" s="159"/>
      <c r="J197" s="32"/>
      <c r="K197" s="32"/>
      <c r="L197" s="33"/>
      <c r="M197" s="160"/>
      <c r="N197" s="161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125</v>
      </c>
      <c r="AU197" s="17" t="s">
        <v>83</v>
      </c>
    </row>
    <row r="198" spans="1:65" s="13" customFormat="1" ht="11.25">
      <c r="B198" s="162"/>
      <c r="D198" s="157" t="s">
        <v>127</v>
      </c>
      <c r="E198" s="163" t="s">
        <v>1</v>
      </c>
      <c r="F198" s="164" t="s">
        <v>83</v>
      </c>
      <c r="H198" s="165">
        <v>2</v>
      </c>
      <c r="I198" s="166"/>
      <c r="L198" s="162"/>
      <c r="M198" s="167"/>
      <c r="N198" s="168"/>
      <c r="O198" s="168"/>
      <c r="P198" s="168"/>
      <c r="Q198" s="168"/>
      <c r="R198" s="168"/>
      <c r="S198" s="168"/>
      <c r="T198" s="169"/>
      <c r="AT198" s="163" t="s">
        <v>127</v>
      </c>
      <c r="AU198" s="163" t="s">
        <v>83</v>
      </c>
      <c r="AV198" s="13" t="s">
        <v>83</v>
      </c>
      <c r="AW198" s="13" t="s">
        <v>30</v>
      </c>
      <c r="AX198" s="13" t="s">
        <v>81</v>
      </c>
      <c r="AY198" s="163" t="s">
        <v>116</v>
      </c>
    </row>
    <row r="199" spans="1:65" s="2" customFormat="1" ht="21.75" customHeight="1">
      <c r="A199" s="32"/>
      <c r="B199" s="143"/>
      <c r="C199" s="185" t="s">
        <v>244</v>
      </c>
      <c r="D199" s="185" t="s">
        <v>170</v>
      </c>
      <c r="E199" s="186" t="s">
        <v>245</v>
      </c>
      <c r="F199" s="187" t="s">
        <v>246</v>
      </c>
      <c r="G199" s="188" t="s">
        <v>206</v>
      </c>
      <c r="H199" s="189">
        <v>4</v>
      </c>
      <c r="I199" s="190"/>
      <c r="J199" s="191">
        <f>ROUND(I199*H199,2)</f>
        <v>0</v>
      </c>
      <c r="K199" s="187" t="s">
        <v>122</v>
      </c>
      <c r="L199" s="192"/>
      <c r="M199" s="193" t="s">
        <v>1</v>
      </c>
      <c r="N199" s="194" t="s">
        <v>38</v>
      </c>
      <c r="O199" s="58"/>
      <c r="P199" s="153">
        <f>O199*H199</f>
        <v>0</v>
      </c>
      <c r="Q199" s="153">
        <v>3.5E-4</v>
      </c>
      <c r="R199" s="153">
        <f>Q199*H199</f>
        <v>1.4E-3</v>
      </c>
      <c r="S199" s="153">
        <v>0</v>
      </c>
      <c r="T199" s="154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5" t="s">
        <v>174</v>
      </c>
      <c r="AT199" s="155" t="s">
        <v>170</v>
      </c>
      <c r="AU199" s="155" t="s">
        <v>83</v>
      </c>
      <c r="AY199" s="17" t="s">
        <v>116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7" t="s">
        <v>81</v>
      </c>
      <c r="BK199" s="156">
        <f>ROUND(I199*H199,2)</f>
        <v>0</v>
      </c>
      <c r="BL199" s="17" t="s">
        <v>123</v>
      </c>
      <c r="BM199" s="155" t="s">
        <v>247</v>
      </c>
    </row>
    <row r="200" spans="1:65" s="2" customFormat="1" ht="11.25">
      <c r="A200" s="32"/>
      <c r="B200" s="33"/>
      <c r="C200" s="32"/>
      <c r="D200" s="157" t="s">
        <v>125</v>
      </c>
      <c r="E200" s="32"/>
      <c r="F200" s="158" t="s">
        <v>246</v>
      </c>
      <c r="G200" s="32"/>
      <c r="H200" s="32"/>
      <c r="I200" s="159"/>
      <c r="J200" s="32"/>
      <c r="K200" s="32"/>
      <c r="L200" s="33"/>
      <c r="M200" s="160"/>
      <c r="N200" s="161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125</v>
      </c>
      <c r="AU200" s="17" t="s">
        <v>83</v>
      </c>
    </row>
    <row r="201" spans="1:65" s="13" customFormat="1" ht="11.25">
      <c r="B201" s="162"/>
      <c r="D201" s="157" t="s">
        <v>127</v>
      </c>
      <c r="E201" s="163" t="s">
        <v>1</v>
      </c>
      <c r="F201" s="164" t="s">
        <v>123</v>
      </c>
      <c r="H201" s="165">
        <v>4</v>
      </c>
      <c r="I201" s="166"/>
      <c r="L201" s="162"/>
      <c r="M201" s="167"/>
      <c r="N201" s="168"/>
      <c r="O201" s="168"/>
      <c r="P201" s="168"/>
      <c r="Q201" s="168"/>
      <c r="R201" s="168"/>
      <c r="S201" s="168"/>
      <c r="T201" s="169"/>
      <c r="AT201" s="163" t="s">
        <v>127</v>
      </c>
      <c r="AU201" s="163" t="s">
        <v>83</v>
      </c>
      <c r="AV201" s="13" t="s">
        <v>83</v>
      </c>
      <c r="AW201" s="13" t="s">
        <v>30</v>
      </c>
      <c r="AX201" s="13" t="s">
        <v>81</v>
      </c>
      <c r="AY201" s="163" t="s">
        <v>116</v>
      </c>
    </row>
    <row r="202" spans="1:65" s="2" customFormat="1" ht="16.5" customHeight="1">
      <c r="A202" s="32"/>
      <c r="B202" s="143"/>
      <c r="C202" s="185" t="s">
        <v>248</v>
      </c>
      <c r="D202" s="185" t="s">
        <v>170</v>
      </c>
      <c r="E202" s="186" t="s">
        <v>249</v>
      </c>
      <c r="F202" s="187" t="s">
        <v>250</v>
      </c>
      <c r="G202" s="188" t="s">
        <v>206</v>
      </c>
      <c r="H202" s="189">
        <v>2</v>
      </c>
      <c r="I202" s="190"/>
      <c r="J202" s="191">
        <f>ROUND(I202*H202,2)</f>
        <v>0</v>
      </c>
      <c r="K202" s="187" t="s">
        <v>122</v>
      </c>
      <c r="L202" s="192"/>
      <c r="M202" s="193" t="s">
        <v>1</v>
      </c>
      <c r="N202" s="194" t="s">
        <v>38</v>
      </c>
      <c r="O202" s="58"/>
      <c r="P202" s="153">
        <f>O202*H202</f>
        <v>0</v>
      </c>
      <c r="Q202" s="153">
        <v>1E-4</v>
      </c>
      <c r="R202" s="153">
        <f>Q202*H202</f>
        <v>2.0000000000000001E-4</v>
      </c>
      <c r="S202" s="153">
        <v>0</v>
      </c>
      <c r="T202" s="15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174</v>
      </c>
      <c r="AT202" s="155" t="s">
        <v>170</v>
      </c>
      <c r="AU202" s="155" t="s">
        <v>83</v>
      </c>
      <c r="AY202" s="17" t="s">
        <v>116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81</v>
      </c>
      <c r="BK202" s="156">
        <f>ROUND(I202*H202,2)</f>
        <v>0</v>
      </c>
      <c r="BL202" s="17" t="s">
        <v>123</v>
      </c>
      <c r="BM202" s="155" t="s">
        <v>251</v>
      </c>
    </row>
    <row r="203" spans="1:65" s="2" customFormat="1" ht="11.25">
      <c r="A203" s="32"/>
      <c r="B203" s="33"/>
      <c r="C203" s="32"/>
      <c r="D203" s="157" t="s">
        <v>125</v>
      </c>
      <c r="E203" s="32"/>
      <c r="F203" s="158" t="s">
        <v>250</v>
      </c>
      <c r="G203" s="32"/>
      <c r="H203" s="32"/>
      <c r="I203" s="159"/>
      <c r="J203" s="32"/>
      <c r="K203" s="32"/>
      <c r="L203" s="33"/>
      <c r="M203" s="160"/>
      <c r="N203" s="161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125</v>
      </c>
      <c r="AU203" s="17" t="s">
        <v>83</v>
      </c>
    </row>
    <row r="204" spans="1:65" s="13" customFormat="1" ht="11.25">
      <c r="B204" s="162"/>
      <c r="D204" s="157" t="s">
        <v>127</v>
      </c>
      <c r="E204" s="163" t="s">
        <v>1</v>
      </c>
      <c r="F204" s="164" t="s">
        <v>83</v>
      </c>
      <c r="H204" s="165">
        <v>2</v>
      </c>
      <c r="I204" s="166"/>
      <c r="L204" s="162"/>
      <c r="M204" s="167"/>
      <c r="N204" s="168"/>
      <c r="O204" s="168"/>
      <c r="P204" s="168"/>
      <c r="Q204" s="168"/>
      <c r="R204" s="168"/>
      <c r="S204" s="168"/>
      <c r="T204" s="169"/>
      <c r="AT204" s="163" t="s">
        <v>127</v>
      </c>
      <c r="AU204" s="163" t="s">
        <v>83</v>
      </c>
      <c r="AV204" s="13" t="s">
        <v>83</v>
      </c>
      <c r="AW204" s="13" t="s">
        <v>30</v>
      </c>
      <c r="AX204" s="13" t="s">
        <v>81</v>
      </c>
      <c r="AY204" s="163" t="s">
        <v>116</v>
      </c>
    </row>
    <row r="205" spans="1:65" s="2" customFormat="1" ht="33" customHeight="1">
      <c r="A205" s="32"/>
      <c r="B205" s="143"/>
      <c r="C205" s="144" t="s">
        <v>252</v>
      </c>
      <c r="D205" s="144" t="s">
        <v>118</v>
      </c>
      <c r="E205" s="145" t="s">
        <v>253</v>
      </c>
      <c r="F205" s="146" t="s">
        <v>254</v>
      </c>
      <c r="G205" s="147" t="s">
        <v>255</v>
      </c>
      <c r="H205" s="148">
        <v>32</v>
      </c>
      <c r="I205" s="149"/>
      <c r="J205" s="150">
        <f>ROUND(I205*H205,2)</f>
        <v>0</v>
      </c>
      <c r="K205" s="146" t="s">
        <v>122</v>
      </c>
      <c r="L205" s="33"/>
      <c r="M205" s="151" t="s">
        <v>1</v>
      </c>
      <c r="N205" s="152" t="s">
        <v>38</v>
      </c>
      <c r="O205" s="58"/>
      <c r="P205" s="153">
        <f>O205*H205</f>
        <v>0</v>
      </c>
      <c r="Q205" s="153">
        <v>6.0999999999999997E-4</v>
      </c>
      <c r="R205" s="153">
        <f>Q205*H205</f>
        <v>1.9519999999999999E-2</v>
      </c>
      <c r="S205" s="153">
        <v>0</v>
      </c>
      <c r="T205" s="154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5" t="s">
        <v>123</v>
      </c>
      <c r="AT205" s="155" t="s">
        <v>118</v>
      </c>
      <c r="AU205" s="155" t="s">
        <v>83</v>
      </c>
      <c r="AY205" s="17" t="s">
        <v>116</v>
      </c>
      <c r="BE205" s="156">
        <f>IF(N205="základní",J205,0)</f>
        <v>0</v>
      </c>
      <c r="BF205" s="156">
        <f>IF(N205="snížená",J205,0)</f>
        <v>0</v>
      </c>
      <c r="BG205" s="156">
        <f>IF(N205="zákl. přenesená",J205,0)</f>
        <v>0</v>
      </c>
      <c r="BH205" s="156">
        <f>IF(N205="sníž. přenesená",J205,0)</f>
        <v>0</v>
      </c>
      <c r="BI205" s="156">
        <f>IF(N205="nulová",J205,0)</f>
        <v>0</v>
      </c>
      <c r="BJ205" s="17" t="s">
        <v>81</v>
      </c>
      <c r="BK205" s="156">
        <f>ROUND(I205*H205,2)</f>
        <v>0</v>
      </c>
      <c r="BL205" s="17" t="s">
        <v>123</v>
      </c>
      <c r="BM205" s="155" t="s">
        <v>256</v>
      </c>
    </row>
    <row r="206" spans="1:65" s="2" customFormat="1" ht="39">
      <c r="A206" s="32"/>
      <c r="B206" s="33"/>
      <c r="C206" s="32"/>
      <c r="D206" s="157" t="s">
        <v>125</v>
      </c>
      <c r="E206" s="32"/>
      <c r="F206" s="158" t="s">
        <v>257</v>
      </c>
      <c r="G206" s="32"/>
      <c r="H206" s="32"/>
      <c r="I206" s="159"/>
      <c r="J206" s="32"/>
      <c r="K206" s="32"/>
      <c r="L206" s="33"/>
      <c r="M206" s="160"/>
      <c r="N206" s="161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125</v>
      </c>
      <c r="AU206" s="17" t="s">
        <v>83</v>
      </c>
    </row>
    <row r="207" spans="1:65" s="13" customFormat="1" ht="11.25">
      <c r="B207" s="162"/>
      <c r="D207" s="157" t="s">
        <v>127</v>
      </c>
      <c r="E207" s="163" t="s">
        <v>1</v>
      </c>
      <c r="F207" s="164" t="s">
        <v>258</v>
      </c>
      <c r="H207" s="165">
        <v>32</v>
      </c>
      <c r="I207" s="166"/>
      <c r="L207" s="162"/>
      <c r="M207" s="167"/>
      <c r="N207" s="168"/>
      <c r="O207" s="168"/>
      <c r="P207" s="168"/>
      <c r="Q207" s="168"/>
      <c r="R207" s="168"/>
      <c r="S207" s="168"/>
      <c r="T207" s="169"/>
      <c r="AT207" s="163" t="s">
        <v>127</v>
      </c>
      <c r="AU207" s="163" t="s">
        <v>83</v>
      </c>
      <c r="AV207" s="13" t="s">
        <v>83</v>
      </c>
      <c r="AW207" s="13" t="s">
        <v>30</v>
      </c>
      <c r="AX207" s="13" t="s">
        <v>73</v>
      </c>
      <c r="AY207" s="163" t="s">
        <v>116</v>
      </c>
    </row>
    <row r="208" spans="1:65" s="14" customFormat="1" ht="11.25">
      <c r="B208" s="170"/>
      <c r="D208" s="157" t="s">
        <v>127</v>
      </c>
      <c r="E208" s="171" t="s">
        <v>1</v>
      </c>
      <c r="F208" s="172" t="s">
        <v>137</v>
      </c>
      <c r="H208" s="173">
        <v>32</v>
      </c>
      <c r="I208" s="174"/>
      <c r="L208" s="170"/>
      <c r="M208" s="175"/>
      <c r="N208" s="176"/>
      <c r="O208" s="176"/>
      <c r="P208" s="176"/>
      <c r="Q208" s="176"/>
      <c r="R208" s="176"/>
      <c r="S208" s="176"/>
      <c r="T208" s="177"/>
      <c r="AT208" s="171" t="s">
        <v>127</v>
      </c>
      <c r="AU208" s="171" t="s">
        <v>83</v>
      </c>
      <c r="AV208" s="14" t="s">
        <v>123</v>
      </c>
      <c r="AW208" s="14" t="s">
        <v>30</v>
      </c>
      <c r="AX208" s="14" t="s">
        <v>81</v>
      </c>
      <c r="AY208" s="171" t="s">
        <v>116</v>
      </c>
    </row>
    <row r="209" spans="1:65" s="2" customFormat="1" ht="24.2" customHeight="1">
      <c r="A209" s="32"/>
      <c r="B209" s="143"/>
      <c r="C209" s="144" t="s">
        <v>259</v>
      </c>
      <c r="D209" s="144" t="s">
        <v>118</v>
      </c>
      <c r="E209" s="145" t="s">
        <v>260</v>
      </c>
      <c r="F209" s="146" t="s">
        <v>261</v>
      </c>
      <c r="G209" s="147" t="s">
        <v>255</v>
      </c>
      <c r="H209" s="148">
        <v>32</v>
      </c>
      <c r="I209" s="149"/>
      <c r="J209" s="150">
        <f>ROUND(I209*H209,2)</f>
        <v>0</v>
      </c>
      <c r="K209" s="146" t="s">
        <v>122</v>
      </c>
      <c r="L209" s="33"/>
      <c r="M209" s="151" t="s">
        <v>1</v>
      </c>
      <c r="N209" s="152" t="s">
        <v>38</v>
      </c>
      <c r="O209" s="58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123</v>
      </c>
      <c r="AT209" s="155" t="s">
        <v>118</v>
      </c>
      <c r="AU209" s="155" t="s">
        <v>83</v>
      </c>
      <c r="AY209" s="17" t="s">
        <v>116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81</v>
      </c>
      <c r="BK209" s="156">
        <f>ROUND(I209*H209,2)</f>
        <v>0</v>
      </c>
      <c r="BL209" s="17" t="s">
        <v>123</v>
      </c>
      <c r="BM209" s="155" t="s">
        <v>262</v>
      </c>
    </row>
    <row r="210" spans="1:65" s="2" customFormat="1" ht="19.5">
      <c r="A210" s="32"/>
      <c r="B210" s="33"/>
      <c r="C210" s="32"/>
      <c r="D210" s="157" t="s">
        <v>125</v>
      </c>
      <c r="E210" s="32"/>
      <c r="F210" s="158" t="s">
        <v>263</v>
      </c>
      <c r="G210" s="32"/>
      <c r="H210" s="32"/>
      <c r="I210" s="159"/>
      <c r="J210" s="32"/>
      <c r="K210" s="32"/>
      <c r="L210" s="33"/>
      <c r="M210" s="160"/>
      <c r="N210" s="161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125</v>
      </c>
      <c r="AU210" s="17" t="s">
        <v>83</v>
      </c>
    </row>
    <row r="211" spans="1:65" s="13" customFormat="1" ht="11.25">
      <c r="B211" s="162"/>
      <c r="D211" s="157" t="s">
        <v>127</v>
      </c>
      <c r="E211" s="163" t="s">
        <v>1</v>
      </c>
      <c r="F211" s="164" t="s">
        <v>264</v>
      </c>
      <c r="H211" s="165">
        <v>32</v>
      </c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3" t="s">
        <v>127</v>
      </c>
      <c r="AU211" s="163" t="s">
        <v>83</v>
      </c>
      <c r="AV211" s="13" t="s">
        <v>83</v>
      </c>
      <c r="AW211" s="13" t="s">
        <v>30</v>
      </c>
      <c r="AX211" s="13" t="s">
        <v>81</v>
      </c>
      <c r="AY211" s="163" t="s">
        <v>116</v>
      </c>
    </row>
    <row r="212" spans="1:65" s="2" customFormat="1" ht="24.2" customHeight="1">
      <c r="A212" s="32"/>
      <c r="B212" s="143"/>
      <c r="C212" s="144" t="s">
        <v>265</v>
      </c>
      <c r="D212" s="144" t="s">
        <v>118</v>
      </c>
      <c r="E212" s="145" t="s">
        <v>266</v>
      </c>
      <c r="F212" s="146" t="s">
        <v>267</v>
      </c>
      <c r="G212" s="147" t="s">
        <v>255</v>
      </c>
      <c r="H212" s="148">
        <v>890</v>
      </c>
      <c r="I212" s="149"/>
      <c r="J212" s="150">
        <f>ROUND(I212*H212,2)</f>
        <v>0</v>
      </c>
      <c r="K212" s="146" t="s">
        <v>122</v>
      </c>
      <c r="L212" s="33"/>
      <c r="M212" s="151" t="s">
        <v>1</v>
      </c>
      <c r="N212" s="152" t="s">
        <v>38</v>
      </c>
      <c r="O212" s="58"/>
      <c r="P212" s="153">
        <f>O212*H212</f>
        <v>0</v>
      </c>
      <c r="Q212" s="153">
        <v>0</v>
      </c>
      <c r="R212" s="153">
        <f>Q212*H212</f>
        <v>0</v>
      </c>
      <c r="S212" s="153">
        <v>0.32400000000000001</v>
      </c>
      <c r="T212" s="154">
        <f>S212*H212</f>
        <v>288.36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5" t="s">
        <v>123</v>
      </c>
      <c r="AT212" s="155" t="s">
        <v>118</v>
      </c>
      <c r="AU212" s="155" t="s">
        <v>83</v>
      </c>
      <c r="AY212" s="17" t="s">
        <v>116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7" t="s">
        <v>81</v>
      </c>
      <c r="BK212" s="156">
        <f>ROUND(I212*H212,2)</f>
        <v>0</v>
      </c>
      <c r="BL212" s="17" t="s">
        <v>123</v>
      </c>
      <c r="BM212" s="155" t="s">
        <v>268</v>
      </c>
    </row>
    <row r="213" spans="1:65" s="2" customFormat="1" ht="58.5">
      <c r="A213" s="32"/>
      <c r="B213" s="33"/>
      <c r="C213" s="32"/>
      <c r="D213" s="157" t="s">
        <v>125</v>
      </c>
      <c r="E213" s="32"/>
      <c r="F213" s="158" t="s">
        <v>269</v>
      </c>
      <c r="G213" s="32"/>
      <c r="H213" s="32"/>
      <c r="I213" s="159"/>
      <c r="J213" s="32"/>
      <c r="K213" s="32"/>
      <c r="L213" s="33"/>
      <c r="M213" s="160"/>
      <c r="N213" s="161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125</v>
      </c>
      <c r="AU213" s="17" t="s">
        <v>83</v>
      </c>
    </row>
    <row r="214" spans="1:65" s="13" customFormat="1" ht="11.25">
      <c r="B214" s="162"/>
      <c r="D214" s="157" t="s">
        <v>127</v>
      </c>
      <c r="E214" s="163" t="s">
        <v>1</v>
      </c>
      <c r="F214" s="164" t="s">
        <v>270</v>
      </c>
      <c r="H214" s="165">
        <v>890</v>
      </c>
      <c r="I214" s="166"/>
      <c r="L214" s="162"/>
      <c r="M214" s="167"/>
      <c r="N214" s="168"/>
      <c r="O214" s="168"/>
      <c r="P214" s="168"/>
      <c r="Q214" s="168"/>
      <c r="R214" s="168"/>
      <c r="S214" s="168"/>
      <c r="T214" s="169"/>
      <c r="AT214" s="163" t="s">
        <v>127</v>
      </c>
      <c r="AU214" s="163" t="s">
        <v>83</v>
      </c>
      <c r="AV214" s="13" t="s">
        <v>83</v>
      </c>
      <c r="AW214" s="13" t="s">
        <v>30</v>
      </c>
      <c r="AX214" s="13" t="s">
        <v>81</v>
      </c>
      <c r="AY214" s="163" t="s">
        <v>116</v>
      </c>
    </row>
    <row r="215" spans="1:65" s="2" customFormat="1" ht="21.75" customHeight="1">
      <c r="A215" s="32"/>
      <c r="B215" s="143"/>
      <c r="C215" s="144" t="s">
        <v>271</v>
      </c>
      <c r="D215" s="144" t="s">
        <v>118</v>
      </c>
      <c r="E215" s="145" t="s">
        <v>272</v>
      </c>
      <c r="F215" s="146" t="s">
        <v>273</v>
      </c>
      <c r="G215" s="147" t="s">
        <v>121</v>
      </c>
      <c r="H215" s="148">
        <v>102</v>
      </c>
      <c r="I215" s="149"/>
      <c r="J215" s="150">
        <f>ROUND(I215*H215,2)</f>
        <v>0</v>
      </c>
      <c r="K215" s="146" t="s">
        <v>122</v>
      </c>
      <c r="L215" s="33"/>
      <c r="M215" s="151" t="s">
        <v>1</v>
      </c>
      <c r="N215" s="152" t="s">
        <v>38</v>
      </c>
      <c r="O215" s="58"/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5" t="s">
        <v>123</v>
      </c>
      <c r="AT215" s="155" t="s">
        <v>118</v>
      </c>
      <c r="AU215" s="155" t="s">
        <v>83</v>
      </c>
      <c r="AY215" s="17" t="s">
        <v>116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7" t="s">
        <v>81</v>
      </c>
      <c r="BK215" s="156">
        <f>ROUND(I215*H215,2)</f>
        <v>0</v>
      </c>
      <c r="BL215" s="17" t="s">
        <v>123</v>
      </c>
      <c r="BM215" s="155" t="s">
        <v>274</v>
      </c>
    </row>
    <row r="216" spans="1:65" s="2" customFormat="1" ht="19.5">
      <c r="A216" s="32"/>
      <c r="B216" s="33"/>
      <c r="C216" s="32"/>
      <c r="D216" s="157" t="s">
        <v>125</v>
      </c>
      <c r="E216" s="32"/>
      <c r="F216" s="158" t="s">
        <v>275</v>
      </c>
      <c r="G216" s="32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125</v>
      </c>
      <c r="AU216" s="17" t="s">
        <v>83</v>
      </c>
    </row>
    <row r="217" spans="1:65" s="13" customFormat="1" ht="22.5">
      <c r="B217" s="162"/>
      <c r="D217" s="157" t="s">
        <v>127</v>
      </c>
      <c r="E217" s="163" t="s">
        <v>1</v>
      </c>
      <c r="F217" s="164" t="s">
        <v>276</v>
      </c>
      <c r="H217" s="165">
        <v>64</v>
      </c>
      <c r="I217" s="166"/>
      <c r="L217" s="162"/>
      <c r="M217" s="167"/>
      <c r="N217" s="168"/>
      <c r="O217" s="168"/>
      <c r="P217" s="168"/>
      <c r="Q217" s="168"/>
      <c r="R217" s="168"/>
      <c r="S217" s="168"/>
      <c r="T217" s="169"/>
      <c r="AT217" s="163" t="s">
        <v>127</v>
      </c>
      <c r="AU217" s="163" t="s">
        <v>83</v>
      </c>
      <c r="AV217" s="13" t="s">
        <v>83</v>
      </c>
      <c r="AW217" s="13" t="s">
        <v>30</v>
      </c>
      <c r="AX217" s="13" t="s">
        <v>73</v>
      </c>
      <c r="AY217" s="163" t="s">
        <v>116</v>
      </c>
    </row>
    <row r="218" spans="1:65" s="13" customFormat="1" ht="11.25">
      <c r="B218" s="162"/>
      <c r="D218" s="157" t="s">
        <v>127</v>
      </c>
      <c r="E218" s="163" t="s">
        <v>1</v>
      </c>
      <c r="F218" s="164" t="s">
        <v>277</v>
      </c>
      <c r="H218" s="165">
        <v>38</v>
      </c>
      <c r="I218" s="166"/>
      <c r="L218" s="162"/>
      <c r="M218" s="167"/>
      <c r="N218" s="168"/>
      <c r="O218" s="168"/>
      <c r="P218" s="168"/>
      <c r="Q218" s="168"/>
      <c r="R218" s="168"/>
      <c r="S218" s="168"/>
      <c r="T218" s="169"/>
      <c r="AT218" s="163" t="s">
        <v>127</v>
      </c>
      <c r="AU218" s="163" t="s">
        <v>83</v>
      </c>
      <c r="AV218" s="13" t="s">
        <v>83</v>
      </c>
      <c r="AW218" s="13" t="s">
        <v>30</v>
      </c>
      <c r="AX218" s="13" t="s">
        <v>73</v>
      </c>
      <c r="AY218" s="163" t="s">
        <v>116</v>
      </c>
    </row>
    <row r="219" spans="1:65" s="14" customFormat="1" ht="11.25">
      <c r="B219" s="170"/>
      <c r="D219" s="157" t="s">
        <v>127</v>
      </c>
      <c r="E219" s="171" t="s">
        <v>1</v>
      </c>
      <c r="F219" s="172" t="s">
        <v>137</v>
      </c>
      <c r="H219" s="173">
        <v>102</v>
      </c>
      <c r="I219" s="174"/>
      <c r="L219" s="170"/>
      <c r="M219" s="175"/>
      <c r="N219" s="176"/>
      <c r="O219" s="176"/>
      <c r="P219" s="176"/>
      <c r="Q219" s="176"/>
      <c r="R219" s="176"/>
      <c r="S219" s="176"/>
      <c r="T219" s="177"/>
      <c r="AT219" s="171" t="s">
        <v>127</v>
      </c>
      <c r="AU219" s="171" t="s">
        <v>83</v>
      </c>
      <c r="AV219" s="14" t="s">
        <v>123</v>
      </c>
      <c r="AW219" s="14" t="s">
        <v>30</v>
      </c>
      <c r="AX219" s="14" t="s">
        <v>81</v>
      </c>
      <c r="AY219" s="171" t="s">
        <v>116</v>
      </c>
    </row>
    <row r="220" spans="1:65" s="2" customFormat="1" ht="37.9" customHeight="1">
      <c r="A220" s="32"/>
      <c r="B220" s="143"/>
      <c r="C220" s="144" t="s">
        <v>278</v>
      </c>
      <c r="D220" s="144" t="s">
        <v>118</v>
      </c>
      <c r="E220" s="145" t="s">
        <v>279</v>
      </c>
      <c r="F220" s="146" t="s">
        <v>280</v>
      </c>
      <c r="G220" s="147" t="s">
        <v>255</v>
      </c>
      <c r="H220" s="148">
        <v>17</v>
      </c>
      <c r="I220" s="149"/>
      <c r="J220" s="150">
        <f>ROUND(I220*H220,2)</f>
        <v>0</v>
      </c>
      <c r="K220" s="146" t="s">
        <v>122</v>
      </c>
      <c r="L220" s="33"/>
      <c r="M220" s="151" t="s">
        <v>1</v>
      </c>
      <c r="N220" s="152" t="s">
        <v>38</v>
      </c>
      <c r="O220" s="58"/>
      <c r="P220" s="153">
        <f>O220*H220</f>
        <v>0</v>
      </c>
      <c r="Q220" s="153">
        <v>0</v>
      </c>
      <c r="R220" s="153">
        <f>Q220*H220</f>
        <v>0</v>
      </c>
      <c r="S220" s="153">
        <v>0</v>
      </c>
      <c r="T220" s="154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5" t="s">
        <v>123</v>
      </c>
      <c r="AT220" s="155" t="s">
        <v>118</v>
      </c>
      <c r="AU220" s="155" t="s">
        <v>83</v>
      </c>
      <c r="AY220" s="17" t="s">
        <v>116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7" t="s">
        <v>81</v>
      </c>
      <c r="BK220" s="156">
        <f>ROUND(I220*H220,2)</f>
        <v>0</v>
      </c>
      <c r="BL220" s="17" t="s">
        <v>123</v>
      </c>
      <c r="BM220" s="155" t="s">
        <v>281</v>
      </c>
    </row>
    <row r="221" spans="1:65" s="2" customFormat="1" ht="19.5">
      <c r="A221" s="32"/>
      <c r="B221" s="33"/>
      <c r="C221" s="32"/>
      <c r="D221" s="157" t="s">
        <v>125</v>
      </c>
      <c r="E221" s="32"/>
      <c r="F221" s="158" t="s">
        <v>282</v>
      </c>
      <c r="G221" s="32"/>
      <c r="H221" s="32"/>
      <c r="I221" s="159"/>
      <c r="J221" s="32"/>
      <c r="K221" s="32"/>
      <c r="L221" s="33"/>
      <c r="M221" s="160"/>
      <c r="N221" s="161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125</v>
      </c>
      <c r="AU221" s="17" t="s">
        <v>83</v>
      </c>
    </row>
    <row r="222" spans="1:65" s="13" customFormat="1" ht="11.25">
      <c r="B222" s="162"/>
      <c r="D222" s="157" t="s">
        <v>127</v>
      </c>
      <c r="E222" s="163" t="s">
        <v>1</v>
      </c>
      <c r="F222" s="164" t="s">
        <v>283</v>
      </c>
      <c r="H222" s="165">
        <v>17</v>
      </c>
      <c r="I222" s="166"/>
      <c r="L222" s="162"/>
      <c r="M222" s="167"/>
      <c r="N222" s="168"/>
      <c r="O222" s="168"/>
      <c r="P222" s="168"/>
      <c r="Q222" s="168"/>
      <c r="R222" s="168"/>
      <c r="S222" s="168"/>
      <c r="T222" s="169"/>
      <c r="AT222" s="163" t="s">
        <v>127</v>
      </c>
      <c r="AU222" s="163" t="s">
        <v>83</v>
      </c>
      <c r="AV222" s="13" t="s">
        <v>83</v>
      </c>
      <c r="AW222" s="13" t="s">
        <v>30</v>
      </c>
      <c r="AX222" s="13" t="s">
        <v>81</v>
      </c>
      <c r="AY222" s="163" t="s">
        <v>116</v>
      </c>
    </row>
    <row r="223" spans="1:65" s="12" customFormat="1" ht="22.9" customHeight="1">
      <c r="B223" s="130"/>
      <c r="D223" s="131" t="s">
        <v>72</v>
      </c>
      <c r="E223" s="141" t="s">
        <v>284</v>
      </c>
      <c r="F223" s="141" t="s">
        <v>285</v>
      </c>
      <c r="I223" s="133"/>
      <c r="J223" s="142">
        <f>BK223</f>
        <v>0</v>
      </c>
      <c r="L223" s="130"/>
      <c r="M223" s="135"/>
      <c r="N223" s="136"/>
      <c r="O223" s="136"/>
      <c r="P223" s="137">
        <f>SUM(P224:P237)</f>
        <v>0</v>
      </c>
      <c r="Q223" s="136"/>
      <c r="R223" s="137">
        <f>SUM(R224:R237)</f>
        <v>0</v>
      </c>
      <c r="S223" s="136"/>
      <c r="T223" s="138">
        <f>SUM(T224:T237)</f>
        <v>0</v>
      </c>
      <c r="AR223" s="131" t="s">
        <v>81</v>
      </c>
      <c r="AT223" s="139" t="s">
        <v>72</v>
      </c>
      <c r="AU223" s="139" t="s">
        <v>81</v>
      </c>
      <c r="AY223" s="131" t="s">
        <v>116</v>
      </c>
      <c r="BK223" s="140">
        <f>SUM(BK224:BK237)</f>
        <v>0</v>
      </c>
    </row>
    <row r="224" spans="1:65" s="2" customFormat="1" ht="33" customHeight="1">
      <c r="A224" s="32"/>
      <c r="B224" s="143"/>
      <c r="C224" s="144" t="s">
        <v>286</v>
      </c>
      <c r="D224" s="144" t="s">
        <v>118</v>
      </c>
      <c r="E224" s="145" t="s">
        <v>287</v>
      </c>
      <c r="F224" s="146" t="s">
        <v>288</v>
      </c>
      <c r="G224" s="147" t="s">
        <v>173</v>
      </c>
      <c r="H224" s="148">
        <v>669.79399999999998</v>
      </c>
      <c r="I224" s="149"/>
      <c r="J224" s="150">
        <f>ROUND(I224*H224,2)</f>
        <v>0</v>
      </c>
      <c r="K224" s="146" t="s">
        <v>122</v>
      </c>
      <c r="L224" s="33"/>
      <c r="M224" s="151" t="s">
        <v>1</v>
      </c>
      <c r="N224" s="152" t="s">
        <v>38</v>
      </c>
      <c r="O224" s="58"/>
      <c r="P224" s="153">
        <f>O224*H224</f>
        <v>0</v>
      </c>
      <c r="Q224" s="153">
        <v>0</v>
      </c>
      <c r="R224" s="153">
        <f>Q224*H224</f>
        <v>0</v>
      </c>
      <c r="S224" s="153">
        <v>0</v>
      </c>
      <c r="T224" s="154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5" t="s">
        <v>123</v>
      </c>
      <c r="AT224" s="155" t="s">
        <v>118</v>
      </c>
      <c r="AU224" s="155" t="s">
        <v>83</v>
      </c>
      <c r="AY224" s="17" t="s">
        <v>116</v>
      </c>
      <c r="BE224" s="156">
        <f>IF(N224="základní",J224,0)</f>
        <v>0</v>
      </c>
      <c r="BF224" s="156">
        <f>IF(N224="snížená",J224,0)</f>
        <v>0</v>
      </c>
      <c r="BG224" s="156">
        <f>IF(N224="zákl. přenesená",J224,0)</f>
        <v>0</v>
      </c>
      <c r="BH224" s="156">
        <f>IF(N224="sníž. přenesená",J224,0)</f>
        <v>0</v>
      </c>
      <c r="BI224" s="156">
        <f>IF(N224="nulová",J224,0)</f>
        <v>0</v>
      </c>
      <c r="BJ224" s="17" t="s">
        <v>81</v>
      </c>
      <c r="BK224" s="156">
        <f>ROUND(I224*H224,2)</f>
        <v>0</v>
      </c>
      <c r="BL224" s="17" t="s">
        <v>123</v>
      </c>
      <c r="BM224" s="155" t="s">
        <v>289</v>
      </c>
    </row>
    <row r="225" spans="1:65" s="2" customFormat="1" ht="19.5">
      <c r="A225" s="32"/>
      <c r="B225" s="33"/>
      <c r="C225" s="32"/>
      <c r="D225" s="157" t="s">
        <v>125</v>
      </c>
      <c r="E225" s="32"/>
      <c r="F225" s="158" t="s">
        <v>290</v>
      </c>
      <c r="G225" s="32"/>
      <c r="H225" s="32"/>
      <c r="I225" s="159"/>
      <c r="J225" s="32"/>
      <c r="K225" s="32"/>
      <c r="L225" s="33"/>
      <c r="M225" s="160"/>
      <c r="N225" s="161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125</v>
      </c>
      <c r="AU225" s="17" t="s">
        <v>83</v>
      </c>
    </row>
    <row r="226" spans="1:65" s="13" customFormat="1" ht="11.25">
      <c r="B226" s="162"/>
      <c r="D226" s="157" t="s">
        <v>127</v>
      </c>
      <c r="E226" s="163" t="s">
        <v>1</v>
      </c>
      <c r="F226" s="164" t="s">
        <v>291</v>
      </c>
      <c r="H226" s="165">
        <v>646.58000000000004</v>
      </c>
      <c r="I226" s="166"/>
      <c r="L226" s="162"/>
      <c r="M226" s="167"/>
      <c r="N226" s="168"/>
      <c r="O226" s="168"/>
      <c r="P226" s="168"/>
      <c r="Q226" s="168"/>
      <c r="R226" s="168"/>
      <c r="S226" s="168"/>
      <c r="T226" s="169"/>
      <c r="AT226" s="163" t="s">
        <v>127</v>
      </c>
      <c r="AU226" s="163" t="s">
        <v>83</v>
      </c>
      <c r="AV226" s="13" t="s">
        <v>83</v>
      </c>
      <c r="AW226" s="13" t="s">
        <v>30</v>
      </c>
      <c r="AX226" s="13" t="s">
        <v>73</v>
      </c>
      <c r="AY226" s="163" t="s">
        <v>116</v>
      </c>
    </row>
    <row r="227" spans="1:65" s="13" customFormat="1" ht="11.25">
      <c r="B227" s="162"/>
      <c r="D227" s="157" t="s">
        <v>127</v>
      </c>
      <c r="E227" s="163" t="s">
        <v>1</v>
      </c>
      <c r="F227" s="164" t="s">
        <v>292</v>
      </c>
      <c r="H227" s="165">
        <v>23.213999999999999</v>
      </c>
      <c r="I227" s="166"/>
      <c r="L227" s="162"/>
      <c r="M227" s="167"/>
      <c r="N227" s="168"/>
      <c r="O227" s="168"/>
      <c r="P227" s="168"/>
      <c r="Q227" s="168"/>
      <c r="R227" s="168"/>
      <c r="S227" s="168"/>
      <c r="T227" s="169"/>
      <c r="AT227" s="163" t="s">
        <v>127</v>
      </c>
      <c r="AU227" s="163" t="s">
        <v>83</v>
      </c>
      <c r="AV227" s="13" t="s">
        <v>83</v>
      </c>
      <c r="AW227" s="13" t="s">
        <v>30</v>
      </c>
      <c r="AX227" s="13" t="s">
        <v>73</v>
      </c>
      <c r="AY227" s="163" t="s">
        <v>116</v>
      </c>
    </row>
    <row r="228" spans="1:65" s="14" customFormat="1" ht="11.25">
      <c r="B228" s="170"/>
      <c r="D228" s="157" t="s">
        <v>127</v>
      </c>
      <c r="E228" s="171" t="s">
        <v>1</v>
      </c>
      <c r="F228" s="172" t="s">
        <v>137</v>
      </c>
      <c r="H228" s="173">
        <v>669.79399999999998</v>
      </c>
      <c r="I228" s="174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1" t="s">
        <v>127</v>
      </c>
      <c r="AU228" s="171" t="s">
        <v>83</v>
      </c>
      <c r="AV228" s="14" t="s">
        <v>123</v>
      </c>
      <c r="AW228" s="14" t="s">
        <v>30</v>
      </c>
      <c r="AX228" s="14" t="s">
        <v>81</v>
      </c>
      <c r="AY228" s="171" t="s">
        <v>116</v>
      </c>
    </row>
    <row r="229" spans="1:65" s="2" customFormat="1" ht="21.75" customHeight="1">
      <c r="A229" s="32"/>
      <c r="B229" s="143"/>
      <c r="C229" s="144" t="s">
        <v>293</v>
      </c>
      <c r="D229" s="144" t="s">
        <v>118</v>
      </c>
      <c r="E229" s="145" t="s">
        <v>294</v>
      </c>
      <c r="F229" s="146" t="s">
        <v>295</v>
      </c>
      <c r="G229" s="147" t="s">
        <v>173</v>
      </c>
      <c r="H229" s="148">
        <v>13395.88</v>
      </c>
      <c r="I229" s="149"/>
      <c r="J229" s="150">
        <f>ROUND(I229*H229,2)</f>
        <v>0</v>
      </c>
      <c r="K229" s="146" t="s">
        <v>122</v>
      </c>
      <c r="L229" s="33"/>
      <c r="M229" s="151" t="s">
        <v>1</v>
      </c>
      <c r="N229" s="152" t="s">
        <v>38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123</v>
      </c>
      <c r="AT229" s="155" t="s">
        <v>118</v>
      </c>
      <c r="AU229" s="155" t="s">
        <v>83</v>
      </c>
      <c r="AY229" s="17" t="s">
        <v>116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81</v>
      </c>
      <c r="BK229" s="156">
        <f>ROUND(I229*H229,2)</f>
        <v>0</v>
      </c>
      <c r="BL229" s="17" t="s">
        <v>123</v>
      </c>
      <c r="BM229" s="155" t="s">
        <v>296</v>
      </c>
    </row>
    <row r="230" spans="1:65" s="2" customFormat="1" ht="29.25">
      <c r="A230" s="32"/>
      <c r="B230" s="33"/>
      <c r="C230" s="32"/>
      <c r="D230" s="157" t="s">
        <v>125</v>
      </c>
      <c r="E230" s="32"/>
      <c r="F230" s="158" t="s">
        <v>297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125</v>
      </c>
      <c r="AU230" s="17" t="s">
        <v>83</v>
      </c>
    </row>
    <row r="231" spans="1:65" s="13" customFormat="1" ht="11.25">
      <c r="B231" s="162"/>
      <c r="D231" s="157" t="s">
        <v>127</v>
      </c>
      <c r="E231" s="163" t="s">
        <v>1</v>
      </c>
      <c r="F231" s="164" t="s">
        <v>298</v>
      </c>
      <c r="H231" s="165">
        <v>13395.88</v>
      </c>
      <c r="I231" s="166"/>
      <c r="L231" s="162"/>
      <c r="M231" s="167"/>
      <c r="N231" s="168"/>
      <c r="O231" s="168"/>
      <c r="P231" s="168"/>
      <c r="Q231" s="168"/>
      <c r="R231" s="168"/>
      <c r="S231" s="168"/>
      <c r="T231" s="169"/>
      <c r="AT231" s="163" t="s">
        <v>127</v>
      </c>
      <c r="AU231" s="163" t="s">
        <v>83</v>
      </c>
      <c r="AV231" s="13" t="s">
        <v>83</v>
      </c>
      <c r="AW231" s="13" t="s">
        <v>30</v>
      </c>
      <c r="AX231" s="13" t="s">
        <v>81</v>
      </c>
      <c r="AY231" s="163" t="s">
        <v>116</v>
      </c>
    </row>
    <row r="232" spans="1:65" s="2" customFormat="1" ht="44.25" customHeight="1">
      <c r="A232" s="32"/>
      <c r="B232" s="143"/>
      <c r="C232" s="144" t="s">
        <v>299</v>
      </c>
      <c r="D232" s="144" t="s">
        <v>118</v>
      </c>
      <c r="E232" s="145" t="s">
        <v>300</v>
      </c>
      <c r="F232" s="146" t="s">
        <v>301</v>
      </c>
      <c r="G232" s="147" t="s">
        <v>173</v>
      </c>
      <c r="H232" s="148">
        <v>23.213999999999999</v>
      </c>
      <c r="I232" s="149"/>
      <c r="J232" s="150">
        <f>ROUND(I232*H232,2)</f>
        <v>0</v>
      </c>
      <c r="K232" s="146" t="s">
        <v>122</v>
      </c>
      <c r="L232" s="33"/>
      <c r="M232" s="151" t="s">
        <v>1</v>
      </c>
      <c r="N232" s="152" t="s">
        <v>38</v>
      </c>
      <c r="O232" s="58"/>
      <c r="P232" s="153">
        <f>O232*H232</f>
        <v>0</v>
      </c>
      <c r="Q232" s="153">
        <v>0</v>
      </c>
      <c r="R232" s="153">
        <f>Q232*H232</f>
        <v>0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123</v>
      </c>
      <c r="AT232" s="155" t="s">
        <v>118</v>
      </c>
      <c r="AU232" s="155" t="s">
        <v>83</v>
      </c>
      <c r="AY232" s="17" t="s">
        <v>116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81</v>
      </c>
      <c r="BK232" s="156">
        <f>ROUND(I232*H232,2)</f>
        <v>0</v>
      </c>
      <c r="BL232" s="17" t="s">
        <v>123</v>
      </c>
      <c r="BM232" s="155" t="s">
        <v>302</v>
      </c>
    </row>
    <row r="233" spans="1:65" s="2" customFormat="1" ht="29.25">
      <c r="A233" s="32"/>
      <c r="B233" s="33"/>
      <c r="C233" s="32"/>
      <c r="D233" s="157" t="s">
        <v>125</v>
      </c>
      <c r="E233" s="32"/>
      <c r="F233" s="158" t="s">
        <v>301</v>
      </c>
      <c r="G233" s="32"/>
      <c r="H233" s="32"/>
      <c r="I233" s="159"/>
      <c r="J233" s="32"/>
      <c r="K233" s="32"/>
      <c r="L233" s="33"/>
      <c r="M233" s="160"/>
      <c r="N233" s="161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125</v>
      </c>
      <c r="AU233" s="17" t="s">
        <v>83</v>
      </c>
    </row>
    <row r="234" spans="1:65" s="13" customFormat="1" ht="11.25">
      <c r="B234" s="162"/>
      <c r="D234" s="157" t="s">
        <v>127</v>
      </c>
      <c r="E234" s="163" t="s">
        <v>1</v>
      </c>
      <c r="F234" s="164" t="s">
        <v>303</v>
      </c>
      <c r="H234" s="165">
        <v>23.213999999999999</v>
      </c>
      <c r="I234" s="166"/>
      <c r="L234" s="162"/>
      <c r="M234" s="167"/>
      <c r="N234" s="168"/>
      <c r="O234" s="168"/>
      <c r="P234" s="168"/>
      <c r="Q234" s="168"/>
      <c r="R234" s="168"/>
      <c r="S234" s="168"/>
      <c r="T234" s="169"/>
      <c r="AT234" s="163" t="s">
        <v>127</v>
      </c>
      <c r="AU234" s="163" t="s">
        <v>83</v>
      </c>
      <c r="AV234" s="13" t="s">
        <v>83</v>
      </c>
      <c r="AW234" s="13" t="s">
        <v>30</v>
      </c>
      <c r="AX234" s="13" t="s">
        <v>81</v>
      </c>
      <c r="AY234" s="163" t="s">
        <v>116</v>
      </c>
    </row>
    <row r="235" spans="1:65" s="2" customFormat="1" ht="44.25" customHeight="1">
      <c r="A235" s="32"/>
      <c r="B235" s="143"/>
      <c r="C235" s="144" t="s">
        <v>304</v>
      </c>
      <c r="D235" s="144" t="s">
        <v>118</v>
      </c>
      <c r="E235" s="145" t="s">
        <v>305</v>
      </c>
      <c r="F235" s="146" t="s">
        <v>306</v>
      </c>
      <c r="G235" s="147" t="s">
        <v>173</v>
      </c>
      <c r="H235" s="148">
        <v>646.58000000000004</v>
      </c>
      <c r="I235" s="149"/>
      <c r="J235" s="150">
        <f>ROUND(I235*H235,2)</f>
        <v>0</v>
      </c>
      <c r="K235" s="146" t="s">
        <v>122</v>
      </c>
      <c r="L235" s="33"/>
      <c r="M235" s="151" t="s">
        <v>1</v>
      </c>
      <c r="N235" s="152" t="s">
        <v>38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123</v>
      </c>
      <c r="AT235" s="155" t="s">
        <v>118</v>
      </c>
      <c r="AU235" s="155" t="s">
        <v>83</v>
      </c>
      <c r="AY235" s="17" t="s">
        <v>116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81</v>
      </c>
      <c r="BK235" s="156">
        <f>ROUND(I235*H235,2)</f>
        <v>0</v>
      </c>
      <c r="BL235" s="17" t="s">
        <v>123</v>
      </c>
      <c r="BM235" s="155" t="s">
        <v>307</v>
      </c>
    </row>
    <row r="236" spans="1:65" s="2" customFormat="1" ht="29.25">
      <c r="A236" s="32"/>
      <c r="B236" s="33"/>
      <c r="C236" s="32"/>
      <c r="D236" s="157" t="s">
        <v>125</v>
      </c>
      <c r="E236" s="32"/>
      <c r="F236" s="158" t="s">
        <v>306</v>
      </c>
      <c r="G236" s="32"/>
      <c r="H236" s="32"/>
      <c r="I236" s="159"/>
      <c r="J236" s="32"/>
      <c r="K236" s="32"/>
      <c r="L236" s="33"/>
      <c r="M236" s="160"/>
      <c r="N236" s="161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125</v>
      </c>
      <c r="AU236" s="17" t="s">
        <v>83</v>
      </c>
    </row>
    <row r="237" spans="1:65" s="13" customFormat="1" ht="11.25">
      <c r="B237" s="162"/>
      <c r="D237" s="157" t="s">
        <v>127</v>
      </c>
      <c r="E237" s="163" t="s">
        <v>1</v>
      </c>
      <c r="F237" s="164" t="s">
        <v>308</v>
      </c>
      <c r="H237" s="165">
        <v>646.58000000000004</v>
      </c>
      <c r="I237" s="166"/>
      <c r="L237" s="162"/>
      <c r="M237" s="167"/>
      <c r="N237" s="168"/>
      <c r="O237" s="168"/>
      <c r="P237" s="168"/>
      <c r="Q237" s="168"/>
      <c r="R237" s="168"/>
      <c r="S237" s="168"/>
      <c r="T237" s="169"/>
      <c r="AT237" s="163" t="s">
        <v>127</v>
      </c>
      <c r="AU237" s="163" t="s">
        <v>83</v>
      </c>
      <c r="AV237" s="13" t="s">
        <v>83</v>
      </c>
      <c r="AW237" s="13" t="s">
        <v>30</v>
      </c>
      <c r="AX237" s="13" t="s">
        <v>81</v>
      </c>
      <c r="AY237" s="163" t="s">
        <v>116</v>
      </c>
    </row>
    <row r="238" spans="1:65" s="12" customFormat="1" ht="22.9" customHeight="1">
      <c r="B238" s="130"/>
      <c r="D238" s="131" t="s">
        <v>72</v>
      </c>
      <c r="E238" s="141" t="s">
        <v>309</v>
      </c>
      <c r="F238" s="141" t="s">
        <v>310</v>
      </c>
      <c r="I238" s="133"/>
      <c r="J238" s="142">
        <f>BK238</f>
        <v>0</v>
      </c>
      <c r="L238" s="130"/>
      <c r="M238" s="135"/>
      <c r="N238" s="136"/>
      <c r="O238" s="136"/>
      <c r="P238" s="137">
        <f>SUM(P239:P242)</f>
        <v>0</v>
      </c>
      <c r="Q238" s="136"/>
      <c r="R238" s="137">
        <f>SUM(R239:R242)</f>
        <v>0</v>
      </c>
      <c r="S238" s="136"/>
      <c r="T238" s="138">
        <f>SUM(T239:T242)</f>
        <v>0</v>
      </c>
      <c r="AR238" s="131" t="s">
        <v>81</v>
      </c>
      <c r="AT238" s="139" t="s">
        <v>72</v>
      </c>
      <c r="AU238" s="139" t="s">
        <v>81</v>
      </c>
      <c r="AY238" s="131" t="s">
        <v>116</v>
      </c>
      <c r="BK238" s="140">
        <f>SUM(BK239:BK242)</f>
        <v>0</v>
      </c>
    </row>
    <row r="239" spans="1:65" s="2" customFormat="1" ht="33" customHeight="1">
      <c r="A239" s="32"/>
      <c r="B239" s="143"/>
      <c r="C239" s="144" t="s">
        <v>311</v>
      </c>
      <c r="D239" s="144" t="s">
        <v>118</v>
      </c>
      <c r="E239" s="145" t="s">
        <v>312</v>
      </c>
      <c r="F239" s="146" t="s">
        <v>313</v>
      </c>
      <c r="G239" s="147" t="s">
        <v>173</v>
      </c>
      <c r="H239" s="148">
        <v>1160.847</v>
      </c>
      <c r="I239" s="149"/>
      <c r="J239" s="150">
        <f>ROUND(I239*H239,2)</f>
        <v>0</v>
      </c>
      <c r="K239" s="146" t="s">
        <v>122</v>
      </c>
      <c r="L239" s="33"/>
      <c r="M239" s="151" t="s">
        <v>1</v>
      </c>
      <c r="N239" s="152" t="s">
        <v>38</v>
      </c>
      <c r="O239" s="58"/>
      <c r="P239" s="153">
        <f>O239*H239</f>
        <v>0</v>
      </c>
      <c r="Q239" s="153">
        <v>0</v>
      </c>
      <c r="R239" s="153">
        <f>Q239*H239</f>
        <v>0</v>
      </c>
      <c r="S239" s="153">
        <v>0</v>
      </c>
      <c r="T239" s="154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5" t="s">
        <v>123</v>
      </c>
      <c r="AT239" s="155" t="s">
        <v>118</v>
      </c>
      <c r="AU239" s="155" t="s">
        <v>83</v>
      </c>
      <c r="AY239" s="17" t="s">
        <v>116</v>
      </c>
      <c r="BE239" s="156">
        <f>IF(N239="základní",J239,0)</f>
        <v>0</v>
      </c>
      <c r="BF239" s="156">
        <f>IF(N239="snížená",J239,0)</f>
        <v>0</v>
      </c>
      <c r="BG239" s="156">
        <f>IF(N239="zákl. přenesená",J239,0)</f>
        <v>0</v>
      </c>
      <c r="BH239" s="156">
        <f>IF(N239="sníž. přenesená",J239,0)</f>
        <v>0</v>
      </c>
      <c r="BI239" s="156">
        <f>IF(N239="nulová",J239,0)</f>
        <v>0</v>
      </c>
      <c r="BJ239" s="17" t="s">
        <v>81</v>
      </c>
      <c r="BK239" s="156">
        <f>ROUND(I239*H239,2)</f>
        <v>0</v>
      </c>
      <c r="BL239" s="17" t="s">
        <v>123</v>
      </c>
      <c r="BM239" s="155" t="s">
        <v>314</v>
      </c>
    </row>
    <row r="240" spans="1:65" s="2" customFormat="1" ht="29.25">
      <c r="A240" s="32"/>
      <c r="B240" s="33"/>
      <c r="C240" s="32"/>
      <c r="D240" s="157" t="s">
        <v>125</v>
      </c>
      <c r="E240" s="32"/>
      <c r="F240" s="158" t="s">
        <v>315</v>
      </c>
      <c r="G240" s="32"/>
      <c r="H240" s="32"/>
      <c r="I240" s="159"/>
      <c r="J240" s="32"/>
      <c r="K240" s="32"/>
      <c r="L240" s="33"/>
      <c r="M240" s="160"/>
      <c r="N240" s="161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125</v>
      </c>
      <c r="AU240" s="17" t="s">
        <v>83</v>
      </c>
    </row>
    <row r="241" spans="1:65" s="2" customFormat="1" ht="33" customHeight="1">
      <c r="A241" s="32"/>
      <c r="B241" s="143"/>
      <c r="C241" s="144" t="s">
        <v>316</v>
      </c>
      <c r="D241" s="144" t="s">
        <v>118</v>
      </c>
      <c r="E241" s="145" t="s">
        <v>317</v>
      </c>
      <c r="F241" s="146" t="s">
        <v>318</v>
      </c>
      <c r="G241" s="147" t="s">
        <v>173</v>
      </c>
      <c r="H241" s="148">
        <v>1160.847</v>
      </c>
      <c r="I241" s="149"/>
      <c r="J241" s="150">
        <f>ROUND(I241*H241,2)</f>
        <v>0</v>
      </c>
      <c r="K241" s="146" t="s">
        <v>122</v>
      </c>
      <c r="L241" s="33"/>
      <c r="M241" s="151" t="s">
        <v>1</v>
      </c>
      <c r="N241" s="152" t="s">
        <v>38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123</v>
      </c>
      <c r="AT241" s="155" t="s">
        <v>118</v>
      </c>
      <c r="AU241" s="155" t="s">
        <v>83</v>
      </c>
      <c r="AY241" s="17" t="s">
        <v>116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81</v>
      </c>
      <c r="BK241" s="156">
        <f>ROUND(I241*H241,2)</f>
        <v>0</v>
      </c>
      <c r="BL241" s="17" t="s">
        <v>123</v>
      </c>
      <c r="BM241" s="155" t="s">
        <v>319</v>
      </c>
    </row>
    <row r="242" spans="1:65" s="2" customFormat="1" ht="29.25">
      <c r="A242" s="32"/>
      <c r="B242" s="33"/>
      <c r="C242" s="32"/>
      <c r="D242" s="157" t="s">
        <v>125</v>
      </c>
      <c r="E242" s="32"/>
      <c r="F242" s="158" t="s">
        <v>320</v>
      </c>
      <c r="G242" s="32"/>
      <c r="H242" s="32"/>
      <c r="I242" s="159"/>
      <c r="J242" s="32"/>
      <c r="K242" s="32"/>
      <c r="L242" s="33"/>
      <c r="M242" s="195"/>
      <c r="N242" s="196"/>
      <c r="O242" s="197"/>
      <c r="P242" s="197"/>
      <c r="Q242" s="197"/>
      <c r="R242" s="197"/>
      <c r="S242" s="197"/>
      <c r="T242" s="198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125</v>
      </c>
      <c r="AU242" s="17" t="s">
        <v>83</v>
      </c>
    </row>
    <row r="243" spans="1:65" s="2" customFormat="1" ht="6.95" customHeight="1">
      <c r="A243" s="32"/>
      <c r="B243" s="47"/>
      <c r="C243" s="48"/>
      <c r="D243" s="48"/>
      <c r="E243" s="48"/>
      <c r="F243" s="48"/>
      <c r="G243" s="48"/>
      <c r="H243" s="48"/>
      <c r="I243" s="48"/>
      <c r="J243" s="48"/>
      <c r="K243" s="48"/>
      <c r="L243" s="33"/>
      <c r="M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</row>
  </sheetData>
  <autoFilter ref="C122:K24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5"/>
  <sheetViews>
    <sheetView showGridLines="0" workbookViewId="0">
      <selection activeCell="X154" sqref="X15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86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1" t="str">
        <f>'Rekapitulace stavby'!K6</f>
        <v>PD PRO OPRAVU KOMUNIKACE UL. NA TRÁVNÍKÁCH</v>
      </c>
      <c r="F7" s="242"/>
      <c r="G7" s="242"/>
      <c r="H7" s="242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1" t="s">
        <v>321</v>
      </c>
      <c r="F9" s="243"/>
      <c r="G9" s="243"/>
      <c r="H9" s="243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3. 1. 2022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05"/>
      <c r="G18" s="205"/>
      <c r="H18" s="205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0" t="s">
        <v>1</v>
      </c>
      <c r="F27" s="210"/>
      <c r="G27" s="210"/>
      <c r="H27" s="210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ROUND((SUM(BE122:BE164)),  2)</f>
        <v>0</v>
      </c>
      <c r="G33" s="32"/>
      <c r="H33" s="32"/>
      <c r="I33" s="100">
        <v>0.21</v>
      </c>
      <c r="J33" s="99">
        <f>ROUND(((SUM(BE122:BE164))*I33),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ROUND((SUM(BF122:BF164)),  2)</f>
        <v>0</v>
      </c>
      <c r="G34" s="32"/>
      <c r="H34" s="32"/>
      <c r="I34" s="100">
        <v>0.15</v>
      </c>
      <c r="J34" s="99">
        <f>ROUND(((SUM(BF122:BF164))*I34),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ROUND((SUM(BG122:BG164)),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ROUND((SUM(BH122:BH164)),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ROUND((SUM(BI122:BI164)),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41" t="str">
        <f>E7</f>
        <v>PD PRO OPRAVU KOMUNIKACE UL. NA TRÁVNÍKÁCH</v>
      </c>
      <c r="F85" s="242"/>
      <c r="G85" s="242"/>
      <c r="H85" s="24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21" t="str">
        <f>E9</f>
        <v>SO - 101 - VRN</v>
      </c>
      <c r="F87" s="243"/>
      <c r="G87" s="243"/>
      <c r="H87" s="243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3. 1. 2022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9" t="s">
        <v>90</v>
      </c>
      <c r="D94" s="101"/>
      <c r="E94" s="101"/>
      <c r="F94" s="101"/>
      <c r="G94" s="101"/>
      <c r="H94" s="101"/>
      <c r="I94" s="101"/>
      <c r="J94" s="110" t="s">
        <v>91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11" t="s">
        <v>92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1:31" s="9" customFormat="1" ht="24.95" hidden="1" customHeight="1">
      <c r="B97" s="112"/>
      <c r="D97" s="113" t="s">
        <v>322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899999999999999" hidden="1" customHeight="1">
      <c r="B98" s="116"/>
      <c r="D98" s="117" t="s">
        <v>323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899999999999999" hidden="1" customHeight="1">
      <c r="B99" s="116"/>
      <c r="D99" s="117" t="s">
        <v>324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31" s="10" customFormat="1" ht="19.899999999999999" hidden="1" customHeight="1">
      <c r="B100" s="116"/>
      <c r="D100" s="117" t="s">
        <v>325</v>
      </c>
      <c r="E100" s="118"/>
      <c r="F100" s="118"/>
      <c r="G100" s="118"/>
      <c r="H100" s="118"/>
      <c r="I100" s="118"/>
      <c r="J100" s="119">
        <f>J139</f>
        <v>0</v>
      </c>
      <c r="L100" s="116"/>
    </row>
    <row r="101" spans="1:31" s="10" customFormat="1" ht="19.899999999999999" hidden="1" customHeight="1">
      <c r="B101" s="116"/>
      <c r="D101" s="117" t="s">
        <v>326</v>
      </c>
      <c r="E101" s="118"/>
      <c r="F101" s="118"/>
      <c r="G101" s="118"/>
      <c r="H101" s="118"/>
      <c r="I101" s="118"/>
      <c r="J101" s="119">
        <f>J145</f>
        <v>0</v>
      </c>
      <c r="L101" s="116"/>
    </row>
    <row r="102" spans="1:31" s="10" customFormat="1" ht="19.899999999999999" hidden="1" customHeight="1">
      <c r="B102" s="116"/>
      <c r="D102" s="117" t="s">
        <v>327</v>
      </c>
      <c r="E102" s="118"/>
      <c r="F102" s="118"/>
      <c r="G102" s="118"/>
      <c r="H102" s="118"/>
      <c r="I102" s="118"/>
      <c r="J102" s="119">
        <f>J152</f>
        <v>0</v>
      </c>
      <c r="L102" s="116"/>
    </row>
    <row r="103" spans="1:31" s="2" customFormat="1" ht="21.75" hidden="1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hidden="1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t="11.25" hidden="1"/>
    <row r="106" spans="1:31" ht="11.25" hidden="1"/>
    <row r="107" spans="1:31" ht="11.25" hidden="1"/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101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1" t="str">
        <f>E7</f>
        <v>PD PRO OPRAVU KOMUNIKACE UL. NA TRÁVNÍKÁCH</v>
      </c>
      <c r="F112" s="242"/>
      <c r="G112" s="242"/>
      <c r="H112" s="24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87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21" t="str">
        <f>E9</f>
        <v>SO - 101 - VRN</v>
      </c>
      <c r="F114" s="243"/>
      <c r="G114" s="243"/>
      <c r="H114" s="24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3. 1. 2022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29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27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102</v>
      </c>
      <c r="D121" s="123" t="s">
        <v>58</v>
      </c>
      <c r="E121" s="123" t="s">
        <v>54</v>
      </c>
      <c r="F121" s="123" t="s">
        <v>55</v>
      </c>
      <c r="G121" s="123" t="s">
        <v>103</v>
      </c>
      <c r="H121" s="123" t="s">
        <v>104</v>
      </c>
      <c r="I121" s="123" t="s">
        <v>105</v>
      </c>
      <c r="J121" s="123" t="s">
        <v>91</v>
      </c>
      <c r="K121" s="124" t="s">
        <v>106</v>
      </c>
      <c r="L121" s="125"/>
      <c r="M121" s="62" t="s">
        <v>1</v>
      </c>
      <c r="N121" s="63" t="s">
        <v>37</v>
      </c>
      <c r="O121" s="63" t="s">
        <v>107</v>
      </c>
      <c r="P121" s="63" t="s">
        <v>108</v>
      </c>
      <c r="Q121" s="63" t="s">
        <v>109</v>
      </c>
      <c r="R121" s="63" t="s">
        <v>110</v>
      </c>
      <c r="S121" s="63" t="s">
        <v>111</v>
      </c>
      <c r="T121" s="64" t="s">
        <v>112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32"/>
      <c r="B122" s="33"/>
      <c r="C122" s="69" t="s">
        <v>113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</f>
        <v>0</v>
      </c>
      <c r="Q122" s="66"/>
      <c r="R122" s="127">
        <f>R123</f>
        <v>0</v>
      </c>
      <c r="S122" s="66"/>
      <c r="T122" s="128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93</v>
      </c>
      <c r="BK122" s="129">
        <f>BK123</f>
        <v>0</v>
      </c>
    </row>
    <row r="123" spans="1:65" s="12" customFormat="1" ht="25.9" customHeight="1">
      <c r="B123" s="130"/>
      <c r="D123" s="131" t="s">
        <v>72</v>
      </c>
      <c r="E123" s="132" t="s">
        <v>84</v>
      </c>
      <c r="F123" s="132" t="s">
        <v>328</v>
      </c>
      <c r="I123" s="133"/>
      <c r="J123" s="134">
        <f>BK123</f>
        <v>0</v>
      </c>
      <c r="L123" s="130"/>
      <c r="M123" s="135"/>
      <c r="N123" s="136"/>
      <c r="O123" s="136"/>
      <c r="P123" s="137">
        <f>P124+P129+P139+P145+P152</f>
        <v>0</v>
      </c>
      <c r="Q123" s="136"/>
      <c r="R123" s="137">
        <f>R124+R129+R139+R145+R152</f>
        <v>0</v>
      </c>
      <c r="S123" s="136"/>
      <c r="T123" s="138">
        <f>T124+T129+T139+T145+T152</f>
        <v>0</v>
      </c>
      <c r="AR123" s="131" t="s">
        <v>143</v>
      </c>
      <c r="AT123" s="139" t="s">
        <v>72</v>
      </c>
      <c r="AU123" s="139" t="s">
        <v>73</v>
      </c>
      <c r="AY123" s="131" t="s">
        <v>116</v>
      </c>
      <c r="BK123" s="140">
        <f>BK124+BK129+BK139+BK145+BK152</f>
        <v>0</v>
      </c>
    </row>
    <row r="124" spans="1:65" s="12" customFormat="1" ht="22.9" customHeight="1">
      <c r="B124" s="130"/>
      <c r="D124" s="131" t="s">
        <v>72</v>
      </c>
      <c r="E124" s="141" t="s">
        <v>329</v>
      </c>
      <c r="F124" s="141" t="s">
        <v>330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SUM(P125:P128)</f>
        <v>0</v>
      </c>
      <c r="Q124" s="136"/>
      <c r="R124" s="137">
        <f>SUM(R125:R128)</f>
        <v>0</v>
      </c>
      <c r="S124" s="136"/>
      <c r="T124" s="138">
        <f>SUM(T125:T128)</f>
        <v>0</v>
      </c>
      <c r="AR124" s="131" t="s">
        <v>143</v>
      </c>
      <c r="AT124" s="139" t="s">
        <v>72</v>
      </c>
      <c r="AU124" s="139" t="s">
        <v>81</v>
      </c>
      <c r="AY124" s="131" t="s">
        <v>116</v>
      </c>
      <c r="BK124" s="140">
        <f>SUM(BK125:BK128)</f>
        <v>0</v>
      </c>
    </row>
    <row r="125" spans="1:65" s="2" customFormat="1" ht="16.5" customHeight="1">
      <c r="A125" s="32"/>
      <c r="B125" s="143"/>
      <c r="C125" s="144" t="s">
        <v>81</v>
      </c>
      <c r="D125" s="144" t="s">
        <v>118</v>
      </c>
      <c r="E125" s="145" t="s">
        <v>331</v>
      </c>
      <c r="F125" s="146" t="s">
        <v>332</v>
      </c>
      <c r="G125" s="147" t="s">
        <v>206</v>
      </c>
      <c r="H125" s="148">
        <v>1</v>
      </c>
      <c r="I125" s="149"/>
      <c r="J125" s="150">
        <f>ROUND(I125*H125,2)</f>
        <v>0</v>
      </c>
      <c r="K125" s="146" t="s">
        <v>122</v>
      </c>
      <c r="L125" s="33"/>
      <c r="M125" s="151" t="s">
        <v>1</v>
      </c>
      <c r="N125" s="152" t="s">
        <v>38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333</v>
      </c>
      <c r="AT125" s="155" t="s">
        <v>118</v>
      </c>
      <c r="AU125" s="155" t="s">
        <v>83</v>
      </c>
      <c r="AY125" s="17" t="s">
        <v>116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81</v>
      </c>
      <c r="BK125" s="156">
        <f>ROUND(I125*H125,2)</f>
        <v>0</v>
      </c>
      <c r="BL125" s="17" t="s">
        <v>333</v>
      </c>
      <c r="BM125" s="155" t="s">
        <v>334</v>
      </c>
    </row>
    <row r="126" spans="1:65" s="2" customFormat="1" ht="11.25">
      <c r="A126" s="32"/>
      <c r="B126" s="33"/>
      <c r="C126" s="32"/>
      <c r="D126" s="157" t="s">
        <v>125</v>
      </c>
      <c r="E126" s="32"/>
      <c r="F126" s="158" t="s">
        <v>332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125</v>
      </c>
      <c r="AU126" s="17" t="s">
        <v>83</v>
      </c>
    </row>
    <row r="127" spans="1:65" s="13" customFormat="1" ht="22.5">
      <c r="B127" s="162"/>
      <c r="D127" s="157" t="s">
        <v>127</v>
      </c>
      <c r="E127" s="163" t="s">
        <v>1</v>
      </c>
      <c r="F127" s="164" t="s">
        <v>335</v>
      </c>
      <c r="H127" s="165">
        <v>1</v>
      </c>
      <c r="I127" s="166"/>
      <c r="L127" s="162"/>
      <c r="M127" s="167"/>
      <c r="N127" s="168"/>
      <c r="O127" s="168"/>
      <c r="P127" s="168"/>
      <c r="Q127" s="168"/>
      <c r="R127" s="168"/>
      <c r="S127" s="168"/>
      <c r="T127" s="169"/>
      <c r="AT127" s="163" t="s">
        <v>127</v>
      </c>
      <c r="AU127" s="163" t="s">
        <v>83</v>
      </c>
      <c r="AV127" s="13" t="s">
        <v>83</v>
      </c>
      <c r="AW127" s="13" t="s">
        <v>30</v>
      </c>
      <c r="AX127" s="13" t="s">
        <v>81</v>
      </c>
      <c r="AY127" s="163" t="s">
        <v>116</v>
      </c>
    </row>
    <row r="128" spans="1:65" s="15" customFormat="1" ht="11.25">
      <c r="B128" s="178"/>
      <c r="D128" s="157" t="s">
        <v>127</v>
      </c>
      <c r="E128" s="179" t="s">
        <v>1</v>
      </c>
      <c r="F128" s="180" t="s">
        <v>336</v>
      </c>
      <c r="H128" s="179" t="s">
        <v>1</v>
      </c>
      <c r="I128" s="181"/>
      <c r="L128" s="178"/>
      <c r="M128" s="182"/>
      <c r="N128" s="183"/>
      <c r="O128" s="183"/>
      <c r="P128" s="183"/>
      <c r="Q128" s="183"/>
      <c r="R128" s="183"/>
      <c r="S128" s="183"/>
      <c r="T128" s="184"/>
      <c r="AT128" s="179" t="s">
        <v>127</v>
      </c>
      <c r="AU128" s="179" t="s">
        <v>83</v>
      </c>
      <c r="AV128" s="15" t="s">
        <v>81</v>
      </c>
      <c r="AW128" s="15" t="s">
        <v>30</v>
      </c>
      <c r="AX128" s="15" t="s">
        <v>73</v>
      </c>
      <c r="AY128" s="179" t="s">
        <v>116</v>
      </c>
    </row>
    <row r="129" spans="1:65" s="12" customFormat="1" ht="22.9" customHeight="1">
      <c r="B129" s="130"/>
      <c r="D129" s="131" t="s">
        <v>72</v>
      </c>
      <c r="E129" s="141" t="s">
        <v>337</v>
      </c>
      <c r="F129" s="141" t="s">
        <v>338</v>
      </c>
      <c r="I129" s="133"/>
      <c r="J129" s="142">
        <f>BK129</f>
        <v>0</v>
      </c>
      <c r="L129" s="130"/>
      <c r="M129" s="135"/>
      <c r="N129" s="136"/>
      <c r="O129" s="136"/>
      <c r="P129" s="137">
        <f>SUM(P130:P138)</f>
        <v>0</v>
      </c>
      <c r="Q129" s="136"/>
      <c r="R129" s="137">
        <f>SUM(R130:R138)</f>
        <v>0</v>
      </c>
      <c r="S129" s="136"/>
      <c r="T129" s="138">
        <f>SUM(T130:T138)</f>
        <v>0</v>
      </c>
      <c r="AR129" s="131" t="s">
        <v>143</v>
      </c>
      <c r="AT129" s="139" t="s">
        <v>72</v>
      </c>
      <c r="AU129" s="139" t="s">
        <v>81</v>
      </c>
      <c r="AY129" s="131" t="s">
        <v>116</v>
      </c>
      <c r="BK129" s="140">
        <f>SUM(BK130:BK138)</f>
        <v>0</v>
      </c>
    </row>
    <row r="130" spans="1:65" s="2" customFormat="1" ht="16.5" customHeight="1">
      <c r="A130" s="32"/>
      <c r="B130" s="143"/>
      <c r="C130" s="144" t="s">
        <v>83</v>
      </c>
      <c r="D130" s="144" t="s">
        <v>118</v>
      </c>
      <c r="E130" s="145" t="s">
        <v>339</v>
      </c>
      <c r="F130" s="146" t="s">
        <v>340</v>
      </c>
      <c r="G130" s="147" t="s">
        <v>206</v>
      </c>
      <c r="H130" s="148">
        <v>1</v>
      </c>
      <c r="I130" s="149"/>
      <c r="J130" s="150">
        <f>ROUND(I130*H130,2)</f>
        <v>0</v>
      </c>
      <c r="K130" s="146" t="s">
        <v>122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333</v>
      </c>
      <c r="AT130" s="155" t="s">
        <v>118</v>
      </c>
      <c r="AU130" s="155" t="s">
        <v>83</v>
      </c>
      <c r="AY130" s="17" t="s">
        <v>116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333</v>
      </c>
      <c r="BM130" s="155" t="s">
        <v>341</v>
      </c>
    </row>
    <row r="131" spans="1:65" s="2" customFormat="1" ht="11.25">
      <c r="A131" s="32"/>
      <c r="B131" s="33"/>
      <c r="C131" s="32"/>
      <c r="D131" s="157" t="s">
        <v>125</v>
      </c>
      <c r="E131" s="32"/>
      <c r="F131" s="158" t="s">
        <v>342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125</v>
      </c>
      <c r="AU131" s="17" t="s">
        <v>83</v>
      </c>
    </row>
    <row r="132" spans="1:65" s="15" customFormat="1" ht="33.75">
      <c r="B132" s="178"/>
      <c r="D132" s="157" t="s">
        <v>127</v>
      </c>
      <c r="E132" s="179" t="s">
        <v>1</v>
      </c>
      <c r="F132" s="180" t="s">
        <v>343</v>
      </c>
      <c r="H132" s="179" t="s">
        <v>1</v>
      </c>
      <c r="I132" s="181"/>
      <c r="L132" s="178"/>
      <c r="M132" s="182"/>
      <c r="N132" s="183"/>
      <c r="O132" s="183"/>
      <c r="P132" s="183"/>
      <c r="Q132" s="183"/>
      <c r="R132" s="183"/>
      <c r="S132" s="183"/>
      <c r="T132" s="184"/>
      <c r="AT132" s="179" t="s">
        <v>127</v>
      </c>
      <c r="AU132" s="179" t="s">
        <v>83</v>
      </c>
      <c r="AV132" s="15" t="s">
        <v>81</v>
      </c>
      <c r="AW132" s="15" t="s">
        <v>30</v>
      </c>
      <c r="AX132" s="15" t="s">
        <v>73</v>
      </c>
      <c r="AY132" s="179" t="s">
        <v>116</v>
      </c>
    </row>
    <row r="133" spans="1:65" s="15" customFormat="1" ht="22.5">
      <c r="B133" s="178"/>
      <c r="D133" s="157" t="s">
        <v>127</v>
      </c>
      <c r="E133" s="179" t="s">
        <v>1</v>
      </c>
      <c r="F133" s="180" t="s">
        <v>344</v>
      </c>
      <c r="H133" s="179" t="s">
        <v>1</v>
      </c>
      <c r="I133" s="181"/>
      <c r="L133" s="178"/>
      <c r="M133" s="182"/>
      <c r="N133" s="183"/>
      <c r="O133" s="183"/>
      <c r="P133" s="183"/>
      <c r="Q133" s="183"/>
      <c r="R133" s="183"/>
      <c r="S133" s="183"/>
      <c r="T133" s="184"/>
      <c r="AT133" s="179" t="s">
        <v>127</v>
      </c>
      <c r="AU133" s="179" t="s">
        <v>83</v>
      </c>
      <c r="AV133" s="15" t="s">
        <v>81</v>
      </c>
      <c r="AW133" s="15" t="s">
        <v>30</v>
      </c>
      <c r="AX133" s="15" t="s">
        <v>73</v>
      </c>
      <c r="AY133" s="179" t="s">
        <v>116</v>
      </c>
    </row>
    <row r="134" spans="1:65" s="15" customFormat="1" ht="22.5">
      <c r="B134" s="178"/>
      <c r="D134" s="157" t="s">
        <v>127</v>
      </c>
      <c r="E134" s="179" t="s">
        <v>1</v>
      </c>
      <c r="F134" s="180" t="s">
        <v>345</v>
      </c>
      <c r="H134" s="179" t="s">
        <v>1</v>
      </c>
      <c r="I134" s="181"/>
      <c r="L134" s="178"/>
      <c r="M134" s="182"/>
      <c r="N134" s="183"/>
      <c r="O134" s="183"/>
      <c r="P134" s="183"/>
      <c r="Q134" s="183"/>
      <c r="R134" s="183"/>
      <c r="S134" s="183"/>
      <c r="T134" s="184"/>
      <c r="AT134" s="179" t="s">
        <v>127</v>
      </c>
      <c r="AU134" s="179" t="s">
        <v>83</v>
      </c>
      <c r="AV134" s="15" t="s">
        <v>81</v>
      </c>
      <c r="AW134" s="15" t="s">
        <v>30</v>
      </c>
      <c r="AX134" s="15" t="s">
        <v>73</v>
      </c>
      <c r="AY134" s="179" t="s">
        <v>116</v>
      </c>
    </row>
    <row r="135" spans="1:65" s="15" customFormat="1" ht="22.5">
      <c r="B135" s="178"/>
      <c r="D135" s="157" t="s">
        <v>127</v>
      </c>
      <c r="E135" s="179" t="s">
        <v>1</v>
      </c>
      <c r="F135" s="180" t="s">
        <v>346</v>
      </c>
      <c r="H135" s="179" t="s">
        <v>1</v>
      </c>
      <c r="I135" s="181"/>
      <c r="L135" s="178"/>
      <c r="M135" s="182"/>
      <c r="N135" s="183"/>
      <c r="O135" s="183"/>
      <c r="P135" s="183"/>
      <c r="Q135" s="183"/>
      <c r="R135" s="183"/>
      <c r="S135" s="183"/>
      <c r="T135" s="184"/>
      <c r="AT135" s="179" t="s">
        <v>127</v>
      </c>
      <c r="AU135" s="179" t="s">
        <v>83</v>
      </c>
      <c r="AV135" s="15" t="s">
        <v>81</v>
      </c>
      <c r="AW135" s="15" t="s">
        <v>30</v>
      </c>
      <c r="AX135" s="15" t="s">
        <v>73</v>
      </c>
      <c r="AY135" s="179" t="s">
        <v>116</v>
      </c>
    </row>
    <row r="136" spans="1:65" s="15" customFormat="1" ht="22.5">
      <c r="B136" s="178"/>
      <c r="D136" s="157" t="s">
        <v>127</v>
      </c>
      <c r="E136" s="179" t="s">
        <v>1</v>
      </c>
      <c r="F136" s="180" t="s">
        <v>347</v>
      </c>
      <c r="H136" s="179" t="s">
        <v>1</v>
      </c>
      <c r="I136" s="181"/>
      <c r="L136" s="178"/>
      <c r="M136" s="182"/>
      <c r="N136" s="183"/>
      <c r="O136" s="183"/>
      <c r="P136" s="183"/>
      <c r="Q136" s="183"/>
      <c r="R136" s="183"/>
      <c r="S136" s="183"/>
      <c r="T136" s="184"/>
      <c r="AT136" s="179" t="s">
        <v>127</v>
      </c>
      <c r="AU136" s="179" t="s">
        <v>83</v>
      </c>
      <c r="AV136" s="15" t="s">
        <v>81</v>
      </c>
      <c r="AW136" s="15" t="s">
        <v>30</v>
      </c>
      <c r="AX136" s="15" t="s">
        <v>73</v>
      </c>
      <c r="AY136" s="179" t="s">
        <v>116</v>
      </c>
    </row>
    <row r="137" spans="1:65" s="15" customFormat="1" ht="11.25">
      <c r="B137" s="178"/>
      <c r="D137" s="157" t="s">
        <v>127</v>
      </c>
      <c r="E137" s="179" t="s">
        <v>1</v>
      </c>
      <c r="F137" s="180" t="s">
        <v>348</v>
      </c>
      <c r="H137" s="179" t="s">
        <v>1</v>
      </c>
      <c r="I137" s="181"/>
      <c r="L137" s="178"/>
      <c r="M137" s="182"/>
      <c r="N137" s="183"/>
      <c r="O137" s="183"/>
      <c r="P137" s="183"/>
      <c r="Q137" s="183"/>
      <c r="R137" s="183"/>
      <c r="S137" s="183"/>
      <c r="T137" s="184"/>
      <c r="AT137" s="179" t="s">
        <v>127</v>
      </c>
      <c r="AU137" s="179" t="s">
        <v>83</v>
      </c>
      <c r="AV137" s="15" t="s">
        <v>81</v>
      </c>
      <c r="AW137" s="15" t="s">
        <v>30</v>
      </c>
      <c r="AX137" s="15" t="s">
        <v>73</v>
      </c>
      <c r="AY137" s="179" t="s">
        <v>116</v>
      </c>
    </row>
    <row r="138" spans="1:65" s="13" customFormat="1" ht="11.25">
      <c r="B138" s="162"/>
      <c r="D138" s="157" t="s">
        <v>127</v>
      </c>
      <c r="E138" s="163" t="s">
        <v>1</v>
      </c>
      <c r="F138" s="164" t="s">
        <v>81</v>
      </c>
      <c r="H138" s="165">
        <v>1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127</v>
      </c>
      <c r="AU138" s="163" t="s">
        <v>83</v>
      </c>
      <c r="AV138" s="13" t="s">
        <v>83</v>
      </c>
      <c r="AW138" s="13" t="s">
        <v>30</v>
      </c>
      <c r="AX138" s="13" t="s">
        <v>81</v>
      </c>
      <c r="AY138" s="163" t="s">
        <v>116</v>
      </c>
    </row>
    <row r="139" spans="1:65" s="12" customFormat="1" ht="22.9" customHeight="1">
      <c r="B139" s="130"/>
      <c r="D139" s="131" t="s">
        <v>72</v>
      </c>
      <c r="E139" s="141" t="s">
        <v>349</v>
      </c>
      <c r="F139" s="141" t="s">
        <v>350</v>
      </c>
      <c r="I139" s="133"/>
      <c r="J139" s="142">
        <f>BK139</f>
        <v>0</v>
      </c>
      <c r="L139" s="130"/>
      <c r="M139" s="135"/>
      <c r="N139" s="136"/>
      <c r="O139" s="136"/>
      <c r="P139" s="137">
        <f>SUM(P140:P144)</f>
        <v>0</v>
      </c>
      <c r="Q139" s="136"/>
      <c r="R139" s="137">
        <f>SUM(R140:R144)</f>
        <v>0</v>
      </c>
      <c r="S139" s="136"/>
      <c r="T139" s="138">
        <f>SUM(T140:T144)</f>
        <v>0</v>
      </c>
      <c r="AR139" s="131" t="s">
        <v>143</v>
      </c>
      <c r="AT139" s="139" t="s">
        <v>72</v>
      </c>
      <c r="AU139" s="139" t="s">
        <v>81</v>
      </c>
      <c r="AY139" s="131" t="s">
        <v>116</v>
      </c>
      <c r="BK139" s="140">
        <f>SUM(BK140:BK144)</f>
        <v>0</v>
      </c>
    </row>
    <row r="140" spans="1:65" s="2" customFormat="1" ht="16.5" customHeight="1">
      <c r="A140" s="32"/>
      <c r="B140" s="143"/>
      <c r="C140" s="144" t="s">
        <v>145</v>
      </c>
      <c r="D140" s="144" t="s">
        <v>118</v>
      </c>
      <c r="E140" s="145" t="s">
        <v>351</v>
      </c>
      <c r="F140" s="146" t="s">
        <v>352</v>
      </c>
      <c r="G140" s="147" t="s">
        <v>353</v>
      </c>
      <c r="H140" s="148">
        <v>1</v>
      </c>
      <c r="I140" s="149"/>
      <c r="J140" s="150">
        <f>ROUND(I140*H140,2)</f>
        <v>0</v>
      </c>
      <c r="K140" s="146" t="s">
        <v>122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333</v>
      </c>
      <c r="AT140" s="155" t="s">
        <v>118</v>
      </c>
      <c r="AU140" s="155" t="s">
        <v>83</v>
      </c>
      <c r="AY140" s="17" t="s">
        <v>116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333</v>
      </c>
      <c r="BM140" s="155" t="s">
        <v>354</v>
      </c>
    </row>
    <row r="141" spans="1:65" s="2" customFormat="1" ht="11.25">
      <c r="A141" s="32"/>
      <c r="B141" s="33"/>
      <c r="C141" s="32"/>
      <c r="D141" s="157" t="s">
        <v>125</v>
      </c>
      <c r="E141" s="32"/>
      <c r="F141" s="158" t="s">
        <v>352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125</v>
      </c>
      <c r="AU141" s="17" t="s">
        <v>83</v>
      </c>
    </row>
    <row r="142" spans="1:65" s="15" customFormat="1" ht="22.5">
      <c r="B142" s="178"/>
      <c r="D142" s="157" t="s">
        <v>127</v>
      </c>
      <c r="E142" s="179" t="s">
        <v>1</v>
      </c>
      <c r="F142" s="180" t="s">
        <v>355</v>
      </c>
      <c r="H142" s="179" t="s">
        <v>1</v>
      </c>
      <c r="I142" s="181"/>
      <c r="L142" s="178"/>
      <c r="M142" s="182"/>
      <c r="N142" s="183"/>
      <c r="O142" s="183"/>
      <c r="P142" s="183"/>
      <c r="Q142" s="183"/>
      <c r="R142" s="183"/>
      <c r="S142" s="183"/>
      <c r="T142" s="184"/>
      <c r="AT142" s="179" t="s">
        <v>127</v>
      </c>
      <c r="AU142" s="179" t="s">
        <v>83</v>
      </c>
      <c r="AV142" s="15" t="s">
        <v>81</v>
      </c>
      <c r="AW142" s="15" t="s">
        <v>30</v>
      </c>
      <c r="AX142" s="15" t="s">
        <v>73</v>
      </c>
      <c r="AY142" s="179" t="s">
        <v>116</v>
      </c>
    </row>
    <row r="143" spans="1:65" s="14" customFormat="1" ht="22.5">
      <c r="B143" s="170"/>
      <c r="D143" s="157" t="s">
        <v>127</v>
      </c>
      <c r="E143" s="171" t="s">
        <v>1</v>
      </c>
      <c r="F143" s="172" t="s">
        <v>356</v>
      </c>
      <c r="H143" s="173">
        <v>0</v>
      </c>
      <c r="I143" s="174"/>
      <c r="L143" s="170"/>
      <c r="M143" s="175"/>
      <c r="N143" s="176"/>
      <c r="O143" s="176"/>
      <c r="P143" s="176"/>
      <c r="Q143" s="176"/>
      <c r="R143" s="176"/>
      <c r="S143" s="176"/>
      <c r="T143" s="177"/>
      <c r="AT143" s="171" t="s">
        <v>127</v>
      </c>
      <c r="AU143" s="171" t="s">
        <v>83</v>
      </c>
      <c r="AV143" s="14" t="s">
        <v>123</v>
      </c>
      <c r="AW143" s="14" t="s">
        <v>30</v>
      </c>
      <c r="AX143" s="14" t="s">
        <v>73</v>
      </c>
      <c r="AY143" s="171" t="s">
        <v>116</v>
      </c>
    </row>
    <row r="144" spans="1:65" s="13" customFormat="1" ht="22.5">
      <c r="B144" s="162"/>
      <c r="D144" s="157" t="s">
        <v>127</v>
      </c>
      <c r="E144" s="163" t="s">
        <v>1</v>
      </c>
      <c r="F144" s="164" t="s">
        <v>357</v>
      </c>
      <c r="H144" s="165">
        <v>1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3" t="s">
        <v>127</v>
      </c>
      <c r="AU144" s="163" t="s">
        <v>83</v>
      </c>
      <c r="AV144" s="13" t="s">
        <v>83</v>
      </c>
      <c r="AW144" s="13" t="s">
        <v>30</v>
      </c>
      <c r="AX144" s="13" t="s">
        <v>81</v>
      </c>
      <c r="AY144" s="163" t="s">
        <v>116</v>
      </c>
    </row>
    <row r="145" spans="1:65" s="12" customFormat="1" ht="22.9" customHeight="1">
      <c r="B145" s="130"/>
      <c r="D145" s="131" t="s">
        <v>72</v>
      </c>
      <c r="E145" s="141" t="s">
        <v>358</v>
      </c>
      <c r="F145" s="141" t="s">
        <v>359</v>
      </c>
      <c r="I145" s="133"/>
      <c r="J145" s="142">
        <f>BK145</f>
        <v>0</v>
      </c>
      <c r="L145" s="130"/>
      <c r="M145" s="135"/>
      <c r="N145" s="136"/>
      <c r="O145" s="136"/>
      <c r="P145" s="137">
        <f>SUM(P146:P151)</f>
        <v>0</v>
      </c>
      <c r="Q145" s="136"/>
      <c r="R145" s="137">
        <f>SUM(R146:R151)</f>
        <v>0</v>
      </c>
      <c r="S145" s="136"/>
      <c r="T145" s="138">
        <f>SUM(T146:T151)</f>
        <v>0</v>
      </c>
      <c r="AR145" s="131" t="s">
        <v>143</v>
      </c>
      <c r="AT145" s="139" t="s">
        <v>72</v>
      </c>
      <c r="AU145" s="139" t="s">
        <v>81</v>
      </c>
      <c r="AY145" s="131" t="s">
        <v>116</v>
      </c>
      <c r="BK145" s="140">
        <f>SUM(BK146:BK151)</f>
        <v>0</v>
      </c>
    </row>
    <row r="146" spans="1:65" s="2" customFormat="1" ht="16.5" customHeight="1">
      <c r="A146" s="32"/>
      <c r="B146" s="143"/>
      <c r="C146" s="144" t="s">
        <v>123</v>
      </c>
      <c r="D146" s="144" t="s">
        <v>118</v>
      </c>
      <c r="E146" s="145" t="s">
        <v>360</v>
      </c>
      <c r="F146" s="146" t="s">
        <v>361</v>
      </c>
      <c r="G146" s="147" t="s">
        <v>206</v>
      </c>
      <c r="H146" s="148">
        <v>1</v>
      </c>
      <c r="I146" s="149"/>
      <c r="J146" s="150">
        <f>ROUND(I146*H146,2)</f>
        <v>0</v>
      </c>
      <c r="K146" s="146" t="s">
        <v>122</v>
      </c>
      <c r="L146" s="33"/>
      <c r="M146" s="151" t="s">
        <v>1</v>
      </c>
      <c r="N146" s="152" t="s">
        <v>38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333</v>
      </c>
      <c r="AT146" s="155" t="s">
        <v>118</v>
      </c>
      <c r="AU146" s="155" t="s">
        <v>83</v>
      </c>
      <c r="AY146" s="17" t="s">
        <v>116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333</v>
      </c>
      <c r="BM146" s="155" t="s">
        <v>362</v>
      </c>
    </row>
    <row r="147" spans="1:65" s="2" customFormat="1" ht="11.25">
      <c r="A147" s="32"/>
      <c r="B147" s="33"/>
      <c r="C147" s="32"/>
      <c r="D147" s="157" t="s">
        <v>125</v>
      </c>
      <c r="E147" s="32"/>
      <c r="F147" s="158" t="s">
        <v>361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125</v>
      </c>
      <c r="AU147" s="17" t="s">
        <v>83</v>
      </c>
    </row>
    <row r="148" spans="1:65" s="15" customFormat="1" ht="22.5">
      <c r="B148" s="178"/>
      <c r="D148" s="157" t="s">
        <v>127</v>
      </c>
      <c r="E148" s="179" t="s">
        <v>1</v>
      </c>
      <c r="F148" s="180" t="s">
        <v>363</v>
      </c>
      <c r="H148" s="179" t="s">
        <v>1</v>
      </c>
      <c r="I148" s="181"/>
      <c r="L148" s="178"/>
      <c r="M148" s="182"/>
      <c r="N148" s="183"/>
      <c r="O148" s="183"/>
      <c r="P148" s="183"/>
      <c r="Q148" s="183"/>
      <c r="R148" s="183"/>
      <c r="S148" s="183"/>
      <c r="T148" s="184"/>
      <c r="AT148" s="179" t="s">
        <v>127</v>
      </c>
      <c r="AU148" s="179" t="s">
        <v>83</v>
      </c>
      <c r="AV148" s="15" t="s">
        <v>81</v>
      </c>
      <c r="AW148" s="15" t="s">
        <v>30</v>
      </c>
      <c r="AX148" s="15" t="s">
        <v>73</v>
      </c>
      <c r="AY148" s="179" t="s">
        <v>116</v>
      </c>
    </row>
    <row r="149" spans="1:65" s="15" customFormat="1" ht="22.5">
      <c r="B149" s="178"/>
      <c r="D149" s="157" t="s">
        <v>127</v>
      </c>
      <c r="E149" s="179" t="s">
        <v>1</v>
      </c>
      <c r="F149" s="180" t="s">
        <v>364</v>
      </c>
      <c r="H149" s="179" t="s">
        <v>1</v>
      </c>
      <c r="I149" s="181"/>
      <c r="L149" s="178"/>
      <c r="M149" s="182"/>
      <c r="N149" s="183"/>
      <c r="O149" s="183"/>
      <c r="P149" s="183"/>
      <c r="Q149" s="183"/>
      <c r="R149" s="183"/>
      <c r="S149" s="183"/>
      <c r="T149" s="184"/>
      <c r="AT149" s="179" t="s">
        <v>127</v>
      </c>
      <c r="AU149" s="179" t="s">
        <v>83</v>
      </c>
      <c r="AV149" s="15" t="s">
        <v>81</v>
      </c>
      <c r="AW149" s="15" t="s">
        <v>30</v>
      </c>
      <c r="AX149" s="15" t="s">
        <v>73</v>
      </c>
      <c r="AY149" s="179" t="s">
        <v>116</v>
      </c>
    </row>
    <row r="150" spans="1:65" s="15" customFormat="1" ht="22.5">
      <c r="B150" s="178"/>
      <c r="D150" s="157" t="s">
        <v>127</v>
      </c>
      <c r="E150" s="179" t="s">
        <v>1</v>
      </c>
      <c r="F150" s="180" t="s">
        <v>365</v>
      </c>
      <c r="H150" s="179" t="s">
        <v>1</v>
      </c>
      <c r="I150" s="181"/>
      <c r="L150" s="178"/>
      <c r="M150" s="182"/>
      <c r="N150" s="183"/>
      <c r="O150" s="183"/>
      <c r="P150" s="183"/>
      <c r="Q150" s="183"/>
      <c r="R150" s="183"/>
      <c r="S150" s="183"/>
      <c r="T150" s="184"/>
      <c r="AT150" s="179" t="s">
        <v>127</v>
      </c>
      <c r="AU150" s="179" t="s">
        <v>83</v>
      </c>
      <c r="AV150" s="15" t="s">
        <v>81</v>
      </c>
      <c r="AW150" s="15" t="s">
        <v>30</v>
      </c>
      <c r="AX150" s="15" t="s">
        <v>73</v>
      </c>
      <c r="AY150" s="179" t="s">
        <v>116</v>
      </c>
    </row>
    <row r="151" spans="1:65" s="13" customFormat="1" ht="11.25">
      <c r="B151" s="162"/>
      <c r="D151" s="157" t="s">
        <v>127</v>
      </c>
      <c r="E151" s="163" t="s">
        <v>1</v>
      </c>
      <c r="F151" s="164" t="s">
        <v>81</v>
      </c>
      <c r="H151" s="165">
        <v>1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127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116</v>
      </c>
    </row>
    <row r="152" spans="1:65" s="12" customFormat="1" ht="22.9" customHeight="1">
      <c r="B152" s="130"/>
      <c r="D152" s="131" t="s">
        <v>72</v>
      </c>
      <c r="E152" s="141" t="s">
        <v>366</v>
      </c>
      <c r="F152" s="141" t="s">
        <v>367</v>
      </c>
      <c r="I152" s="133"/>
      <c r="J152" s="142">
        <f>BK152</f>
        <v>0</v>
      </c>
      <c r="L152" s="130"/>
      <c r="M152" s="135"/>
      <c r="N152" s="136"/>
      <c r="O152" s="136"/>
      <c r="P152" s="137">
        <f>SUM(P153:P164)</f>
        <v>0</v>
      </c>
      <c r="Q152" s="136"/>
      <c r="R152" s="137">
        <f>SUM(R153:R164)</f>
        <v>0</v>
      </c>
      <c r="S152" s="136"/>
      <c r="T152" s="138">
        <f>SUM(T153:T164)</f>
        <v>0</v>
      </c>
      <c r="AR152" s="131" t="s">
        <v>143</v>
      </c>
      <c r="AT152" s="139" t="s">
        <v>72</v>
      </c>
      <c r="AU152" s="139" t="s">
        <v>81</v>
      </c>
      <c r="AY152" s="131" t="s">
        <v>116</v>
      </c>
      <c r="BK152" s="140">
        <f>SUM(BK153:BK164)</f>
        <v>0</v>
      </c>
    </row>
    <row r="153" spans="1:65" s="2" customFormat="1" ht="16.5" customHeight="1">
      <c r="A153" s="32"/>
      <c r="B153" s="143"/>
      <c r="C153" s="144" t="s">
        <v>143</v>
      </c>
      <c r="D153" s="144" t="s">
        <v>118</v>
      </c>
      <c r="E153" s="145" t="s">
        <v>368</v>
      </c>
      <c r="F153" s="146" t="s">
        <v>369</v>
      </c>
      <c r="G153" s="147" t="s">
        <v>206</v>
      </c>
      <c r="H153" s="148">
        <v>1</v>
      </c>
      <c r="I153" s="149"/>
      <c r="J153" s="150">
        <f>ROUND(I153*H153,2)</f>
        <v>0</v>
      </c>
      <c r="K153" s="146" t="s">
        <v>122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333</v>
      </c>
      <c r="AT153" s="155" t="s">
        <v>118</v>
      </c>
      <c r="AU153" s="155" t="s">
        <v>83</v>
      </c>
      <c r="AY153" s="17" t="s">
        <v>116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333</v>
      </c>
      <c r="BM153" s="155" t="s">
        <v>370</v>
      </c>
    </row>
    <row r="154" spans="1:65" s="2" customFormat="1" ht="11.25">
      <c r="A154" s="32"/>
      <c r="B154" s="33"/>
      <c r="C154" s="32"/>
      <c r="D154" s="157" t="s">
        <v>125</v>
      </c>
      <c r="E154" s="32"/>
      <c r="F154" s="158" t="s">
        <v>369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125</v>
      </c>
      <c r="AU154" s="17" t="s">
        <v>83</v>
      </c>
    </row>
    <row r="155" spans="1:65" s="13" customFormat="1" ht="33.75">
      <c r="B155" s="162"/>
      <c r="D155" s="157" t="s">
        <v>127</v>
      </c>
      <c r="E155" s="163" t="s">
        <v>1</v>
      </c>
      <c r="F155" s="164" t="s">
        <v>371</v>
      </c>
      <c r="H155" s="165">
        <v>1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3" t="s">
        <v>127</v>
      </c>
      <c r="AU155" s="163" t="s">
        <v>83</v>
      </c>
      <c r="AV155" s="13" t="s">
        <v>83</v>
      </c>
      <c r="AW155" s="13" t="s">
        <v>30</v>
      </c>
      <c r="AX155" s="13" t="s">
        <v>81</v>
      </c>
      <c r="AY155" s="163" t="s">
        <v>116</v>
      </c>
    </row>
    <row r="156" spans="1:65" s="15" customFormat="1" ht="11.25">
      <c r="B156" s="178"/>
      <c r="D156" s="157" t="s">
        <v>127</v>
      </c>
      <c r="E156" s="179" t="s">
        <v>1</v>
      </c>
      <c r="F156" s="180" t="s">
        <v>372</v>
      </c>
      <c r="H156" s="179" t="s">
        <v>1</v>
      </c>
      <c r="I156" s="181"/>
      <c r="L156" s="178"/>
      <c r="M156" s="182"/>
      <c r="N156" s="183"/>
      <c r="O156" s="183"/>
      <c r="P156" s="183"/>
      <c r="Q156" s="183"/>
      <c r="R156" s="183"/>
      <c r="S156" s="183"/>
      <c r="T156" s="184"/>
      <c r="AT156" s="179" t="s">
        <v>127</v>
      </c>
      <c r="AU156" s="179" t="s">
        <v>83</v>
      </c>
      <c r="AV156" s="15" t="s">
        <v>81</v>
      </c>
      <c r="AW156" s="15" t="s">
        <v>30</v>
      </c>
      <c r="AX156" s="15" t="s">
        <v>73</v>
      </c>
      <c r="AY156" s="179" t="s">
        <v>116</v>
      </c>
    </row>
    <row r="157" spans="1:65" s="15" customFormat="1" ht="11.25">
      <c r="B157" s="178"/>
      <c r="D157" s="157" t="s">
        <v>127</v>
      </c>
      <c r="E157" s="179" t="s">
        <v>1</v>
      </c>
      <c r="F157" s="180" t="s">
        <v>373</v>
      </c>
      <c r="H157" s="179" t="s">
        <v>1</v>
      </c>
      <c r="I157" s="181"/>
      <c r="L157" s="178"/>
      <c r="M157" s="182"/>
      <c r="N157" s="183"/>
      <c r="O157" s="183"/>
      <c r="P157" s="183"/>
      <c r="Q157" s="183"/>
      <c r="R157" s="183"/>
      <c r="S157" s="183"/>
      <c r="T157" s="184"/>
      <c r="AT157" s="179" t="s">
        <v>127</v>
      </c>
      <c r="AU157" s="179" t="s">
        <v>83</v>
      </c>
      <c r="AV157" s="15" t="s">
        <v>81</v>
      </c>
      <c r="AW157" s="15" t="s">
        <v>30</v>
      </c>
      <c r="AX157" s="15" t="s">
        <v>73</v>
      </c>
      <c r="AY157" s="179" t="s">
        <v>116</v>
      </c>
    </row>
    <row r="158" spans="1:65" s="2" customFormat="1" ht="24.2" customHeight="1">
      <c r="A158" s="32"/>
      <c r="B158" s="143"/>
      <c r="C158" s="144" t="s">
        <v>162</v>
      </c>
      <c r="D158" s="144" t="s">
        <v>118</v>
      </c>
      <c r="E158" s="145" t="s">
        <v>374</v>
      </c>
      <c r="F158" s="146" t="s">
        <v>375</v>
      </c>
      <c r="G158" s="147" t="s">
        <v>206</v>
      </c>
      <c r="H158" s="148">
        <v>1</v>
      </c>
      <c r="I158" s="149"/>
      <c r="J158" s="150">
        <f>ROUND(I158*H158,2)</f>
        <v>0</v>
      </c>
      <c r="K158" s="146" t="s">
        <v>122</v>
      </c>
      <c r="L158" s="33"/>
      <c r="M158" s="151" t="s">
        <v>1</v>
      </c>
      <c r="N158" s="152" t="s">
        <v>38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333</v>
      </c>
      <c r="AT158" s="155" t="s">
        <v>118</v>
      </c>
      <c r="AU158" s="155" t="s">
        <v>83</v>
      </c>
      <c r="AY158" s="17" t="s">
        <v>116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81</v>
      </c>
      <c r="BK158" s="156">
        <f>ROUND(I158*H158,2)</f>
        <v>0</v>
      </c>
      <c r="BL158" s="17" t="s">
        <v>333</v>
      </c>
      <c r="BM158" s="155" t="s">
        <v>376</v>
      </c>
    </row>
    <row r="159" spans="1:65" s="2" customFormat="1" ht="11.25">
      <c r="A159" s="32"/>
      <c r="B159" s="33"/>
      <c r="C159" s="32"/>
      <c r="D159" s="157" t="s">
        <v>125</v>
      </c>
      <c r="E159" s="32"/>
      <c r="F159" s="158" t="s">
        <v>375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125</v>
      </c>
      <c r="AU159" s="17" t="s">
        <v>83</v>
      </c>
    </row>
    <row r="160" spans="1:65" s="13" customFormat="1" ht="22.5">
      <c r="B160" s="162"/>
      <c r="D160" s="157" t="s">
        <v>127</v>
      </c>
      <c r="E160" s="163" t="s">
        <v>1</v>
      </c>
      <c r="F160" s="164" t="s">
        <v>377</v>
      </c>
      <c r="H160" s="165">
        <v>1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3" t="s">
        <v>127</v>
      </c>
      <c r="AU160" s="163" t="s">
        <v>83</v>
      </c>
      <c r="AV160" s="13" t="s">
        <v>83</v>
      </c>
      <c r="AW160" s="13" t="s">
        <v>30</v>
      </c>
      <c r="AX160" s="13" t="s">
        <v>81</v>
      </c>
      <c r="AY160" s="163" t="s">
        <v>116</v>
      </c>
    </row>
    <row r="161" spans="1:65" s="2" customFormat="1" ht="16.5" customHeight="1">
      <c r="A161" s="32"/>
      <c r="B161" s="143"/>
      <c r="C161" s="144" t="s">
        <v>169</v>
      </c>
      <c r="D161" s="144" t="s">
        <v>118</v>
      </c>
      <c r="E161" s="145" t="s">
        <v>378</v>
      </c>
      <c r="F161" s="146" t="s">
        <v>379</v>
      </c>
      <c r="G161" s="147" t="s">
        <v>353</v>
      </c>
      <c r="H161" s="148">
        <v>1</v>
      </c>
      <c r="I161" s="149"/>
      <c r="J161" s="150">
        <f>ROUND(I161*H161,2)</f>
        <v>0</v>
      </c>
      <c r="K161" s="146" t="s">
        <v>122</v>
      </c>
      <c r="L161" s="33"/>
      <c r="M161" s="151" t="s">
        <v>1</v>
      </c>
      <c r="N161" s="152" t="s">
        <v>38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333</v>
      </c>
      <c r="AT161" s="155" t="s">
        <v>118</v>
      </c>
      <c r="AU161" s="155" t="s">
        <v>83</v>
      </c>
      <c r="AY161" s="17" t="s">
        <v>116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81</v>
      </c>
      <c r="BK161" s="156">
        <f>ROUND(I161*H161,2)</f>
        <v>0</v>
      </c>
      <c r="BL161" s="17" t="s">
        <v>333</v>
      </c>
      <c r="BM161" s="155" t="s">
        <v>380</v>
      </c>
    </row>
    <row r="162" spans="1:65" s="2" customFormat="1" ht="11.25">
      <c r="A162" s="32"/>
      <c r="B162" s="33"/>
      <c r="C162" s="32"/>
      <c r="D162" s="157" t="s">
        <v>125</v>
      </c>
      <c r="E162" s="32"/>
      <c r="F162" s="158" t="s">
        <v>379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125</v>
      </c>
      <c r="AU162" s="17" t="s">
        <v>83</v>
      </c>
    </row>
    <row r="163" spans="1:65" s="13" customFormat="1" ht="33.75">
      <c r="B163" s="162"/>
      <c r="D163" s="157" t="s">
        <v>127</v>
      </c>
      <c r="E163" s="163" t="s">
        <v>1</v>
      </c>
      <c r="F163" s="164" t="s">
        <v>381</v>
      </c>
      <c r="H163" s="165">
        <v>1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127</v>
      </c>
      <c r="AU163" s="163" t="s">
        <v>83</v>
      </c>
      <c r="AV163" s="13" t="s">
        <v>83</v>
      </c>
      <c r="AW163" s="13" t="s">
        <v>30</v>
      </c>
      <c r="AX163" s="13" t="s">
        <v>81</v>
      </c>
      <c r="AY163" s="163" t="s">
        <v>116</v>
      </c>
    </row>
    <row r="164" spans="1:65" s="15" customFormat="1" ht="22.5">
      <c r="B164" s="178"/>
      <c r="D164" s="157" t="s">
        <v>127</v>
      </c>
      <c r="E164" s="179" t="s">
        <v>1</v>
      </c>
      <c r="F164" s="180" t="s">
        <v>382</v>
      </c>
      <c r="H164" s="179" t="s">
        <v>1</v>
      </c>
      <c r="I164" s="181"/>
      <c r="L164" s="178"/>
      <c r="M164" s="199"/>
      <c r="N164" s="200"/>
      <c r="O164" s="200"/>
      <c r="P164" s="200"/>
      <c r="Q164" s="200"/>
      <c r="R164" s="200"/>
      <c r="S164" s="200"/>
      <c r="T164" s="201"/>
      <c r="AT164" s="179" t="s">
        <v>127</v>
      </c>
      <c r="AU164" s="179" t="s">
        <v>83</v>
      </c>
      <c r="AV164" s="15" t="s">
        <v>81</v>
      </c>
      <c r="AW164" s="15" t="s">
        <v>30</v>
      </c>
      <c r="AX164" s="15" t="s">
        <v>73</v>
      </c>
      <c r="AY164" s="179" t="s">
        <v>116</v>
      </c>
    </row>
    <row r="165" spans="1:65" s="2" customFormat="1" ht="6.95" customHeight="1">
      <c r="A165" s="32"/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33"/>
      <c r="M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</sheetData>
  <autoFilter ref="C121:K164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- 101 - Komunikace </vt:lpstr>
      <vt:lpstr>SO - 101 - VRN</vt:lpstr>
      <vt:lpstr>'Rekapitulace stavby'!Názvy_tisku</vt:lpstr>
      <vt:lpstr>'SO - 101 - Komunikace '!Názvy_tisku</vt:lpstr>
      <vt:lpstr>'SO - 101 - VRN'!Názvy_tisku</vt:lpstr>
      <vt:lpstr>'Rekapitulace stavby'!Oblast_tisku</vt:lpstr>
      <vt:lpstr>'SO - 101 - Komunikace '!Oblast_tisku</vt:lpstr>
      <vt:lpstr>'SO - 101 -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ROZPOCET\Rozpocet</dc:creator>
  <cp:lastModifiedBy>Ing. Barandovski</cp:lastModifiedBy>
  <dcterms:created xsi:type="dcterms:W3CDTF">2022-02-10T09:53:29Z</dcterms:created>
  <dcterms:modified xsi:type="dcterms:W3CDTF">2022-02-10T09:58:33Z</dcterms:modified>
</cp:coreProperties>
</file>