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40" windowWidth="27495" windowHeight="13995" activeTab="0"/>
  </bookViews>
  <sheets>
    <sheet name="Rekapitulace stavby" sheetId="1" r:id="rId1"/>
    <sheet name="SO01 - Stavební část" sheetId="2" r:id="rId2"/>
    <sheet name="01 - Nerez - Plavecký baz..." sheetId="3" r:id="rId3"/>
    <sheet name="02 - Nerez - Vířivý bazén..." sheetId="4" r:id="rId4"/>
    <sheet name="01 - Technologie - Plavec..." sheetId="5" r:id="rId5"/>
    <sheet name="02 - Technologie - Vířivý..." sheetId="6" r:id="rId6"/>
    <sheet name="SO04 - Zdravotechnická in..." sheetId="7" r:id="rId7"/>
    <sheet name="SO05 - Měření a regulace" sheetId="8" r:id="rId8"/>
    <sheet name="SO06 - Elektroinstalace" sheetId="9" r:id="rId9"/>
    <sheet name="SO07 - Vzduchotechnika" sheetId="10" r:id="rId10"/>
    <sheet name="SO08 - Vytápění" sheetId="11" r:id="rId11"/>
    <sheet name="SO09 - Vedlejší rozpočtov..." sheetId="12" r:id="rId12"/>
  </sheets>
  <definedNames>
    <definedName name="_xlnm._FilterDatabase" localSheetId="2" hidden="1">'01 - Nerez - Plavecký baz...'!$C$124:$K$184</definedName>
    <definedName name="_xlnm._FilterDatabase" localSheetId="4" hidden="1">'01 - Technologie - Plavec...'!$C$119:$K$153</definedName>
    <definedName name="_xlnm._FilterDatabase" localSheetId="3" hidden="1">'02 - Nerez - Vířivý bazén...'!$C$124:$K$164</definedName>
    <definedName name="_xlnm._FilterDatabase" localSheetId="5" hidden="1">'02 - Technologie - Vířivý...'!$C$119:$K$155</definedName>
    <definedName name="_xlnm._FilterDatabase" localSheetId="1" hidden="1">'SO01 - Stavební část'!$C$141:$K$2659</definedName>
    <definedName name="_xlnm._FilterDatabase" localSheetId="6" hidden="1">'SO04 - Zdravotechnická in...'!$C$121:$K$173</definedName>
    <definedName name="_xlnm._FilterDatabase" localSheetId="7" hidden="1">'SO05 - Měření a regulace'!$C$117:$K$171</definedName>
    <definedName name="_xlnm._FilterDatabase" localSheetId="8" hidden="1">'SO06 - Elektroinstalace'!$C$123:$K$279</definedName>
    <definedName name="_xlnm._FilterDatabase" localSheetId="9" hidden="1">'SO07 - Vzduchotechnika'!$C$117:$K$235</definedName>
    <definedName name="_xlnm._FilterDatabase" localSheetId="10" hidden="1">'SO08 - Vytápění'!$C$117:$K$213</definedName>
    <definedName name="_xlnm._FilterDatabase" localSheetId="11" hidden="1">'SO09 - Vedlejší rozpočtov...'!$C$123:$K$147</definedName>
    <definedName name="_xlnm.Print_Area" localSheetId="2">'01 - Nerez - Plavecký baz...'!$C$4:$J$41,'01 - Nerez - Plavecký baz...'!$C$50:$J$76,'01 - Nerez - Plavecký baz...'!$C$82:$J$104,'01 - Nerez - Plavecký baz...'!$C$110:$K$184</definedName>
    <definedName name="_xlnm.Print_Area" localSheetId="4">'01 - Technologie - Plavec...'!$C$4:$J$41,'01 - Technologie - Plavec...'!$C$50:$J$76,'01 - Technologie - Plavec...'!$C$82:$J$99,'01 - Technologie - Plavec...'!$C$105:$K$153</definedName>
    <definedName name="_xlnm.Print_Area" localSheetId="3">'02 - Nerez - Vířivý bazén...'!$C$4:$J$41,'02 - Nerez - Vířivý bazén...'!$C$50:$J$76,'02 - Nerez - Vířivý bazén...'!$C$82:$J$104,'02 - Nerez - Vířivý bazén...'!$C$110:$K$164</definedName>
    <definedName name="_xlnm.Print_Area" localSheetId="5">'02 - Technologie - Vířivý...'!$C$4:$J$41,'02 - Technologie - Vířivý...'!$C$50:$J$76,'02 - Technologie - Vířivý...'!$C$82:$J$99,'02 - Technologie - Vířivý...'!$C$105:$K$155</definedName>
    <definedName name="_xlnm.Print_Area" localSheetId="0">'Rekapitulace stavby'!$D$4:$AO$76,'Rekapitulace stavby'!$C$82:$AQ$108</definedName>
    <definedName name="_xlnm.Print_Area" localSheetId="1">'SO01 - Stavební část'!$C$4:$J$39,'SO01 - Stavební část'!$C$50:$J$76,'SO01 - Stavební část'!$C$82:$J$123,'SO01 - Stavební část'!$C$129:$K$2659</definedName>
    <definedName name="_xlnm.Print_Area" localSheetId="6">'SO04 - Zdravotechnická in...'!$C$4:$J$39,'SO04 - Zdravotechnická in...'!$C$50:$J$76,'SO04 - Zdravotechnická in...'!$C$82:$J$103,'SO04 - Zdravotechnická in...'!$C$109:$K$173</definedName>
    <definedName name="_xlnm.Print_Area" localSheetId="7">'SO05 - Měření a regulace'!$C$4:$J$39,'SO05 - Měření a regulace'!$C$50:$J$76,'SO05 - Měření a regulace'!$C$82:$J$99,'SO05 - Měření a regulace'!$C$105:$K$171</definedName>
    <definedName name="_xlnm.Print_Area" localSheetId="8">'SO06 - Elektroinstalace'!$C$4:$J$39,'SO06 - Elektroinstalace'!$C$50:$J$76,'SO06 - Elektroinstalace'!$C$82:$J$105,'SO06 - Elektroinstalace'!$C$111:$K$279</definedName>
    <definedName name="_xlnm.Print_Area" localSheetId="9">'SO07 - Vzduchotechnika'!$C$4:$J$39,'SO07 - Vzduchotechnika'!$C$50:$J$76,'SO07 - Vzduchotechnika'!$C$82:$J$99,'SO07 - Vzduchotechnika'!$C$105:$K$235</definedName>
    <definedName name="_xlnm.Print_Area" localSheetId="10">'SO08 - Vytápění'!$C$4:$J$39,'SO08 - Vytápění'!$C$50:$J$76,'SO08 - Vytápění'!$C$82:$J$99,'SO08 - Vytápění'!$C$105:$K$213</definedName>
    <definedName name="_xlnm.Print_Area" localSheetId="11">'SO09 - Vedlejší rozpočtov...'!$C$4:$J$39,'SO09 - Vedlejší rozpočtov...'!$C$50:$J$76,'SO09 - Vedlejší rozpočtov...'!$C$82:$J$105,'SO09 - Vedlejší rozpočtov...'!$C$111:$K$147</definedName>
    <definedName name="_xlnm.Print_Titles" localSheetId="0">'Rekapitulace stavby'!$92:$92</definedName>
    <definedName name="_xlnm.Print_Titles" localSheetId="1">'SO01 - Stavební část'!$141:$141</definedName>
    <definedName name="_xlnm.Print_Titles" localSheetId="2">'01 - Nerez - Plavecký baz...'!$124:$124</definedName>
    <definedName name="_xlnm.Print_Titles" localSheetId="3">'02 - Nerez - Vířivý bazén...'!$124:$124</definedName>
    <definedName name="_xlnm.Print_Titles" localSheetId="4">'01 - Technologie - Plavec...'!$119:$119</definedName>
    <definedName name="_xlnm.Print_Titles" localSheetId="5">'02 - Technologie - Vířivý...'!$119:$119</definedName>
    <definedName name="_xlnm.Print_Titles" localSheetId="6">'SO04 - Zdravotechnická in...'!$121:$121</definedName>
    <definedName name="_xlnm.Print_Titles" localSheetId="7">'SO05 - Měření a regulace'!$117:$117</definedName>
    <definedName name="_xlnm.Print_Titles" localSheetId="8">'SO06 - Elektroinstalace'!$123:$123</definedName>
    <definedName name="_xlnm.Print_Titles" localSheetId="9">'SO07 - Vzduchotechnika'!$117:$117</definedName>
    <definedName name="_xlnm.Print_Titles" localSheetId="10">'SO08 - Vytápění'!$117:$117</definedName>
    <definedName name="_xlnm.Print_Titles" localSheetId="11">'SO09 - Vedlejší rozpočtov...'!$123:$123</definedName>
  </definedNames>
  <calcPr calcId="145621"/>
</workbook>
</file>

<file path=xl/sharedStrings.xml><?xml version="1.0" encoding="utf-8"?>
<sst xmlns="http://schemas.openxmlformats.org/spreadsheetml/2006/main" count="34951" uniqueCount="3828">
  <si>
    <t>Export Komplet</t>
  </si>
  <si>
    <t/>
  </si>
  <si>
    <t>2.0</t>
  </si>
  <si>
    <t>ZAMOK</t>
  </si>
  <si>
    <t>False</t>
  </si>
  <si>
    <t>{c94b7232-303c-4f02-be1f-6a35dbcbee6f}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</si>
  <si>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</si>
  <si>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</si>
  <si>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</si>
  <si>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</si>
  <si>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</si>
  <si>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</si>
  <si>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</si>
  <si>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</si>
  <si>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0000003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</si>
  <si>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</si>
  <si>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</si>
  <si>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a přístavba krytého bazénu ve Studénce, Budovatelská 769, 742 13 Studénka - Butovice</t>
  </si>
  <si>
    <t>KSO:</t>
  </si>
  <si>
    <t>CC-CZ:</t>
  </si>
  <si>
    <t>Místo:</t>
  </si>
  <si>
    <t xml:space="preserve"> </t>
  </si>
  <si>
    <t>Datum:</t>
  </si>
  <si>
    <t>26.10.2021</t>
  </si>
  <si>
    <t>Zadavatel:</t>
  </si>
  <si>
    <t>IČ:</t>
  </si>
  <si>
    <t>00298441</t>
  </si>
  <si>
    <t>Město Studénka</t>
  </si>
  <si>
    <t>DIČ:</t>
  </si>
  <si>
    <t>CZ00298441</t>
  </si>
  <si>
    <t>Uchazeč:</t>
  </si>
  <si>
    <t>Vyplň údaj</t>
  </si>
  <si>
    <t>Projektant:</t>
  </si>
  <si>
    <t>65912535</t>
  </si>
  <si>
    <t>Michal Pospíšil</t>
  </si>
  <si>
    <t>CZ7404195678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</si>
  <si>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</si>
  <si>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</si>
  <si>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</si>
  <si>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</si>
  <si>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</si>
  <si>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</si>
  <si>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</si>
  <si>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</si>
  <si>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</si>
  <si>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</si>
  <si>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</si>
  <si>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</si>
  <si>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</si>
  <si>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</si>
  <si>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</si>
  <si>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</si>
  <si>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</si>
  <si>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</si>
  <si>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</si>
  <si>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</si>
  <si>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</si>
  <si>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</si>
  <si>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</si>
  <si>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</si>
  <si>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</si>
  <si>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</si>
  <si>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</si>
  <si>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</si>
  <si>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</si>
  <si>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</si>
  <si>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</si>
  <si>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</si>
  <si>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</si>
  <si>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</si>
  <si>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</si>
  <si>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</si>
  <si>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</si>
  <si>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</si>
  <si>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</si>
  <si>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</si>
  <si>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</si>
  <si>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</si>
  <si>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</si>
  <si>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</si>
  <si>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</si>
  <si>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</si>
  <si>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</si>
  <si>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</si>
  <si>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</si>
  <si>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Stavební část</t>
  </si>
  <si>
    <t>STA</t>
  </si>
  <si>
    <t>1</t>
  </si>
  <si>
    <t>{4bfad2bf-5629-4451-bbc7-f5fbb78a54cb}</t>
  </si>
  <si>
    <t>2</t>
  </si>
  <si>
    <t>SO02</t>
  </si>
  <si>
    <t>Nerezové bazény</t>
  </si>
  <si>
    <t>{15498c37-35b0-499e-b1ff-40b687000501}</t>
  </si>
  <si>
    <t>01</t>
  </si>
  <si>
    <t>Nerez - Plavecký bazén vnitřní</t>
  </si>
  <si>
    <t>Soupis</t>
  </si>
  <si>
    <t>{919f5ba8-1c44-4079-a167-516502520097}</t>
  </si>
  <si>
    <t>02</t>
  </si>
  <si>
    <t>Nerez - Vířivý bazén vnitřní</t>
  </si>
  <si>
    <t>{1b5b6a8b-4143-4fd2-92a7-878c8060816b}</t>
  </si>
  <si>
    <t>SO03</t>
  </si>
  <si>
    <t>Bazénová technologie, filtrace a úprava vody, atrakce</t>
  </si>
  <si>
    <t>{bf40e226-d21b-495b-ad74-fb2ed71a9528}</t>
  </si>
  <si>
    <t>Technologie - Plavecký bazén</t>
  </si>
  <si>
    <t>{637b0431-8180-46df-a001-e8e97cd19dd3}</t>
  </si>
  <si>
    <t>Technologie - Vířivý bazén</t>
  </si>
  <si>
    <t>{043dacf7-0872-401e-b8bd-2f90b201a5d1}</t>
  </si>
  <si>
    <t>SO04</t>
  </si>
  <si>
    <t>Zdravotechnická instalace</t>
  </si>
  <si>
    <t>{2f042623-0190-4c65-b371-570c3cadc7b1}</t>
  </si>
  <si>
    <t>SO05</t>
  </si>
  <si>
    <t>Měření a regulace</t>
  </si>
  <si>
    <t>{f7cd7706-fd72-48b2-a2eb-cd60cc8db383}</t>
  </si>
  <si>
    <t>SO06</t>
  </si>
  <si>
    <t>Elektroinstalace</t>
  </si>
  <si>
    <t>{cfaaed54-1399-4a62-8e10-c9cc54941025}</t>
  </si>
  <si>
    <t>SO07</t>
  </si>
  <si>
    <t>Vzduchotechnika</t>
  </si>
  <si>
    <t>{be455f35-b192-4bd2-84e3-dd80016b9c92}</t>
  </si>
  <si>
    <t>SO08</t>
  </si>
  <si>
    <t>Vytápění</t>
  </si>
  <si>
    <t>{aa409cec-e81d-4517-b40d-a45ce83a3b1c}</t>
  </si>
  <si>
    <t>SO09</t>
  </si>
  <si>
    <t>Vedlejší rozpočtové náklady</t>
  </si>
  <si>
    <t>{b906bd28-3e92-4b68-9579-df4f698d99f8}</t>
  </si>
  <si>
    <t>KRYCÍ LIST SOUPISU PRACÍ</t>
  </si>
  <si>
    <t>Objekt:</t>
  </si>
  <si>
    <t>SO01 -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</si>
  <si>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</si>
  <si>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</si>
  <si>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</si>
  <si>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</si>
  <si>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</si>
  <si>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</si>
  <si>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</si>
  <si>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</si>
  <si>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</si>
  <si>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</si>
  <si>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</si>
  <si>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</si>
  <si>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</si>
  <si>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</si>
  <si>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</si>
  <si>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</si>
  <si>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</si>
  <si>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</si>
  <si>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</si>
  <si>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</si>
  <si>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725 - Zdravotechnika - zařizovací předměty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</si>
  <si>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</si>
  <si>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</si>
  <si>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</si>
  <si>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</si>
  <si>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</si>
  <si>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</si>
  <si>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</si>
  <si>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</si>
  <si>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</si>
  <si>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</si>
  <si>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</si>
  <si>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</si>
  <si>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</si>
  <si>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</si>
  <si>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</si>
  <si>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</si>
  <si>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</si>
  <si>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</si>
  <si>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</si>
  <si>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</si>
  <si>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</si>
  <si>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</si>
  <si>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</si>
  <si>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</si>
  <si>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</si>
  <si>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</si>
  <si>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</si>
  <si>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</si>
  <si>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</si>
  <si>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</si>
  <si>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</si>
  <si>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CS ÚRS 2021 01</t>
  </si>
  <si>
    <t>4</t>
  </si>
  <si>
    <t>541016020</t>
  </si>
  <si>
    <t>VV</t>
  </si>
  <si>
    <t>výkr.č. D.1.2-02, výkr.č. D.1.2-04</t>
  </si>
  <si>
    <t>stávající okapový chodník</t>
  </si>
  <si>
    <t>29,0+1,0+5,0*0,50</t>
  </si>
  <si>
    <t>1,50*1,90</t>
  </si>
  <si>
    <t>Součet</t>
  </si>
  <si>
    <t>121151117</t>
  </si>
  <si>
    <t>Sejmutí ornice plochy do 500 m2 tl vrstvy do 500 mm strojně</t>
  </si>
  <si>
    <t>-2075151278</t>
  </si>
  <si>
    <t>pro přístavbu</t>
  </si>
  <si>
    <t>28,0*5,0</t>
  </si>
  <si>
    <t>3</t>
  </si>
  <si>
    <t>131251102</t>
  </si>
  <si>
    <t>Hloubení jam nezapažených v hornině třídy těžitelnosti I, skupiny 3 objem do 50 m3 strojně</t>
  </si>
  <si>
    <t>m3</t>
  </si>
  <si>
    <t>1414953449</t>
  </si>
  <si>
    <t>výkr.č. D.1.2-08</t>
  </si>
  <si>
    <t>výkr.č. D.1.2-10</t>
  </si>
  <si>
    <t>výkr.č. D.1.2-11</t>
  </si>
  <si>
    <t>pro základové konstrukce vířivé vany</t>
  </si>
  <si>
    <t>4,20*2,70*0,80</t>
  </si>
  <si>
    <t xml:space="preserve">pro základové konstrukce akumulační jímky </t>
  </si>
  <si>
    <t>3,90*2,0*1,20</t>
  </si>
  <si>
    <t>132251101</t>
  </si>
  <si>
    <t>Hloubení rýh nezapažených  š do 800 mm v hornině třídy těžitelnosti I, skupiny 3 objem do 20 m3 strojně</t>
  </si>
  <si>
    <t>1665400882</t>
  </si>
  <si>
    <t>pro základové pasy přístavby výškové úrovně -1.150</t>
  </si>
  <si>
    <t>(14,50+3,25+3,65+1,45)*0,80*0,80</t>
  </si>
  <si>
    <t>5</t>
  </si>
  <si>
    <t>132251252</t>
  </si>
  <si>
    <t>Hloubení rýh nezapažených š do 2000 mm v hornině třídy těžitelnosti I, skupiny 3 objem do 50 m3 strojně</t>
  </si>
  <si>
    <t>-1154420797</t>
  </si>
  <si>
    <t>pro základové pasy přístavby výškové úrovně -3.050, -2.350, -1.850, -1.650,  -1.500</t>
  </si>
  <si>
    <t>(1,10+18,05)*1,20*1,15</t>
  </si>
  <si>
    <t>(9,45+1,45+0,70)*1,20*1,30</t>
  </si>
  <si>
    <t>6</t>
  </si>
  <si>
    <t>132254204</t>
  </si>
  <si>
    <t>Hloubení zapažených rýh š do 2000 mm v hornině třídy těžitelnosti I, skupiny 3 objem do 500 m3</t>
  </si>
  <si>
    <t>163668638</t>
  </si>
  <si>
    <t>výkr.č.D.1.4.a - 01</t>
  </si>
  <si>
    <t>výkr.č.D.1.4.a - 02</t>
  </si>
  <si>
    <t>trasa D1-D1´, napojení střešních svodů DS4, DS5 - společná trasa s drenážním potrubím v hloubce 3200 mm</t>
  </si>
  <si>
    <t>(11,0+3,20+0,90)*1,50*4,0</t>
  </si>
  <si>
    <t>Mezisoučet</t>
  </si>
  <si>
    <t>pro základové pasy přístavby výškové úrovně -3.050, -2.350, -1.850</t>
  </si>
  <si>
    <t>(1,40+0,70)*1,50*1,50</t>
  </si>
  <si>
    <t>0,70*1,20*2,0</t>
  </si>
  <si>
    <t>(9,50+1,10+0,70)*1,50*2,70</t>
  </si>
  <si>
    <t>7</t>
  </si>
  <si>
    <t>139751101</t>
  </si>
  <si>
    <t>Vykopávky v uzavřených prostorech v hornině třídy těžitelnosti I, skupiny 1 až 3 ručně</t>
  </si>
  <si>
    <t>-1552617933</t>
  </si>
  <si>
    <t xml:space="preserve">místn.č. 1.01 - bazénová hala </t>
  </si>
  <si>
    <t>rýha pro položení ležaté kanalizace</t>
  </si>
  <si>
    <t>21,0*0,80*1,0</t>
  </si>
  <si>
    <t>8</t>
  </si>
  <si>
    <t>151101101</t>
  </si>
  <si>
    <t>Zřízení příložného pažení a rozepření stěn rýh hl do 2 m</t>
  </si>
  <si>
    <t>1529524721</t>
  </si>
  <si>
    <t>pro základové pasy přístavby výškové úrovně -2.350, -1.850</t>
  </si>
  <si>
    <t>(1,40+0,70)*2*1,50</t>
  </si>
  <si>
    <t>0,70*2*2,0</t>
  </si>
  <si>
    <t>9</t>
  </si>
  <si>
    <t>151101102</t>
  </si>
  <si>
    <t>Zřízení příložného pažení a rozepření stěn rýh hl do 4 m</t>
  </si>
  <si>
    <t>410539404</t>
  </si>
  <si>
    <t>(11,0+3,20+0,90)*2*4,0</t>
  </si>
  <si>
    <t>pro základové pasy přístavby výškové úrovně -3.050</t>
  </si>
  <si>
    <t>(9,50+1,10*2+0,70*2)*3,0</t>
  </si>
  <si>
    <t>10</t>
  </si>
  <si>
    <t>151101111</t>
  </si>
  <si>
    <t>Odstranění příložného pažení a rozepření stěn rýh hl do 2 m</t>
  </si>
  <si>
    <t>1814012941</t>
  </si>
  <si>
    <t>11</t>
  </si>
  <si>
    <t>151101112</t>
  </si>
  <si>
    <t>Odstranění příložného pažení a rozepření stěn rýh hl do 4 m</t>
  </si>
  <si>
    <t>248305407</t>
  </si>
  <si>
    <t>12</t>
  </si>
  <si>
    <t>162211311</t>
  </si>
  <si>
    <t>Vodorovné přemístění výkopku z horniny třídy těžitelnosti I, skupiny 1 až 3 stavebním kolečkem do 10 m</t>
  </si>
  <si>
    <t>-327346218</t>
  </si>
  <si>
    <t>16,80-10,08</t>
  </si>
  <si>
    <t>13</t>
  </si>
  <si>
    <t>162211319</t>
  </si>
  <si>
    <t>Příplatek k vodorovnému přemístění výkopku z horniny třídy těžitelnosti I, skupiny 1 až 3 stavebním kolečkem ZKD 10 m</t>
  </si>
  <si>
    <t>-640894818</t>
  </si>
  <si>
    <t>14</t>
  </si>
  <si>
    <t>162751117</t>
  </si>
  <si>
    <t>Vodorovné přemístění do 10000 m výkopku/sypaniny z horniny třídy těžitelnosti I, skupiny 1 až 3</t>
  </si>
  <si>
    <t>1733764063</t>
  </si>
  <si>
    <t>6,72+128,966</t>
  </si>
  <si>
    <t>162751119</t>
  </si>
  <si>
    <t>Příplatek k vodorovnému přemístění výkopku/sypaniny z horniny třídy těžitelnosti I, skupiny 1 až 3 ZKD 1000 m přes 10000 m</t>
  </si>
  <si>
    <t>508484031</t>
  </si>
  <si>
    <t>135,686*5 "Přepočtené koeficientem množství</t>
  </si>
  <si>
    <t>16</t>
  </si>
  <si>
    <t>167111101</t>
  </si>
  <si>
    <t>Nakládání výkopku z hornin třídy těžitelnosti I, skupiny 1 až 3 ručně</t>
  </si>
  <si>
    <t>-712647751</t>
  </si>
  <si>
    <t>17</t>
  </si>
  <si>
    <t>167151101</t>
  </si>
  <si>
    <t>Nakládání výkopku z hornin třídy těžitelnosti I, skupiny 1 až 3 do 100 m3</t>
  </si>
  <si>
    <t>-854612235</t>
  </si>
  <si>
    <t>výkopy rýh základových pasů a kanalizace</t>
  </si>
  <si>
    <t>14,624+44,523+142,770</t>
  </si>
  <si>
    <t>odpočet  zasypu</t>
  </si>
  <si>
    <t>-122,951</t>
  </si>
  <si>
    <t>ornice</t>
  </si>
  <si>
    <t>140,0*0,50-100,0*0,20</t>
  </si>
  <si>
    <t>18</t>
  </si>
  <si>
    <t>171201221</t>
  </si>
  <si>
    <t>Poplatek za uložení na skládce (skládkovné) zeminy a kamení kód odpadu 17 05 04</t>
  </si>
  <si>
    <t>t</t>
  </si>
  <si>
    <t>1320677927</t>
  </si>
  <si>
    <t>135,686*2 "Přepočtené koeficientem množství</t>
  </si>
  <si>
    <t>19</t>
  </si>
  <si>
    <t>174111101</t>
  </si>
  <si>
    <t>Zásyp jam, šachet rýh nebo kolem objektů sypaninou se zhutněním ručně</t>
  </si>
  <si>
    <t>-1627570044</t>
  </si>
  <si>
    <t>odpočet  podsypů, obsypů, lože potrubí, základových pasů</t>
  </si>
  <si>
    <t>-(16,0+13,525+45,056+4,385)</t>
  </si>
  <si>
    <t>20</t>
  </si>
  <si>
    <t>174111102</t>
  </si>
  <si>
    <t>Zásyp v uzavřených prostorech sypaninou se zhutněním ručně</t>
  </si>
  <si>
    <t>-1995459214</t>
  </si>
  <si>
    <t>rýha po položení ležaté kanalizace</t>
  </si>
  <si>
    <t>21,0*0,80*0,60</t>
  </si>
  <si>
    <t>175111101</t>
  </si>
  <si>
    <t>Obsypání potrubí ručně sypaninou bez prohození, uloženou do 3 m</t>
  </si>
  <si>
    <t>818960189</t>
  </si>
  <si>
    <t>21,0*0,80*0,30</t>
  </si>
  <si>
    <t>ležatá kanalizace přístavby</t>
  </si>
  <si>
    <t>(28,0+1,0*6+3,0+2,0+11,0+3,20+0,90)*0,50*0,50</t>
  </si>
  <si>
    <t>22</t>
  </si>
  <si>
    <t>M</t>
  </si>
  <si>
    <t>58337331</t>
  </si>
  <si>
    <t>štěrkopísek frakce 0/22</t>
  </si>
  <si>
    <t>-2048743752</t>
  </si>
  <si>
    <t>18,565*2 "Přepočtené koeficientem množství</t>
  </si>
  <si>
    <t>23</t>
  </si>
  <si>
    <t>181311103</t>
  </si>
  <si>
    <t>Rozprostření ornice tl vrstvy do 200 mm v rovině nebo ve svahu do 1:5 ručně</t>
  </si>
  <si>
    <t>728982769</t>
  </si>
  <si>
    <t>"odhad"100</t>
  </si>
  <si>
    <t>24</t>
  </si>
  <si>
    <t>181411131</t>
  </si>
  <si>
    <t>Založení parkového trávníku výsevem plochy do 1000 m2 v rovině a ve svahu do 1:5</t>
  </si>
  <si>
    <t>277675918</t>
  </si>
  <si>
    <t>25</t>
  </si>
  <si>
    <t>00572410</t>
  </si>
  <si>
    <t>osivo směs travní parková</t>
  </si>
  <si>
    <t>kg</t>
  </si>
  <si>
    <t>932215870</t>
  </si>
  <si>
    <t>100*0,02 "Přepočtené koeficientem množství</t>
  </si>
  <si>
    <t>Zakládání</t>
  </si>
  <si>
    <t>26</t>
  </si>
  <si>
    <t>211971110</t>
  </si>
  <si>
    <t>Zřízení opláštění žeber nebo trativodů geotextilií v rýze nebo zářezu sklonu do 1:2</t>
  </si>
  <si>
    <t>1445023904</t>
  </si>
  <si>
    <t>trativody DN150</t>
  </si>
  <si>
    <t>(5,0+30,0+5,0+30,0+10,0)*1,0</t>
  </si>
  <si>
    <t>27</t>
  </si>
  <si>
    <t>69311080</t>
  </si>
  <si>
    <t>geotextilie netkaná separační, ochranná, filtrační, drenážní PES 200g/m2</t>
  </si>
  <si>
    <t>-1828498892</t>
  </si>
  <si>
    <t>80*1,1845 "Přepočtené koeficientem množství</t>
  </si>
  <si>
    <t>28</t>
  </si>
  <si>
    <t>212572111</t>
  </si>
  <si>
    <t>Lože pro trativody ze štěrkopísku tříděného</t>
  </si>
  <si>
    <t>762701009</t>
  </si>
  <si>
    <t>(5,0+30,0+5,0+30,0+10,0)*0,40*0,50</t>
  </si>
  <si>
    <t>29</t>
  </si>
  <si>
    <t>212755216</t>
  </si>
  <si>
    <t>Trativody z drenážních trubek plastových flexibilních D 160 mm bez lože</t>
  </si>
  <si>
    <t>m</t>
  </si>
  <si>
    <t>1645067766</t>
  </si>
  <si>
    <t>5,0+30,0+5,0+30,0+10,0</t>
  </si>
  <si>
    <t>30</t>
  </si>
  <si>
    <t>213141111</t>
  </si>
  <si>
    <t>Zřízení vrstvy z geotextilie v rovině nebo ve sklonu do 1:5 š do 3 m</t>
  </si>
  <si>
    <t>236248441</t>
  </si>
  <si>
    <t>na násyp pod bazénovou vanu</t>
  </si>
  <si>
    <t>(16,10*2,20)*2</t>
  </si>
  <si>
    <t>31</t>
  </si>
  <si>
    <t>69311081</t>
  </si>
  <si>
    <t>geotextilie netkaná separační, ochranná, filtrační, drenážní PES 300g/m2</t>
  </si>
  <si>
    <t>664139935</t>
  </si>
  <si>
    <t>70,84*1,1845 "Přepočtené koeficientem množství</t>
  </si>
  <si>
    <t>32</t>
  </si>
  <si>
    <t>271532212</t>
  </si>
  <si>
    <t>Podsyp pod základové konstrukce se zhutněním z hrubého kameniva frakce 16 až 32 mm</t>
  </si>
  <si>
    <t>795366148</t>
  </si>
  <si>
    <t>násyp pod bazénovou vanu</t>
  </si>
  <si>
    <t>(16,10*2,20*0,25)*2</t>
  </si>
  <si>
    <t>33</t>
  </si>
  <si>
    <t>271562211</t>
  </si>
  <si>
    <t>Podsyp pod základové konstrukce se zhutněním z drobného kameniva frakce 0 až 4 mm</t>
  </si>
  <si>
    <t>-1835346667</t>
  </si>
  <si>
    <t>(16,10*2,20*0,05)*2</t>
  </si>
  <si>
    <t>34</t>
  </si>
  <si>
    <t>271572211</t>
  </si>
  <si>
    <t>Podsyp pod základové konstrukce se zhutněním z netříděného štěrkopísku</t>
  </si>
  <si>
    <t>-789848207</t>
  </si>
  <si>
    <t>spodní vrstvy podlahy po položení ležaté kanalizace</t>
  </si>
  <si>
    <t>21,0*0,80*0,20</t>
  </si>
  <si>
    <t>základy přístavby</t>
  </si>
  <si>
    <t>((4,35+27,20)*2+3,55)*0,40*0,15</t>
  </si>
  <si>
    <t>akumulační jímka, technologický kanál</t>
  </si>
  <si>
    <t>(4,50*2,10+1,50*2,0)*0,15</t>
  </si>
  <si>
    <t>vířivá vana</t>
  </si>
  <si>
    <t>4,0*2,60*0,15</t>
  </si>
  <si>
    <t>skladba podlahy C2</t>
  </si>
  <si>
    <t>(6,45*1,65+3,75*1,90)*0,25</t>
  </si>
  <si>
    <t>skladba podlahy C</t>
  </si>
  <si>
    <t>(15,0*3,55+4,30*0,90)*0,25</t>
  </si>
  <si>
    <t>35</t>
  </si>
  <si>
    <t>273321211</t>
  </si>
  <si>
    <t>Základové desky ze ŽB bez zvýšených nároků na prostředí tř. C 12/15</t>
  </si>
  <si>
    <t>-521643330</t>
  </si>
  <si>
    <t>podkladní beton tl. 100 mm</t>
  </si>
  <si>
    <t>21,0*0,80*0,10</t>
  </si>
  <si>
    <t>(4,50*2,10+1,50*2,0)*0,10</t>
  </si>
  <si>
    <t>4,0*2,60*0,10</t>
  </si>
  <si>
    <t>"ztratné betonu 10%"2,285*0,10</t>
  </si>
  <si>
    <t>skladba podlahy C2 - podkladní beton tl. 150 mm</t>
  </si>
  <si>
    <t>(6,45*2,05+4,15*1,90)*0,15</t>
  </si>
  <si>
    <t>"ztratné betonu 10%"2,665*0,10</t>
  </si>
  <si>
    <t>(15,40*4,35+4,30*1,30)*0,15</t>
  </si>
  <si>
    <t>36</t>
  </si>
  <si>
    <t>273321311</t>
  </si>
  <si>
    <t>Základové desky ze ŽB bez zvýšených nároků na prostředí tř. C 16/20</t>
  </si>
  <si>
    <t>-1287027398</t>
  </si>
  <si>
    <t>akumulační jímka, technologický kanál - žb. deska tl. 200 mm</t>
  </si>
  <si>
    <t>(4,30*1,90+1,65*1,60)*0,20</t>
  </si>
  <si>
    <t>vířivá vana - žb. deska 250 mm</t>
  </si>
  <si>
    <t>4,55*3,10*0,25</t>
  </si>
  <si>
    <t>"ztratné betonu 10%"5,688*0,10</t>
  </si>
  <si>
    <t>výkr.č. D.1.4.a. - 01</t>
  </si>
  <si>
    <t>výkr.č. D.1.4.a. - 05</t>
  </si>
  <si>
    <t>pod drenážní šachtu DRŠ1</t>
  </si>
  <si>
    <t>1,50*1,50*0,20</t>
  </si>
  <si>
    <t>"ztratné betonu 10%"0,45*0,10</t>
  </si>
  <si>
    <t>37</t>
  </si>
  <si>
    <t>273321411</t>
  </si>
  <si>
    <t>Základové desky ze ŽB bez zvýšených nároků na prostředí tř. C 20/25</t>
  </si>
  <si>
    <t>-1473818683</t>
  </si>
  <si>
    <t>vířivá vana - žb. deska 300 mm pod nerez vanu</t>
  </si>
  <si>
    <t>4,05*2,60*0,30</t>
  </si>
  <si>
    <t>místn.č. 0.03 - strojovna</t>
  </si>
  <si>
    <t>základy pro čerpadla</t>
  </si>
  <si>
    <t>0,60*0,30*0,10</t>
  </si>
  <si>
    <t>0,80*0,60*0,10</t>
  </si>
  <si>
    <t>1,20*0,60*0,10</t>
  </si>
  <si>
    <t>38</t>
  </si>
  <si>
    <t>273351121</t>
  </si>
  <si>
    <t>Zřízení bednění základových desek</t>
  </si>
  <si>
    <t>1601976428</t>
  </si>
  <si>
    <t>(4,50+4,10)*2*0,30</t>
  </si>
  <si>
    <t>(4,0+2,60)*2*0,30</t>
  </si>
  <si>
    <t>(1,65+2,70+1,90+3,55)*0,50</t>
  </si>
  <si>
    <t>(4,55+3,10)*2*0,50</t>
  </si>
  <si>
    <t>(4,35+4,05)*0,30</t>
  </si>
  <si>
    <t>(0,60+0,30)*2*0,20</t>
  </si>
  <si>
    <t>(0,80+0,60)*2*0,20</t>
  </si>
  <si>
    <t>(1,20+0,60)*2*0,20</t>
  </si>
  <si>
    <t>pod drenážní šachtou DRŠ1</t>
  </si>
  <si>
    <t>1,50*4*0,30</t>
  </si>
  <si>
    <t>39</t>
  </si>
  <si>
    <t>273351122</t>
  </si>
  <si>
    <t>Odstranění bednění základových desek</t>
  </si>
  <si>
    <t>-930570168</t>
  </si>
  <si>
    <t>40</t>
  </si>
  <si>
    <t>273362021</t>
  </si>
  <si>
    <t>Výztuž základových desek svařovanými sítěmi Kari</t>
  </si>
  <si>
    <t>1296163341</t>
  </si>
  <si>
    <t>podkladní beton tl. 100 mm - KARI síť 150 x 150 x 6 mm</t>
  </si>
  <si>
    <t>(21,0*0,80*3,03)*0,001</t>
  </si>
  <si>
    <t>"přesahy 20%"0,051*0,20</t>
  </si>
  <si>
    <t>(4,50*2,10+1,50*2,0)*3,03*0,001</t>
  </si>
  <si>
    <t>4,0*2,60*3,03*0,001</t>
  </si>
  <si>
    <t>"přesahy 20%"0,07*0,20</t>
  </si>
  <si>
    <t>akumulační jímka, technologický kanál - žb. deska tl. 200 mm - 2 x KARI síť 150 x 150 x 6 mm</t>
  </si>
  <si>
    <t>((4,30*1,90+1,65*1,60)*3,03*0,001)*2</t>
  </si>
  <si>
    <t>"přesahy 20%"0,066*0,20</t>
  </si>
  <si>
    <t>vířivá vana - žb. deska 250 mm - 2 x KARI síť 150 x 150 x 6 mm</t>
  </si>
  <si>
    <t>(4,55*3,10*3,03*0,001)*2</t>
  </si>
  <si>
    <t>"přesahy 20%"0,085*0,20</t>
  </si>
  <si>
    <t>vířivá vana - žb. deska 300 mm pod nerez vanu - 2 x KARI 100 x 100 x 8 mm</t>
  </si>
  <si>
    <t>(4,05*2,60*7,99*0,001)*2</t>
  </si>
  <si>
    <t>"přesahy 20%"0,168*0,20</t>
  </si>
  <si>
    <t>skladba podlahy C2 - podkladní beton tl. 150 mm - 2 x KARI síť 100 x 100 x 6 mm</t>
  </si>
  <si>
    <t>((6,45*2,05+4,15*1,90)*4,40*0,001)*2</t>
  </si>
  <si>
    <t>"přesahy 20%"0,186*0,20</t>
  </si>
  <si>
    <t>základy pro čerpadla - KARI síť 150 x 150 x 6 mm</t>
  </si>
  <si>
    <t>0,60*0,30*3,03*0,001</t>
  </si>
  <si>
    <t>0,80*0,60*3,03*0,001</t>
  </si>
  <si>
    <t>1,20*0,60*3,03*0,001</t>
  </si>
  <si>
    <t>"přesahy 20%"0,004*0,20</t>
  </si>
  <si>
    <t>pod drenážní šachtou DRŠ1 - KARI síť 150 x 150 x 6 mm</t>
  </si>
  <si>
    <t>1,50*1,50*3,03*0,001</t>
  </si>
  <si>
    <t>"přesahy 20%"0,007*0,20</t>
  </si>
  <si>
    <t>41</t>
  </si>
  <si>
    <t>274313611</t>
  </si>
  <si>
    <t>Základové pásy z betonu tř. C 16/20</t>
  </si>
  <si>
    <t>1272517862</t>
  </si>
  <si>
    <t>obetonování dnového kanálu</t>
  </si>
  <si>
    <t>16,20*0,60*0,30</t>
  </si>
  <si>
    <t>základ pro ukotvení nerezové bazénové vany</t>
  </si>
  <si>
    <t>(18,60+5,60)*0,30*0,20</t>
  </si>
  <si>
    <t>"ztratné betonu 10%"4,368*0,10</t>
  </si>
  <si>
    <t>(7,65+1,10)*0,40*2,70+0,70*2,0*0,40+0,70*1,30*0,40+(1,45+3,65)*0,80*0,40+4,40*0,40*1,30</t>
  </si>
  <si>
    <t>4,50*0,40*1,30+0,50*0,40*1,60+(14,80+2,85)*0,40*1,10+(1,10+17,15)*0,40*1,45+(2,0+1,10)*0,40*3,0</t>
  </si>
  <si>
    <t>1,40*0,40*1,75+1,45*0,40*1,05</t>
  </si>
  <si>
    <t>"ztratné betonu 10%"44,42*0,10</t>
  </si>
  <si>
    <t>42</t>
  </si>
  <si>
    <t>274321411</t>
  </si>
  <si>
    <t>Základové pasy ze ŽB bez zvýšených nároků na prostředí tř. C 20/25</t>
  </si>
  <si>
    <t>1206124531</t>
  </si>
  <si>
    <t>podbetonování nerezové bazénové vany</t>
  </si>
  <si>
    <t>(19,0+4,80+17,20+3,60+2,0)*0,35*0,30</t>
  </si>
  <si>
    <t>"ztratné betonu 10%"4,893*0,10</t>
  </si>
  <si>
    <t>43</t>
  </si>
  <si>
    <t>274351121</t>
  </si>
  <si>
    <t>Zřízení bednění základových pasů rovného</t>
  </si>
  <si>
    <t>697330187</t>
  </si>
  <si>
    <t>16,20*2*0,50</t>
  </si>
  <si>
    <t>(19,0+4,80+17,20+3,60+2,0)*0,50</t>
  </si>
  <si>
    <t>(18,60+5,60)*0,50</t>
  </si>
  <si>
    <t>(7,65+1,10*2)*3,0+(0,70*2*2,50)+(0,70*2*1,50)+(1,45+3,65)*2*1,0+(4,40*2*1,50)</t>
  </si>
  <si>
    <t>(4,50*2*1,50)+(0,50*2*2,0)+(14,80*2+2,85*2)*1,50+(1,10*2+17,15)*2,0+(2,0+1,10*2)*3,50</t>
  </si>
  <si>
    <t>1,40*2*2,0+1,45*2*1,50</t>
  </si>
  <si>
    <t>44</t>
  </si>
  <si>
    <t>274351122</t>
  </si>
  <si>
    <t>Odstranění bednění základových pasů rovného</t>
  </si>
  <si>
    <t>1282134018</t>
  </si>
  <si>
    <t>45</t>
  </si>
  <si>
    <t>274361821</t>
  </si>
  <si>
    <t>Výztuž základových pasů betonářskou ocelí 10 505 (R)</t>
  </si>
  <si>
    <t>-1638512502</t>
  </si>
  <si>
    <t>podbetonování nerezové bazénové vany - přikotvení ke stávajícímu dnu - ocel R10 po 500 mm délky 1100 mm</t>
  </si>
  <si>
    <t>((19,0+4,80+17,20+3,60+2,0)/0,50*1,10*0,617)*0,001</t>
  </si>
  <si>
    <t>Svislé a kompletní konstrukce</t>
  </si>
  <si>
    <t>46</t>
  </si>
  <si>
    <t>311113142</t>
  </si>
  <si>
    <t>Nosná zeď tl do 200 mm z hladkých tvárnic ztraceného bednění včetně výplně z betonu tř. 20/25</t>
  </si>
  <si>
    <t>-881108284</t>
  </si>
  <si>
    <t>výkr.č. D.1.2-07</t>
  </si>
  <si>
    <t>akumulační jímka, stěna technologického kanálu</t>
  </si>
  <si>
    <t>(2,90+1,50)*2*1,0</t>
  </si>
  <si>
    <t>2,05*1,0</t>
  </si>
  <si>
    <t>47</t>
  </si>
  <si>
    <t>311113143</t>
  </si>
  <si>
    <t>Nosná zeď tl do 250 mm z hladkých tvárnic ztraceného bednění včetně výplně z betonu tř. C 20/25</t>
  </si>
  <si>
    <t>1984215776</t>
  </si>
  <si>
    <t>(2,85+4,05)*0,75</t>
  </si>
  <si>
    <t>(3,10+4,55)*0,50</t>
  </si>
  <si>
    <t>48</t>
  </si>
  <si>
    <t>311272111</t>
  </si>
  <si>
    <t>Zdivo z pórobetonových tvárnic hladkých do P2 do 450 kg/m3 na tenkovrstvou maltu tl 250 mm</t>
  </si>
  <si>
    <t>755130328</t>
  </si>
  <si>
    <t>obvodové zdivo a střední nosná zeď přístavby</t>
  </si>
  <si>
    <t>(28,0*3,40)-(28,0*0,25+3,0*0,60*4+2,0*0,60*2)</t>
  </si>
  <si>
    <t>4,10*3*2,85+((4,10*0,75)/2)*3-(4,10*0,25*3)</t>
  </si>
  <si>
    <t>49</t>
  </si>
  <si>
    <t>311272311</t>
  </si>
  <si>
    <t>Zdivo z pórobetonových tvárnic hladkých do P2 do 450 kg/m3 na tenkovrstvou maltu tl 375 mm</t>
  </si>
  <si>
    <t>1674087031</t>
  </si>
  <si>
    <t>dozdívka mezi místn.č. 1.01 - 1.47</t>
  </si>
  <si>
    <t>1,35*2,20</t>
  </si>
  <si>
    <t>výkr.č. D.1.2-12</t>
  </si>
  <si>
    <t>dozdívka parapetního zdiva ve II. NP</t>
  </si>
  <si>
    <t>1,50*0,15*2</t>
  </si>
  <si>
    <t>50</t>
  </si>
  <si>
    <t>311361821</t>
  </si>
  <si>
    <t>Výztuž nosných zdí betonářskou ocelí 10 505</t>
  </si>
  <si>
    <t>-30138068</t>
  </si>
  <si>
    <t>podélná výztuž v ložných sparách 2 x R10</t>
  </si>
  <si>
    <t>(2,90+1,50)*2*2*3*0,617*0,001</t>
  </si>
  <si>
    <t>(2,05*1,0)*2*3*0,617*0,001</t>
  </si>
  <si>
    <t>svislá výztuž R8 po 500 mm</t>
  </si>
  <si>
    <t>(2,90+1,50)*2/0,50*1,0*0,395*0,001</t>
  </si>
  <si>
    <t>2,05/0,50*1,0*0,395*0,001</t>
  </si>
  <si>
    <t>(2,85+4,05)*2*2*0,617*0,001</t>
  </si>
  <si>
    <t>(3,10+4,55)*0,617*0,001</t>
  </si>
  <si>
    <t>(2,85+4,05)/0,50*0,75*0,395*0,001</t>
  </si>
  <si>
    <t>(3,10+4,55)/0,50*0,50*0,395*0,001</t>
  </si>
  <si>
    <t>51</t>
  </si>
  <si>
    <t>317234410</t>
  </si>
  <si>
    <t>Vyzdívka mezi nosníky z cihel pálených na MC</t>
  </si>
  <si>
    <t>-1400031697</t>
  </si>
  <si>
    <t>místn.č. 1.48</t>
  </si>
  <si>
    <t>3 x IPE120 délky 2400 mm</t>
  </si>
  <si>
    <t>2,40*0,25*0,15</t>
  </si>
  <si>
    <t>4 x IPE120 délky 1400 mm</t>
  </si>
  <si>
    <t>1,40*0,40*0,15</t>
  </si>
  <si>
    <t>52</t>
  </si>
  <si>
    <t>317944321</t>
  </si>
  <si>
    <t>Válcované nosníky do č.12 dodatečně osazované do připravených otvorů</t>
  </si>
  <si>
    <t>900651755</t>
  </si>
  <si>
    <t>místn.č. 1.46</t>
  </si>
  <si>
    <t xml:space="preserve">3 x HEB100 délky 3900 mm - 3 x </t>
  </si>
  <si>
    <t>((3,90*20,40*0,001)*3)*3</t>
  </si>
  <si>
    <t>3 x HEB100 délky 2600 mm</t>
  </si>
  <si>
    <t>(2,60*20,40*0,001)*3</t>
  </si>
  <si>
    <t>místn.č. 1.47</t>
  </si>
  <si>
    <t>1 x IPE120 délky 2400 mm</t>
  </si>
  <si>
    <t>2,40*10,40*0,001</t>
  </si>
  <si>
    <t>(2,40*10,40*0,001)*3</t>
  </si>
  <si>
    <t>(1,40*10,40*0,001)*4</t>
  </si>
  <si>
    <t>53</t>
  </si>
  <si>
    <t>338171123</t>
  </si>
  <si>
    <t>Osazování sloupků a vzpěr plotových ocelových v do 2,60 m se zabetonováním</t>
  </si>
  <si>
    <t>kus</t>
  </si>
  <si>
    <t>-855750345</t>
  </si>
  <si>
    <t>sloupky</t>
  </si>
  <si>
    <t>vzpěry</t>
  </si>
  <si>
    <t>54</t>
  </si>
  <si>
    <t>55342254</t>
  </si>
  <si>
    <t>sloupek plotový průběžný Pz a komaxitový 2300/38x1,5mm</t>
  </si>
  <si>
    <t>-1404004383</t>
  </si>
  <si>
    <t>55</t>
  </si>
  <si>
    <t>55342274</t>
  </si>
  <si>
    <t>vzpěra plotová 38x1,5mm včetně krytky s uchem 2500mm</t>
  </si>
  <si>
    <t>665067445</t>
  </si>
  <si>
    <t>56</t>
  </si>
  <si>
    <t>342272245</t>
  </si>
  <si>
    <t>Příčka z pórobetonových hladkých tvárnic na tenkovrstvou maltu tl 150 mm</t>
  </si>
  <si>
    <t>-130063310</t>
  </si>
  <si>
    <t>mezi místn.č. 1.47 a 1.48</t>
  </si>
  <si>
    <t>4,10*2,85+(4,10*0,75)/2-2,10*2,0</t>
  </si>
  <si>
    <t>28,0*0,70</t>
  </si>
  <si>
    <t>57</t>
  </si>
  <si>
    <t>346244381</t>
  </si>
  <si>
    <t>Plentování jednostranné v do 200 mm válcovaných nosníků cihlami</t>
  </si>
  <si>
    <t>547790288</t>
  </si>
  <si>
    <t>2,40*0,15*2</t>
  </si>
  <si>
    <t>1,40*0,15*2</t>
  </si>
  <si>
    <t>58</t>
  </si>
  <si>
    <t>346272226</t>
  </si>
  <si>
    <t>Přizdívka z pórobetonových tvárnic tl 75 mm</t>
  </si>
  <si>
    <t>582928225</t>
  </si>
  <si>
    <t>místn.č. 1.01 - dozdění soklu u nerezové části bazénu</t>
  </si>
  <si>
    <t>(1,30+2,65+1,30+1,40)*0,60</t>
  </si>
  <si>
    <t>59</t>
  </si>
  <si>
    <t>346272236</t>
  </si>
  <si>
    <t>Přizdívka z pórobetonových tvárnic tl 100 mm</t>
  </si>
  <si>
    <t>1844134435</t>
  </si>
  <si>
    <t>místn.č. 1.01 - obezdění paty sloupu</t>
  </si>
  <si>
    <t>(0,70*0,70)*3</t>
  </si>
  <si>
    <t>60</t>
  </si>
  <si>
    <t>348101210</t>
  </si>
  <si>
    <t>Osazení vrat nebo vrátek k oplocení na ocelové sloupky do 2 m2</t>
  </si>
  <si>
    <t>-1326649320</t>
  </si>
  <si>
    <t>61</t>
  </si>
  <si>
    <t>55342335</t>
  </si>
  <si>
    <t>branka plotová jednokřídlá Pz s PVC vrstvou 1000x2030mm</t>
  </si>
  <si>
    <t>785076564</t>
  </si>
  <si>
    <t>62</t>
  </si>
  <si>
    <t>348121211</t>
  </si>
  <si>
    <t>Osazení podhrabových desek délky do 2 m na ocelové plotové sloupky</t>
  </si>
  <si>
    <t>-1038068125</t>
  </si>
  <si>
    <t>63</t>
  </si>
  <si>
    <t>59233119</t>
  </si>
  <si>
    <t>deska plotová betonová 2000x50x290mm</t>
  </si>
  <si>
    <t>476708971</t>
  </si>
  <si>
    <t>u vstupní branky, řezáno na cca 1/2</t>
  </si>
  <si>
    <t>64</t>
  </si>
  <si>
    <t>348121221</t>
  </si>
  <si>
    <t>Osazení podhrabových desek délky do 3 m na ocelové plotové sloupky</t>
  </si>
  <si>
    <t>1122566600</t>
  </si>
  <si>
    <t>65</t>
  </si>
  <si>
    <t>59233120</t>
  </si>
  <si>
    <t>deska plotová betonová 2900x50x290mm</t>
  </si>
  <si>
    <t>1780697206</t>
  </si>
  <si>
    <t>66</t>
  </si>
  <si>
    <t>348401130</t>
  </si>
  <si>
    <t>Montáž oplocení ze strojového pletiva s napínacími dráty výšky do 2,0 m</t>
  </si>
  <si>
    <t>-1773499114</t>
  </si>
  <si>
    <t>2,40+2,20+2,85+10,70+1,80</t>
  </si>
  <si>
    <t>67</t>
  </si>
  <si>
    <t>31324816</t>
  </si>
  <si>
    <t>svařované plotové pletivo v rolích 25m výšky 2,00m průměr drátu 3mm rozměr oka 50x50mm povrchová úprava Pz a komaxit</t>
  </si>
  <si>
    <t>-1084239990</t>
  </si>
  <si>
    <t>19,95*1,05 "Přepočtené koeficientem množství</t>
  </si>
  <si>
    <t>Vodorovné konstrukce</t>
  </si>
  <si>
    <t>68</t>
  </si>
  <si>
    <t>411321414</t>
  </si>
  <si>
    <t>Stropy deskové ze ŽB tř. C 25/30</t>
  </si>
  <si>
    <t>1390575989</t>
  </si>
  <si>
    <t>strop nad strojovnou</t>
  </si>
  <si>
    <t>4,60*3,70*0,20</t>
  </si>
  <si>
    <t>3,20*0,40*0,20</t>
  </si>
  <si>
    <t>místn.č. 1.47 - strop akumulační jímky</t>
  </si>
  <si>
    <t>(2,90*1,90-0,60*0,60*2)*0,20</t>
  </si>
  <si>
    <t>místn.č. 1.47 - žb. deska pro filtr</t>
  </si>
  <si>
    <t>1,25*1,40*0,20</t>
  </si>
  <si>
    <t>69</t>
  </si>
  <si>
    <t>411351011</t>
  </si>
  <si>
    <t>Zřízení bednění stropů deskových tl do 25 cm bez podpěrné kce</t>
  </si>
  <si>
    <t>-513007095</t>
  </si>
  <si>
    <t>4,60*3,70</t>
  </si>
  <si>
    <t>(4,60+3,70)*0,50</t>
  </si>
  <si>
    <t>3,20*0,50</t>
  </si>
  <si>
    <t>2,50*1,50</t>
  </si>
  <si>
    <t>(2,90+1,90)*2*0,50+(0,60*4)*2*0,50</t>
  </si>
  <si>
    <t>(1,25*1,40*2)*0,50</t>
  </si>
  <si>
    <t>1,25*1,0</t>
  </si>
  <si>
    <t>70</t>
  </si>
  <si>
    <t>411351012</t>
  </si>
  <si>
    <t>Odstranění bednění stropů deskových tl do 25 cm bez podpěrné kce</t>
  </si>
  <si>
    <t>-137590121</t>
  </si>
  <si>
    <t>71</t>
  </si>
  <si>
    <t>411354313</t>
  </si>
  <si>
    <t>Zřízení podpěrné konstrukce stropů výšky do 4 m tl do 25 cm</t>
  </si>
  <si>
    <t>-373475067</t>
  </si>
  <si>
    <t>72</t>
  </si>
  <si>
    <t>411354314</t>
  </si>
  <si>
    <t>Odstranění podpěrné konstrukce stropů výšky do 4 m tl do 25 cm</t>
  </si>
  <si>
    <t>484508382</t>
  </si>
  <si>
    <t>73</t>
  </si>
  <si>
    <t>411362021</t>
  </si>
  <si>
    <t>Výztuž stropů svařovanými sítěmi Kari</t>
  </si>
  <si>
    <t>1007864891</t>
  </si>
  <si>
    <t>strop nad strojovnou - 2 x KARI síť 100 x 100 x 8 mm</t>
  </si>
  <si>
    <t>(4,60*3,70*7,99*0,001)*2</t>
  </si>
  <si>
    <t>(3,20*0,40*7,99*0,001)*2</t>
  </si>
  <si>
    <t>"přesahy 20 %"0,292*0,20</t>
  </si>
  <si>
    <t>((2,90*1,90-0,60*0,60*2)*7,99*0,001)*2</t>
  </si>
  <si>
    <t>(1,25*1,40*7,99*0,001)*2</t>
  </si>
  <si>
    <t>"přesahy 20 %"0,105*0,20</t>
  </si>
  <si>
    <t>74</t>
  </si>
  <si>
    <t>417321414</t>
  </si>
  <si>
    <t>Ztužující pásy a věnce ze ŽB tř. C 20/25</t>
  </si>
  <si>
    <t>1843209188</t>
  </si>
  <si>
    <t xml:space="preserve">vířivá vana - ukončení zdiva z tvárnic </t>
  </si>
  <si>
    <t>(4,55+2,85)*0,25*0,20</t>
  </si>
  <si>
    <t>ztužující věnec zdiva přístavby</t>
  </si>
  <si>
    <t>(28,0+4,10*3)*0,25*0,25</t>
  </si>
  <si>
    <t>věnec pod pozednici přístavby</t>
  </si>
  <si>
    <t>28,0*0,30*0,20</t>
  </si>
  <si>
    <t>75</t>
  </si>
  <si>
    <t>417351115</t>
  </si>
  <si>
    <t>Zřízení bednění ztužujících věnců</t>
  </si>
  <si>
    <t>-643241358</t>
  </si>
  <si>
    <t>(4,55+3,10+2,60+4,05)*0,30</t>
  </si>
  <si>
    <t>(28,0+27,50+4,35*2+4,10*4)*0,40</t>
  </si>
  <si>
    <t>28,0*2*0,40</t>
  </si>
  <si>
    <t>28,0*0,10</t>
  </si>
  <si>
    <t>76</t>
  </si>
  <si>
    <t>417351116</t>
  </si>
  <si>
    <t>Odstranění bednění ztužujících věnců</t>
  </si>
  <si>
    <t>1893946796</t>
  </si>
  <si>
    <t>77</t>
  </si>
  <si>
    <t>417361821</t>
  </si>
  <si>
    <t>Výztuž ztužujících pásů a věnců betonářskou ocelí 10 505</t>
  </si>
  <si>
    <t>649440515</t>
  </si>
  <si>
    <t>podélná výztuž R12</t>
  </si>
  <si>
    <t>((28,0+4,10*3)*0,888*0,001)*4</t>
  </si>
  <si>
    <t>třmínky R6 po 250 mm délky 1000 mm</t>
  </si>
  <si>
    <t>(28,0+4,10*3)/0,25*1,0*0,222*0,001</t>
  </si>
  <si>
    <t>(28,0*0,888*0,001)*6</t>
  </si>
  <si>
    <t>třmínky R6 po 250 mm délky 1100 mm</t>
  </si>
  <si>
    <t>28,0/0,25*1,10*0,222*0,001</t>
  </si>
  <si>
    <t>78</t>
  </si>
  <si>
    <t>430321515</t>
  </si>
  <si>
    <t>Schodišťová konstrukce a rampa ze ŽB tř. C 20/25</t>
  </si>
  <si>
    <t>-259691168</t>
  </si>
  <si>
    <t>deska schodiště do plaveckého bazénu</t>
  </si>
  <si>
    <t>(2,75*2,0+2,20*2,0)*0,20+2,0*0,60*0,30</t>
  </si>
  <si>
    <t>místn.č. 1.01</t>
  </si>
  <si>
    <t>schodišťové stupně s ochozů k bazénové vaně</t>
  </si>
  <si>
    <t>(5,10+4,835*2+3,10)*0,785*0,15</t>
  </si>
  <si>
    <t>(5,10+4,835*2+3,10)*0,385*0,15</t>
  </si>
  <si>
    <t>2,0*0,385*0,30</t>
  </si>
  <si>
    <t>79</t>
  </si>
  <si>
    <t>430362021</t>
  </si>
  <si>
    <t>Výztuž schodišťové konstrukce a rampy svařovanými sítěmi Kari</t>
  </si>
  <si>
    <t>-1354750321</t>
  </si>
  <si>
    <t>deska schodiště do plaveckého bazénu - 2 x KARI síť 100 x 100 x 8 mm</t>
  </si>
  <si>
    <t>((2,75*2,0+2,20*2,0)*7,99*0,001)*2</t>
  </si>
  <si>
    <t>"přesahy 20%"0,158*0,20</t>
  </si>
  <si>
    <t>80</t>
  </si>
  <si>
    <t>431351121</t>
  </si>
  <si>
    <t>Zřízení bednění podest schodišť a ramp přímočarých v do 4 m</t>
  </si>
  <si>
    <t>1304046768</t>
  </si>
  <si>
    <t xml:space="preserve">deska schodiště do plaveckého bazénu </t>
  </si>
  <si>
    <t>2,75*2,0+2,20*2,0</t>
  </si>
  <si>
    <t>(2,75+2,20)*0,50*2+2,0*0,50</t>
  </si>
  <si>
    <t>81</t>
  </si>
  <si>
    <t>431351122</t>
  </si>
  <si>
    <t>Odstranění bednění podest schodišť a ramp přímočarých v do 4 m</t>
  </si>
  <si>
    <t>550554108</t>
  </si>
  <si>
    <t>82</t>
  </si>
  <si>
    <t>434351141</t>
  </si>
  <si>
    <t>Zřízení bednění stupňů přímočarých schodišť</t>
  </si>
  <si>
    <t>-1234645246</t>
  </si>
  <si>
    <t>(5,10+4,835*2+3,10+2,0*2)*0,50</t>
  </si>
  <si>
    <t>((5,10+4,835*2+3,10)*0,30)*2</t>
  </si>
  <si>
    <t>0,40*0,30</t>
  </si>
  <si>
    <t>83</t>
  </si>
  <si>
    <t>434351142</t>
  </si>
  <si>
    <t>Odstranění bednění stupňů přímočarých schodišť</t>
  </si>
  <si>
    <t>-1281513403</t>
  </si>
  <si>
    <t>84</t>
  </si>
  <si>
    <t>451573111</t>
  </si>
  <si>
    <t>Lože pod potrubí otevřený výkop ze štěrkopísku</t>
  </si>
  <si>
    <t>1689199607</t>
  </si>
  <si>
    <t>rýha před položením ležaté kanalizace</t>
  </si>
  <si>
    <t>(28,0+1,0*6+3,0+2,0+11,0+3,20+0,90)*0,50*0,10</t>
  </si>
  <si>
    <t>Úpravy povrchů, podlahy a osazování výplní</t>
  </si>
  <si>
    <t>85</t>
  </si>
  <si>
    <t>612131121</t>
  </si>
  <si>
    <t>Penetrační disperzní nátěr vnitřních stěn nanášený ručně</t>
  </si>
  <si>
    <t>-22532055</t>
  </si>
  <si>
    <t>místnost.č. 1.01 - nad obklady</t>
  </si>
  <si>
    <t>(3,50+1,30+21,95+1,30+3,40)*0,70</t>
  </si>
  <si>
    <t>((5,80*1,30)/2)*2</t>
  </si>
  <si>
    <t>21,95*0,30</t>
  </si>
  <si>
    <t>místn.č. 1.47 - stěny a dno akumulační jímky</t>
  </si>
  <si>
    <t>(2,50+1,50)*2*1,0</t>
  </si>
  <si>
    <t>19,40*3,40-(3,0*0,60*4)+(3,0+0,60*2)*0,20*4+4,10*2*2,35+((4,10*0,75)/2)*2+(1,50+0,80+2,15+0,80)*0,15</t>
  </si>
  <si>
    <t>4,15*2,65+4,15*3,40+(4,10*2,85+(4,10*0,75)/2)*2-(2,10*2,0+2,0*0,60)+(2,0+0,60*2)*0,20</t>
  </si>
  <si>
    <t>místn. 1.48</t>
  </si>
  <si>
    <t>3,50*2,65+3,50*3,40+(4,10*2,85+(4,10*0,75)/2)*2-(2,10*2,0+2,0*0,60+2,25*1,90+2,05*1,0)+(2,0+0,60*2)*0,20</t>
  </si>
  <si>
    <t>86</t>
  </si>
  <si>
    <t>612142001</t>
  </si>
  <si>
    <t>Potažení vnitřních stěn sklovláknitým pletivem vtlačeným do tenkovrstvé hmoty</t>
  </si>
  <si>
    <t>-87517064</t>
  </si>
  <si>
    <t>plochy stěn, ostění a nadpraží</t>
  </si>
  <si>
    <t>87</t>
  </si>
  <si>
    <t>612311131</t>
  </si>
  <si>
    <t>Potažení vnitřních stěn vápenným štukem tloušťky do 3 mm</t>
  </si>
  <si>
    <t>826002479</t>
  </si>
  <si>
    <t>19,40*1,20+4,10*2*0,15+((4,10*0,75)/2)*2+(1,50+0,80+2,15+0,80)*0,15</t>
  </si>
  <si>
    <t>4,15*2,65+4,15*3,40+(4,10*2,85+(4,10*0,75)/2)*2-(2,10*2,0+2,0*0,60)+(2,0+0,60*2)*0,20-1,30*1,50</t>
  </si>
  <si>
    <t>88</t>
  </si>
  <si>
    <t>619995001</t>
  </si>
  <si>
    <t>Začištění omítek kolem oken, dveří, podlah nebo obkladů</t>
  </si>
  <si>
    <t>1108664895</t>
  </si>
  <si>
    <t>místnost.č. 1.01 - nad novým keramickým obkladem</t>
  </si>
  <si>
    <t>(6,0+2,70+0,40*2+1,30+0,40*2+2,65+0,40*2+1,30+0,40*2+1,40+5,90)</t>
  </si>
  <si>
    <t>(2,20+1,30+20,05+2,90)</t>
  </si>
  <si>
    <t>0,40</t>
  </si>
  <si>
    <t>19,40+4,10+1,50+1,30+0,30*2+2,65+0,30*2+1,30+0,30*2+4,10</t>
  </si>
  <si>
    <t>1,30</t>
  </si>
  <si>
    <t>89</t>
  </si>
  <si>
    <t>622131121</t>
  </si>
  <si>
    <t>Penetrační nátěr vnějších stěn nanášený ručně</t>
  </si>
  <si>
    <t>-1793496202</t>
  </si>
  <si>
    <t>pod zateplovací systém stěn</t>
  </si>
  <si>
    <t>28,0*4,0-(3,0*0,60*4+2,0*0,60*4)</t>
  </si>
  <si>
    <t>4,35*2*2,65+((4,35*0,75)/2)*2-1,30*2,30</t>
  </si>
  <si>
    <t>pod zateplovací systém soklu</t>
  </si>
  <si>
    <t>(28,0+4,35*2)*1,0</t>
  </si>
  <si>
    <t>90</t>
  </si>
  <si>
    <t>622143003</t>
  </si>
  <si>
    <t>Montáž omítkových plastových nebo pozinkovaných rohových profilů s tkaninou</t>
  </si>
  <si>
    <t>1454376099</t>
  </si>
  <si>
    <t>vnitřní ostění a nadpraží otvorů - začišťovací a rohové lišty</t>
  </si>
  <si>
    <t>(0,60*2+2,0+2,30*2+1,30)*2</t>
  </si>
  <si>
    <t>(0,60*2+2,0+2,10*2+2,0+2,05*2+1,0+2,25*2+1,90)*2</t>
  </si>
  <si>
    <t>91</t>
  </si>
  <si>
    <t>59051516</t>
  </si>
  <si>
    <t>profil začišťovací PVC pro ostění vnitřních omítek</t>
  </si>
  <si>
    <t>1730262316</t>
  </si>
  <si>
    <t>vnitřní ostění a nadpraží otvorů</t>
  </si>
  <si>
    <t>0,60*2+2,0+2,30*2+1,30</t>
  </si>
  <si>
    <t>0,60*2+2,0+2,10*2+2,0+2,05*2+1,0+2,25*2+1,90</t>
  </si>
  <si>
    <t>30*1,1 "Přepočtené koeficientem množství</t>
  </si>
  <si>
    <t>92</t>
  </si>
  <si>
    <t>63127464</t>
  </si>
  <si>
    <t>profil rohový Al 15x15mm s výztužnou tkaninou š 100mm pro ETICS</t>
  </si>
  <si>
    <t>-1763078921</t>
  </si>
  <si>
    <t>93</t>
  </si>
  <si>
    <t>622211021</t>
  </si>
  <si>
    <t>Montáž kontaktního zateplení vnějších stěn lepením a mechanickým kotvením polystyrénových desek tl do 120 mm</t>
  </si>
  <si>
    <t>-739179410</t>
  </si>
  <si>
    <t>zateplovací systém soklu</t>
  </si>
  <si>
    <t>94</t>
  </si>
  <si>
    <t>28376443</t>
  </si>
  <si>
    <t>deska z polystyrénu XPS, hrana rovná a strukturovaný povrch 300kPa tl 100mm</t>
  </si>
  <si>
    <t>267801012</t>
  </si>
  <si>
    <t>36,7*1,1 "Přepočtené koeficientem množství</t>
  </si>
  <si>
    <t>95</t>
  </si>
  <si>
    <t>622211031</t>
  </si>
  <si>
    <t>Montáž kontaktního zateplení vnějších stěn lepením a mechanickým kotvením polystyrénových desek tl do 160 mm</t>
  </si>
  <si>
    <t>2121985600</t>
  </si>
  <si>
    <t>zateplovací systém stěn tl. 150 mm</t>
  </si>
  <si>
    <t>4,35*2*2,65+((4,35*0,75)/2)*2</t>
  </si>
  <si>
    <t>96</t>
  </si>
  <si>
    <t>28375935</t>
  </si>
  <si>
    <t>deska EPS 70 fasádní λ=0,039 tl 150mm</t>
  </si>
  <si>
    <t>531188067</t>
  </si>
  <si>
    <t>126,768*1,1 "Přepočtené koeficientem množství</t>
  </si>
  <si>
    <t>97</t>
  </si>
  <si>
    <t>622252001</t>
  </si>
  <si>
    <t>Montáž profilů kontaktního zateplení připevněných mechanicky</t>
  </si>
  <si>
    <t>-1459374713</t>
  </si>
  <si>
    <t>28,0+4,35*2-2,30</t>
  </si>
  <si>
    <t>98</t>
  </si>
  <si>
    <t>59051668</t>
  </si>
  <si>
    <t>profil zakládací Al tl 0,7mm pro ETICS pro izolant tl 150mm</t>
  </si>
  <si>
    <t>677739379</t>
  </si>
  <si>
    <t>34,4*1,05 "Přepočtené koeficientem množství</t>
  </si>
  <si>
    <t>99</t>
  </si>
  <si>
    <t>622252002</t>
  </si>
  <si>
    <t>Montáž profilů kontaktního zateplení lepených</t>
  </si>
  <si>
    <t>-1350206545</t>
  </si>
  <si>
    <t>I. NP - rohové a začišťovací lišty okenních a dveřních otvorů</t>
  </si>
  <si>
    <t>((3,0+0,60*2)*4+(2,0+0,60*2)*2+(2,30*2+1,30))*2</t>
  </si>
  <si>
    <t>II. NP - rohové a začišťovací lišty okenních otvorů</t>
  </si>
  <si>
    <t>((1,50+1,35*2)*2)*2</t>
  </si>
  <si>
    <t>parapetní lišty</t>
  </si>
  <si>
    <t>I. NP</t>
  </si>
  <si>
    <t>3,0*4+2,0*2</t>
  </si>
  <si>
    <t>II. NP</t>
  </si>
  <si>
    <t>1,50*2</t>
  </si>
  <si>
    <t>100</t>
  </si>
  <si>
    <t>2031168487</t>
  </si>
  <si>
    <t>I. NP - rohové lišty okenních a dveřních otvorů</t>
  </si>
  <si>
    <t>(3,0+0,60*2)*4+(2,0+0,60*2)*2+(2,30*2+1,30)</t>
  </si>
  <si>
    <t>II. NP - rohové lišty okenních otvorů</t>
  </si>
  <si>
    <t>(1,50+1,35*2)*2</t>
  </si>
  <si>
    <t>37,5*1,05 "Přepočtené koeficientem množství</t>
  </si>
  <si>
    <t>101</t>
  </si>
  <si>
    <t>28342205</t>
  </si>
  <si>
    <t>profil začišťovací PVC 6mm s výztužnou tkaninou pro ostění ETICS</t>
  </si>
  <si>
    <t>-142007392</t>
  </si>
  <si>
    <t>I. NP - lišty okenních a dveřních otvorů</t>
  </si>
  <si>
    <t>II. NP - lišty okenních otvorů</t>
  </si>
  <si>
    <t>102</t>
  </si>
  <si>
    <t>59051512</t>
  </si>
  <si>
    <t>profil začišťovací s okapnicí PVC s výztužnou tkaninou pro parapet ETICS</t>
  </si>
  <si>
    <t>1988722217</t>
  </si>
  <si>
    <t>19*1,05 "Přepočtené koeficientem množství</t>
  </si>
  <si>
    <t>103</t>
  </si>
  <si>
    <t>622511111</t>
  </si>
  <si>
    <t>Tenkovrstvá akrylátová mozaiková střednězrnná omítka včetně penetrace vnějších stěn</t>
  </si>
  <si>
    <t>736533799</t>
  </si>
  <si>
    <t>zateplovací systém soklu nad terénem</t>
  </si>
  <si>
    <t>(28,0+4,35*2-2,30)*0,20</t>
  </si>
  <si>
    <t>104</t>
  </si>
  <si>
    <t>622531021</t>
  </si>
  <si>
    <t>Tenkovrstvá silikonová zrnitá omítka tl. 2,0 mm včetně penetrace vnějších stěn</t>
  </si>
  <si>
    <t>1855538534</t>
  </si>
  <si>
    <t>4,35*2*2,65+((4,35*0,75)/2)*2-2,30*1,30</t>
  </si>
  <si>
    <t>ostění a nadpraží</t>
  </si>
  <si>
    <t>(3,0+0,60*2)*0,15*4+(2,0+0,60*2)*0,15*2+(1,30+2,30*2)*0,15</t>
  </si>
  <si>
    <t>105</t>
  </si>
  <si>
    <t>629991012</t>
  </si>
  <si>
    <t>Zakrytí výplní otvorů fólií přilepenou na začišťovací lišty</t>
  </si>
  <si>
    <t>988572504</t>
  </si>
  <si>
    <t>3,0*0,60*4</t>
  </si>
  <si>
    <t>2,0*0,60*2</t>
  </si>
  <si>
    <t>2,15*1,80</t>
  </si>
  <si>
    <t>106</t>
  </si>
  <si>
    <t>629995101</t>
  </si>
  <si>
    <t>Očištění vnějších ploch tlakovou vodou</t>
  </si>
  <si>
    <t>-486458276</t>
  </si>
  <si>
    <t>základové konstrukce stávající budovy pod úrovní terénu pro natavení hydroizolace</t>
  </si>
  <si>
    <t>18,05*1,70</t>
  </si>
  <si>
    <t>9,90*3,10</t>
  </si>
  <si>
    <t>107</t>
  </si>
  <si>
    <t>631312141</t>
  </si>
  <si>
    <t>Doplnění rýh v dosavadních mazaninách betonem prostým</t>
  </si>
  <si>
    <t>77395023</t>
  </si>
  <si>
    <t>betonová deska tl. 100 mm</t>
  </si>
  <si>
    <t>108</t>
  </si>
  <si>
    <t>632441220</t>
  </si>
  <si>
    <t>Potěr anhydritový samonivelační litý C25 do 50 mm</t>
  </si>
  <si>
    <t>1784264138</t>
  </si>
  <si>
    <t>místnost 1.01 - strop a podesta schodiště nad strojovnou</t>
  </si>
  <si>
    <t>3,20*0,40</t>
  </si>
  <si>
    <t>2,75*2,0</t>
  </si>
  <si>
    <t>místnost. 1.01 - podlaha - ochozy</t>
  </si>
  <si>
    <t>21,95*2,20+(1,30*0,90)*2</t>
  </si>
  <si>
    <t>skladba podlahy C2 - místn.č. 1.47, 1.48</t>
  </si>
  <si>
    <t>17,0-(2,70*1,90+2,05*1,20)</t>
  </si>
  <si>
    <t>14,40</t>
  </si>
  <si>
    <t>skladba podlahy C - místn.č. 1.46</t>
  </si>
  <si>
    <t>15,40*4,35+4,30*1,30</t>
  </si>
  <si>
    <t>(2,20+3,50*3)*0,40</t>
  </si>
  <si>
    <t>109</t>
  </si>
  <si>
    <t>632450121</t>
  </si>
  <si>
    <t>Vyrovnávací cementový potěr tl do 20 mm ze suchých směsí provedený v pásu</t>
  </si>
  <si>
    <t>-404609961</t>
  </si>
  <si>
    <t>místn.č. 1.47, 1.48</t>
  </si>
  <si>
    <t>pod vnitřní parapety</t>
  </si>
  <si>
    <t>2,0*2*0,20</t>
  </si>
  <si>
    <t>pod vnější parapety</t>
  </si>
  <si>
    <t>K/8</t>
  </si>
  <si>
    <t>3,0*4*0,20</t>
  </si>
  <si>
    <t>K/9</t>
  </si>
  <si>
    <t>K/5</t>
  </si>
  <si>
    <t>1,50*2*0,20</t>
  </si>
  <si>
    <t>110</t>
  </si>
  <si>
    <t>633811111</t>
  </si>
  <si>
    <t>Broušení nerovností betonových podlah do 2 mm - stržení šlemu</t>
  </si>
  <si>
    <t>-35908012</t>
  </si>
  <si>
    <t>111</t>
  </si>
  <si>
    <t>564750011</t>
  </si>
  <si>
    <t>Podklad z kameniva hrubého drceného vel. 8-16 mm tl 150 mm</t>
  </si>
  <si>
    <t>549165064</t>
  </si>
  <si>
    <t>pod dlaždice okapového chodníku</t>
  </si>
  <si>
    <t>1,0*0,50</t>
  </si>
  <si>
    <t>1,0*1,80</t>
  </si>
  <si>
    <t>4,70*0,50</t>
  </si>
  <si>
    <t>1,80*1,80</t>
  </si>
  <si>
    <t>5,40*0,50</t>
  </si>
  <si>
    <t>5,0*0,50</t>
  </si>
  <si>
    <t>112</t>
  </si>
  <si>
    <t>637211122</t>
  </si>
  <si>
    <t>Okapový chodník z betonových dlaždic tl 60 mm kladených do písku se zalitím spár MC</t>
  </si>
  <si>
    <t>2065837569</t>
  </si>
  <si>
    <t>113</t>
  </si>
  <si>
    <t>637311131</t>
  </si>
  <si>
    <t>Okapový chodník z betonových záhonových obrubníků lože beton</t>
  </si>
  <si>
    <t>1962640948</t>
  </si>
  <si>
    <t>1,80+2,0+6,80+1,70+5,40+0,50+5,0</t>
  </si>
  <si>
    <t>114</t>
  </si>
  <si>
    <t>642942221</t>
  </si>
  <si>
    <t>Osazování zárubní nebo rámů dveřních kovových do 4 m2 na MC</t>
  </si>
  <si>
    <t>1437210350</t>
  </si>
  <si>
    <t>D/2 - místn.č. 1.47</t>
  </si>
  <si>
    <t>115</t>
  </si>
  <si>
    <t>55331746</t>
  </si>
  <si>
    <t>zárubeň dvoukřídlá ocelová pro zdění tl stěny 110-150mm rozměru 1200/1970, 2100mm</t>
  </si>
  <si>
    <t>-555564653</t>
  </si>
  <si>
    <t>116</t>
  </si>
  <si>
    <t>642945111</t>
  </si>
  <si>
    <t>Osazování protipožárních nebo protiplynových zárubní dveří jednokřídlových do 2,5 m2</t>
  </si>
  <si>
    <t>-691804787</t>
  </si>
  <si>
    <t>D/1 - místn.č. 1.48</t>
  </si>
  <si>
    <t>117</t>
  </si>
  <si>
    <t>55331562</t>
  </si>
  <si>
    <t>zárubeň jednokřídlá ocelová pro zdění s protipožární úpravou tl stěny 110-150mm rozměru 800/1970, 2100mm</t>
  </si>
  <si>
    <t>155403587</t>
  </si>
  <si>
    <t>Trubní vedení</t>
  </si>
  <si>
    <t>118</t>
  </si>
  <si>
    <t>894812501</t>
  </si>
  <si>
    <t>Revizní a čistící šachta z PP typ DN 1000/160 šachtové dno průtočné 90°</t>
  </si>
  <si>
    <t>331491481</t>
  </si>
  <si>
    <t>drenážní šachta DRŠ1</t>
  </si>
  <si>
    <t>119</t>
  </si>
  <si>
    <t>894812521</t>
  </si>
  <si>
    <t>Revizní a čistící šachta z PP DN 1000 šachtová roura korugovaná světlé hloubky 1200 mm</t>
  </si>
  <si>
    <t>228632023</t>
  </si>
  <si>
    <t>120</t>
  </si>
  <si>
    <t>894812535</t>
  </si>
  <si>
    <t>Revizní a čistící šachta z PP DN 1000 poklop litinový pro třídu zatížení A15 na plastovém konusu</t>
  </si>
  <si>
    <t>-789076662</t>
  </si>
  <si>
    <t>Ostatní konstrukce a práce, bourání</t>
  </si>
  <si>
    <t>121</t>
  </si>
  <si>
    <t>941321111</t>
  </si>
  <si>
    <t>Montáž lešení řadového modulového těžkého zatížení do 300 kg/m2 š do 1,2 m v do 10 m</t>
  </si>
  <si>
    <t>414343299</t>
  </si>
  <si>
    <t>pro zateplení fasády a střešního pláště</t>
  </si>
  <si>
    <t>30,0*4,50</t>
  </si>
  <si>
    <t>12,0*3,0</t>
  </si>
  <si>
    <t>11,0*3,0</t>
  </si>
  <si>
    <t>122</t>
  </si>
  <si>
    <t>941321211</t>
  </si>
  <si>
    <t>Příplatek k lešení řadovému modulovému těžkému š 1,2 m v do 25 m za první a ZKD den použití</t>
  </si>
  <si>
    <t>1087340927</t>
  </si>
  <si>
    <t>předpoklad 50 dní</t>
  </si>
  <si>
    <t>204,0*50</t>
  </si>
  <si>
    <t>123</t>
  </si>
  <si>
    <t>941321811</t>
  </si>
  <si>
    <t>Demontáž lešení řadového modulového těžkého zatížení do 300 kg/m2 š do 1,2 m v do 10 m</t>
  </si>
  <si>
    <t>89583277</t>
  </si>
  <si>
    <t>124</t>
  </si>
  <si>
    <t>943211111</t>
  </si>
  <si>
    <t>Montáž lešení prostorového rámového lehkého s podlahami zatížení do 200 kg/m2 v do 10 m</t>
  </si>
  <si>
    <t>1560451062</t>
  </si>
  <si>
    <t>část s bazénovou vanou</t>
  </si>
  <si>
    <t>16,0*5,0*4,0</t>
  </si>
  <si>
    <t>125</t>
  </si>
  <si>
    <t>943211211</t>
  </si>
  <si>
    <t>Příplatek k lešení prostorovému rámovému lehkému s podlahami v do 10 m za první a ZKD den použití</t>
  </si>
  <si>
    <t>479397335</t>
  </si>
  <si>
    <t>320*5 "Přepočtené koeficientem množství</t>
  </si>
  <si>
    <t>126</t>
  </si>
  <si>
    <t>943211811</t>
  </si>
  <si>
    <t>Demontáž lešení prostorového rámového lehkého s podlahami zatížení do 200 kg/m2 v do 10 m</t>
  </si>
  <si>
    <t>1040348322</t>
  </si>
  <si>
    <t>127</t>
  </si>
  <si>
    <t>949101111</t>
  </si>
  <si>
    <t>Lešení pomocné pro objekty pozemních staveb s lešeňovou podlahou v do 1,9 m zatížení do 150 kg/m2</t>
  </si>
  <si>
    <t>-674532719</t>
  </si>
  <si>
    <t>mimo bazénovou vanu</t>
  </si>
  <si>
    <t>5,60*4,60</t>
  </si>
  <si>
    <t>21,95*2,40+1,30*1,0*2</t>
  </si>
  <si>
    <t>místn.č. 1.46, 1.47, 1.48</t>
  </si>
  <si>
    <t>79,60+17,0+14,40</t>
  </si>
  <si>
    <t>128</t>
  </si>
  <si>
    <t>952901111</t>
  </si>
  <si>
    <t>Vyčištění budov bytové a občanské výstavby při výšce podlaží do 4 m</t>
  </si>
  <si>
    <t>1977931218</t>
  </si>
  <si>
    <t>178,0</t>
  </si>
  <si>
    <t>129</t>
  </si>
  <si>
    <t>953312122</t>
  </si>
  <si>
    <t>Vložky do svislých dilatačních spár z extrudovaných polystyrénových desek tl 20 mm</t>
  </si>
  <si>
    <t>2146548115</t>
  </si>
  <si>
    <t>styk stávajících a nových základových konstrukcí</t>
  </si>
  <si>
    <t>130</t>
  </si>
  <si>
    <t>953961112</t>
  </si>
  <si>
    <t>Kotvy chemickým tmelem M 10 hl 90 mm do betonu, ŽB nebo kamene s vyvrtáním otvoru</t>
  </si>
  <si>
    <t>2127133275</t>
  </si>
  <si>
    <t>strop nad strojovnou - kotvení výztuže do obvodových konstrukcí po 200 mm ve dvou řadách</t>
  </si>
  <si>
    <t>(2,75+5,60+1,30)/0,20*2</t>
  </si>
  <si>
    <t>"zaokrouhlení" 100</t>
  </si>
  <si>
    <t>131</t>
  </si>
  <si>
    <t>953961113</t>
  </si>
  <si>
    <t>Kotvy chemickým tmelem M 12 hl 110 mm do betonu, ŽB nebo kamene s vyvrtáním otvoru</t>
  </si>
  <si>
    <t>-1695715197</t>
  </si>
  <si>
    <t>((19,0+4,80+17,20+3,60+2,0)/0,50)*2</t>
  </si>
  <si>
    <t>"zaokrouhlení" 186</t>
  </si>
  <si>
    <t>132</t>
  </si>
  <si>
    <t>961044111</t>
  </si>
  <si>
    <t>Bourání základů z betonu prostého</t>
  </si>
  <si>
    <t>-959036580</t>
  </si>
  <si>
    <t>výkr.č. D.1.2-02</t>
  </si>
  <si>
    <t>patky podpůrných sloupků VZT vně objektu</t>
  </si>
  <si>
    <t>(0,40*0,40*0,60)*6</t>
  </si>
  <si>
    <t>133</t>
  </si>
  <si>
    <t>962032231</t>
  </si>
  <si>
    <t>Bourání zdiva z cihel pálených nebo vápenopískových na MV nebo MVC přes 1 m3</t>
  </si>
  <si>
    <t>144109786</t>
  </si>
  <si>
    <t>výkr.č. D.1.2-02, 04</t>
  </si>
  <si>
    <t>místn.č. 1.01- bazénová hala - obvodová stěna v nístech okenních otvorů</t>
  </si>
  <si>
    <t>((3,50*2,50-3,50*1,45)*0,40)*4</t>
  </si>
  <si>
    <t>134</t>
  </si>
  <si>
    <t>962052211</t>
  </si>
  <si>
    <t>Bourání zdiva nadzákladového ze ŽB přes 1 m3</t>
  </si>
  <si>
    <t>909594045</t>
  </si>
  <si>
    <t>ubourání hlavice bazénové vany</t>
  </si>
  <si>
    <t>19,65*0,45*0,25</t>
  </si>
  <si>
    <t>(5,85+16,80)*0,35*0,30+5,85*0,40*0,20+16,80*0,40*0,30</t>
  </si>
  <si>
    <t>2,85*0,35*0,30</t>
  </si>
  <si>
    <t>4,0*0,65*0,30+4,0*0,40*0,20</t>
  </si>
  <si>
    <t>drážka pro žebříky bazénové vany</t>
  </si>
  <si>
    <t>(0,80*0,30*0,15)*2</t>
  </si>
  <si>
    <t>135</t>
  </si>
  <si>
    <t>963051113</t>
  </si>
  <si>
    <t>Bourání ŽB stropů deskových tl přes 80 mm</t>
  </si>
  <si>
    <t>-899834297</t>
  </si>
  <si>
    <t>výkr.č. D.1.2-01, D.1.2-02</t>
  </si>
  <si>
    <t>vybourání stávající žb. stropní kce stropu ( brouzdaliště ) nad strojovnou technologie</t>
  </si>
  <si>
    <t>4,35*1,75*0,50</t>
  </si>
  <si>
    <t>4,05*2,45*0,35</t>
  </si>
  <si>
    <t>vybourání stávajícího schodiště plaveckého bazénu</t>
  </si>
  <si>
    <t>4,80*1,0*0,35</t>
  </si>
  <si>
    <t>136</t>
  </si>
  <si>
    <t>964051111</t>
  </si>
  <si>
    <t>Bourání ŽB trámů, průvlaků nebo pásů průřezu do 0,10 m2</t>
  </si>
  <si>
    <t>694836914</t>
  </si>
  <si>
    <t>místn.č. 1.01- bazénová hala - obvodová stěna, překlady okenních otvorů</t>
  </si>
  <si>
    <t>(3,50*0,40*0,25)*4</t>
  </si>
  <si>
    <t>137</t>
  </si>
  <si>
    <t>965042141</t>
  </si>
  <si>
    <t>Bourání podkladů pod dlažby nebo mazanin betonových nebo z litého asfaltu tl do 100 mm pl přes 4 m2</t>
  </si>
  <si>
    <t>479006188</t>
  </si>
  <si>
    <t>místn.č. 1.01 - bazénová hala - ochozy</t>
  </si>
  <si>
    <t>21,95*2,15*0,08</t>
  </si>
  <si>
    <t>spodní vrstvy podlahy pro položení ležaté kanalizace</t>
  </si>
  <si>
    <t>138</t>
  </si>
  <si>
    <t>965042231</t>
  </si>
  <si>
    <t>Bourání podkladů pod dlažby nebo mazanin betonových nebo z litého asfaltu tl přes 100 mm pl do 4 m2</t>
  </si>
  <si>
    <t>-541580468</t>
  </si>
  <si>
    <t>žb.deska u schodiště do 1. PP vně objektu</t>
  </si>
  <si>
    <t>1,0*1,0*0,15</t>
  </si>
  <si>
    <t>139</t>
  </si>
  <si>
    <t>965049111</t>
  </si>
  <si>
    <t>Příplatek k bourání betonových mazanin za bourání mazanin se svařovanou sítí tl do 100 mm</t>
  </si>
  <si>
    <t>-731052438</t>
  </si>
  <si>
    <t>140</t>
  </si>
  <si>
    <t>965049112</t>
  </si>
  <si>
    <t>Příplatek k bourání betonových mazanin za bourání mazanin se svařovanou sítí tl přes 100 mm</t>
  </si>
  <si>
    <t>529965867</t>
  </si>
  <si>
    <t>141</t>
  </si>
  <si>
    <t>966049831</t>
  </si>
  <si>
    <t>Rozebrání prefabrikovaných plotových desek betonových</t>
  </si>
  <si>
    <t>-216807373</t>
  </si>
  <si>
    <t>podhrabové desky stávajícího oplocení</t>
  </si>
  <si>
    <t>142</t>
  </si>
  <si>
    <t>966071711</t>
  </si>
  <si>
    <t>Bourání sloupků a vzpěr plotových ocelových do 2,5 m zabetonovaných</t>
  </si>
  <si>
    <t>1353269512</t>
  </si>
  <si>
    <t>stávajícího oplocení</t>
  </si>
  <si>
    <t>"sloupky"17</t>
  </si>
  <si>
    <t>"vzpěry"7</t>
  </si>
  <si>
    <t>143</t>
  </si>
  <si>
    <t>966071822</t>
  </si>
  <si>
    <t>Rozebrání oplocení z drátěného pletiva se čtvercovými oky výšky do 2,0 m</t>
  </si>
  <si>
    <t>-996195576</t>
  </si>
  <si>
    <t>49,50</t>
  </si>
  <si>
    <t>144</t>
  </si>
  <si>
    <t>968082017</t>
  </si>
  <si>
    <t>Vybourání plastových rámů oken včetně křídel plochy přes 2 do 4 m2</t>
  </si>
  <si>
    <t>635836632</t>
  </si>
  <si>
    <t>D.1.2-006</t>
  </si>
  <si>
    <t>2. NP</t>
  </si>
  <si>
    <t>(1,50*1,50)*2</t>
  </si>
  <si>
    <t>145</t>
  </si>
  <si>
    <t>968082018</t>
  </si>
  <si>
    <t>Vybourání plastových rámů oken včetně křídel plochy přes 4 m2</t>
  </si>
  <si>
    <t>1329171497</t>
  </si>
  <si>
    <t>D.1.2-02</t>
  </si>
  <si>
    <t>místn.č. 1.01 - bazénová hala</t>
  </si>
  <si>
    <t>(3,50*1,45)*4</t>
  </si>
  <si>
    <t>146</t>
  </si>
  <si>
    <t>973031324</t>
  </si>
  <si>
    <t>Vysekání kapes ve zdivu cihelném na MV nebo MVC pl do 0,10 m2 hl do 150 mm</t>
  </si>
  <si>
    <t>-1896873944</t>
  </si>
  <si>
    <t>pro osazení překladů z ocelových I nosníků</t>
  </si>
  <si>
    <t>147</t>
  </si>
  <si>
    <t>975053131</t>
  </si>
  <si>
    <t>Podchycení stropů pro jejich vybourání po částech</t>
  </si>
  <si>
    <t>1735336269</t>
  </si>
  <si>
    <t>4,35*4,20</t>
  </si>
  <si>
    <t>4,80*1,0</t>
  </si>
  <si>
    <t>148</t>
  </si>
  <si>
    <t>965081213</t>
  </si>
  <si>
    <t>Bourání podlah z dlaždic keramických nebo xylolitových tl do 10 mm plochy přes 1 m2</t>
  </si>
  <si>
    <t>1695553896</t>
  </si>
  <si>
    <t>21,95*2,40+1,30*0,90*2+1,10*1,30+4,35*1,75+(20,20+5,50)*0,35</t>
  </si>
  <si>
    <t>149</t>
  </si>
  <si>
    <t>966072141</t>
  </si>
  <si>
    <t>Demontáž opláštění železobetonových stěn z polyesterované fólie vč. geotextilie</t>
  </si>
  <si>
    <t>-1894379864</t>
  </si>
  <si>
    <t>výkr.č. D.1.2-01</t>
  </si>
  <si>
    <t>akumulační jímka</t>
  </si>
  <si>
    <t>4,75*2,40</t>
  </si>
  <si>
    <t>(4,75+2,40)*2*2,40</t>
  </si>
  <si>
    <t>150</t>
  </si>
  <si>
    <t>968082022</t>
  </si>
  <si>
    <t>Vybourání plastových zárubní dveří plochy do 4 m2</t>
  </si>
  <si>
    <t>-589229099</t>
  </si>
  <si>
    <t>2,65*1,20</t>
  </si>
  <si>
    <t>(2,10*1,0)*2</t>
  </si>
  <si>
    <t>151</t>
  </si>
  <si>
    <t>977151112</t>
  </si>
  <si>
    <t>Jádrové vrty diamantovými korunkami do D 40 mm do stavebních materiálů</t>
  </si>
  <si>
    <t>-1269086618</t>
  </si>
  <si>
    <t>výkr.č. D.1.2.-18</t>
  </si>
  <si>
    <t xml:space="preserve">pro rozvody ZTI </t>
  </si>
  <si>
    <t>0,75*2</t>
  </si>
  <si>
    <t>152</t>
  </si>
  <si>
    <t>977151114</t>
  </si>
  <si>
    <t>Jádrové vrty diamantovými korunkami do D 60 mm do stavebních materiálů</t>
  </si>
  <si>
    <t>1949460189</t>
  </si>
  <si>
    <t>výkres nerez bazénová vana</t>
  </si>
  <si>
    <t>"odběr vzorků"0,60</t>
  </si>
  <si>
    <t>výkres nerez vířivá vana</t>
  </si>
  <si>
    <t>"masážní trysky"0,25</t>
  </si>
  <si>
    <t>"odběr vzorků"0,25</t>
  </si>
  <si>
    <t>"perlička"0,25</t>
  </si>
  <si>
    <t>153</t>
  </si>
  <si>
    <t>977151115</t>
  </si>
  <si>
    <t>Jádrové vrty diamantovými korunkami do D 70 mm do stavebních materiálů</t>
  </si>
  <si>
    <t>22339642</t>
  </si>
  <si>
    <t>"vzduchová masáž"0,25</t>
  </si>
  <si>
    <t>154</t>
  </si>
  <si>
    <t>977151116</t>
  </si>
  <si>
    <t>Jádrové vrty diamantovými korunkami do D 80 mm do stavebních materiálů</t>
  </si>
  <si>
    <t>-1632144437</t>
  </si>
  <si>
    <t>výkr.č. D.1.4.-06</t>
  </si>
  <si>
    <t>prostupy technologických rozvodů</t>
  </si>
  <si>
    <t>prostupy 1-1</t>
  </si>
  <si>
    <t>0,60*2</t>
  </si>
  <si>
    <t>prostupy 3-3</t>
  </si>
  <si>
    <t>155</t>
  </si>
  <si>
    <t>977151117</t>
  </si>
  <si>
    <t>Jádrové vrty diamantovými korunkami do D 90 mm do stavebních materiálů</t>
  </si>
  <si>
    <t>1439094970</t>
  </si>
  <si>
    <t>156</t>
  </si>
  <si>
    <t>977151118</t>
  </si>
  <si>
    <t>Jádrové vrty diamantovými korunkami do D 100 mm do stavebních materiálů</t>
  </si>
  <si>
    <t>1879126226</t>
  </si>
  <si>
    <t>157</t>
  </si>
  <si>
    <t>977151119</t>
  </si>
  <si>
    <t>Jádrové vrty diamantovými korunkami do D 110 mm do stavebních materiálů</t>
  </si>
  <si>
    <t>49509057</t>
  </si>
  <si>
    <t>"odtok + sání"0,60</t>
  </si>
  <si>
    <t>"vtokové trysky"0,25</t>
  </si>
  <si>
    <t>158</t>
  </si>
  <si>
    <t>977151121</t>
  </si>
  <si>
    <t>Jádrové vrty diamantovými korunkami do D 120 mm do stavebních materiálů</t>
  </si>
  <si>
    <t>674305795</t>
  </si>
  <si>
    <t>0,40+0,20+1,0</t>
  </si>
  <si>
    <t>159</t>
  </si>
  <si>
    <t>977151122</t>
  </si>
  <si>
    <t>Jádrové vrty diamantovými korunkami do D 130 mm do stavebních materiálů</t>
  </si>
  <si>
    <t>-709897438</t>
  </si>
  <si>
    <t>"dnový kanál"0,60</t>
  </si>
  <si>
    <t>"sání"0,25</t>
  </si>
  <si>
    <t>výkr.č. D.1.2.-19</t>
  </si>
  <si>
    <t>pro rozvody VZT</t>
  </si>
  <si>
    <t>0,40*2</t>
  </si>
  <si>
    <t>160</t>
  </si>
  <si>
    <t>977151123</t>
  </si>
  <si>
    <t>Jádrové vrty diamantovými korunkami do D 150 mm do stavebních materiálů</t>
  </si>
  <si>
    <t>1639147787</t>
  </si>
  <si>
    <t>161</t>
  </si>
  <si>
    <t>977151124</t>
  </si>
  <si>
    <t>Jádrové vrty diamantovými korunkami do D 180 mm do stavebních materiálů</t>
  </si>
  <si>
    <t>-904429878</t>
  </si>
  <si>
    <t>"odtok ze žlabu"0,25*2</t>
  </si>
  <si>
    <t>162</t>
  </si>
  <si>
    <t>977151125</t>
  </si>
  <si>
    <t>Jádrové vrty diamantovými korunkami do D 200 mm do stavebních materiálů</t>
  </si>
  <si>
    <t>450766270</t>
  </si>
  <si>
    <t>163</t>
  </si>
  <si>
    <t>977151126</t>
  </si>
  <si>
    <t>Jádrové vrty diamantovými korunkami do D 225 mm do stavebních materiálů</t>
  </si>
  <si>
    <t>-1501162508</t>
  </si>
  <si>
    <t>"odtok ze žlábku"0,40</t>
  </si>
  <si>
    <t>0,40+0,20+0,40</t>
  </si>
  <si>
    <t>0,25+0,40*3</t>
  </si>
  <si>
    <t>164</t>
  </si>
  <si>
    <t>977151127</t>
  </si>
  <si>
    <t>Jádrové vrty diamantovými korunkami do D 250 mm do stavebních materiálů</t>
  </si>
  <si>
    <t>-2057656988</t>
  </si>
  <si>
    <t>0,60</t>
  </si>
  <si>
    <t>165</t>
  </si>
  <si>
    <t>977151129</t>
  </si>
  <si>
    <t>Jádrové vrty diamantovými korunkami do D 350 mm do stavebních materiálů</t>
  </si>
  <si>
    <t>100816140</t>
  </si>
  <si>
    <t>166</t>
  </si>
  <si>
    <t>977151131</t>
  </si>
  <si>
    <t>Jádrové vrty diamantovými korunkami do D 400 mm do stavebních materiálů</t>
  </si>
  <si>
    <t>-681994908</t>
  </si>
  <si>
    <t>0,25*3+0,15*2+0,40*2</t>
  </si>
  <si>
    <t>167</t>
  </si>
  <si>
    <t>977211111</t>
  </si>
  <si>
    <t>Řezání stěnovou pilou ŽB kcí s výztuží průměru do 16 mm hl do 200 mm</t>
  </si>
  <si>
    <t>-509095872</t>
  </si>
  <si>
    <t>(0,80+2*0,30)*2</t>
  </si>
  <si>
    <t>168</t>
  </si>
  <si>
    <t>977211112</t>
  </si>
  <si>
    <t>Řezání stěnovou pilou ŽB kcí s výztuží průměru do 16 mm hl do 350 mm</t>
  </si>
  <si>
    <t>1377126871</t>
  </si>
  <si>
    <t>4,35*5+4,20*5</t>
  </si>
  <si>
    <t>4,80+1,0*5</t>
  </si>
  <si>
    <t>19,65+5,85+16,80+2,85</t>
  </si>
  <si>
    <t>169</t>
  </si>
  <si>
    <t>977211115</t>
  </si>
  <si>
    <t>Řezání stěnovou pilou ŽB kcí s výztuží průměru do 16 mm hl do 680 mm</t>
  </si>
  <si>
    <t>830727940</t>
  </si>
  <si>
    <t>4,0</t>
  </si>
  <si>
    <t>170</t>
  </si>
  <si>
    <t>977312114</t>
  </si>
  <si>
    <t>Řezání stávajících betonových mazanin vyztužených hl do 200 mm</t>
  </si>
  <si>
    <t>698238265</t>
  </si>
  <si>
    <t>místn.č. 1.01 - bazénová hala - podlaha pro položení ležaté kanalizace</t>
  </si>
  <si>
    <t>(21,0+0,80)*2</t>
  </si>
  <si>
    <t>171</t>
  </si>
  <si>
    <t>97801</t>
  </si>
  <si>
    <t>Vybourání skimmerů ve stěně brouzdaliště</t>
  </si>
  <si>
    <t>ks</t>
  </si>
  <si>
    <t>1488832735</t>
  </si>
  <si>
    <t>172</t>
  </si>
  <si>
    <t>97802</t>
  </si>
  <si>
    <t>Vybourání stávajícího nerezového chrliče</t>
  </si>
  <si>
    <t>947002509</t>
  </si>
  <si>
    <t>173</t>
  </si>
  <si>
    <t>978059541</t>
  </si>
  <si>
    <t>Odsekání a odebrání obkladů stěn z vnitřních obkládaček plochy přes 1 m2</t>
  </si>
  <si>
    <t>-1017508692</t>
  </si>
  <si>
    <t>(2,35*2+1,30*4+21,95)*3,0-(2,0*1,0*2+2,65*1,20)</t>
  </si>
  <si>
    <t>(5,85*2+21,95)*2,70+((3,50+1,45)*2*0,20)*4+((5,85*1,0)/2)*2-(3,50*1,45)*4</t>
  </si>
  <si>
    <t>21,95*0,85</t>
  </si>
  <si>
    <t>bazénová hala - obezdívky pat oc. sloupů</t>
  </si>
  <si>
    <t>((0,70*4*0,30)+(0,70*0,70))*3</t>
  </si>
  <si>
    <t>174</t>
  </si>
  <si>
    <t>899101211</t>
  </si>
  <si>
    <t>Demontáž poklopů litinových nebo ocelových včetně rámů hmotnosti do 50 kg</t>
  </si>
  <si>
    <t>-1003759281</t>
  </si>
  <si>
    <t>místn. č. 1.26 - strojovna - bowling</t>
  </si>
  <si>
    <t>175</t>
  </si>
  <si>
    <t>787600801</t>
  </si>
  <si>
    <t>Vysklívání oken a dveří plochy do 1 m2 skla plochého</t>
  </si>
  <si>
    <t>2086780842</t>
  </si>
  <si>
    <t>místn.č. 1.01 - okna v bazénové hale</t>
  </si>
  <si>
    <t>(1,30*0,60*5)*4</t>
  </si>
  <si>
    <t>místn.č. 1.01 - vstupní dveře do bazénové hale</t>
  </si>
  <si>
    <t>0,80*2,0+1,0*0,40</t>
  </si>
  <si>
    <t>(0,60*1,30*2)*2</t>
  </si>
  <si>
    <t>176</t>
  </si>
  <si>
    <t>766421812</t>
  </si>
  <si>
    <t>Demontáž truhlářského obložení podhledů z panelů plochy přes 1,5 m2</t>
  </si>
  <si>
    <t>-508488836</t>
  </si>
  <si>
    <t>výkr.č. D.1.2-04</t>
  </si>
  <si>
    <t>místn.č. 1.01- bazénová hala</t>
  </si>
  <si>
    <t>5,75*21,95</t>
  </si>
  <si>
    <t>177</t>
  </si>
  <si>
    <t>766421821</t>
  </si>
  <si>
    <t>Demontáž truhlářského obložení podhledů z palubek</t>
  </si>
  <si>
    <t>-354727801</t>
  </si>
  <si>
    <t>výkr.č. D.1.2-03, výkr.č. D.1.2-04</t>
  </si>
  <si>
    <t>29,60*(0,80+0,40)</t>
  </si>
  <si>
    <t>178</t>
  </si>
  <si>
    <t>766421822</t>
  </si>
  <si>
    <t>Demontáž truhlářského obložení podhledů podkladových roštů</t>
  </si>
  <si>
    <t>-144495641</t>
  </si>
  <si>
    <t>stávající palubkové obložení podhledu střechy</t>
  </si>
  <si>
    <t>179</t>
  </si>
  <si>
    <t>765191901</t>
  </si>
  <si>
    <t>Demontáž parotěsné fólie kladené ve sklonu do 30° vč. likvidace</t>
  </si>
  <si>
    <t>-1442997107</t>
  </si>
  <si>
    <t>místn.č. 1.01- podhled bazénové haly</t>
  </si>
  <si>
    <t>180</t>
  </si>
  <si>
    <t>711131811</t>
  </si>
  <si>
    <t>Odstranění izolace proti zemní vlhkosti vodorovné</t>
  </si>
  <si>
    <t>1188985520</t>
  </si>
  <si>
    <t>21,95*2,15</t>
  </si>
  <si>
    <t>21,0*0,80</t>
  </si>
  <si>
    <t>181</t>
  </si>
  <si>
    <t>713120821</t>
  </si>
  <si>
    <t>Odstranění tepelné izolace podlah volně kladené z polystyrenu suchého tl do 100 mm</t>
  </si>
  <si>
    <t>251123679</t>
  </si>
  <si>
    <t>182</t>
  </si>
  <si>
    <t>762331812</t>
  </si>
  <si>
    <t>Demontáž vázaných kcí krovů z hranolů průřezové plochy do 224 cm2</t>
  </si>
  <si>
    <t>183049921</t>
  </si>
  <si>
    <t>vybourání stávající části střešní konstrukce - zkrácení krokví</t>
  </si>
  <si>
    <t>35*1,0</t>
  </si>
  <si>
    <t>183</t>
  </si>
  <si>
    <t>712400832</t>
  </si>
  <si>
    <t>Odstranění povlakové krytiny střech do 30° dvouvrstvé</t>
  </si>
  <si>
    <t>948647029</t>
  </si>
  <si>
    <t xml:space="preserve">vybourání stávající části střešní konstrukce </t>
  </si>
  <si>
    <t>29,60*1,0</t>
  </si>
  <si>
    <t>184</t>
  </si>
  <si>
    <t>713130851</t>
  </si>
  <si>
    <t>Odstranění tepelné izolace stěn lepené a přibité z polystyrenu tl do 100 mm</t>
  </si>
  <si>
    <t>88262464</t>
  </si>
  <si>
    <t>stávající zateplení obvodové stěny pod terénem</t>
  </si>
  <si>
    <t>28,30*0,80</t>
  </si>
  <si>
    <t>185</t>
  </si>
  <si>
    <t>713130853</t>
  </si>
  <si>
    <t>Odstranění tepelné izolace stěn lepené a přibité z polystyrenu tl přes 100 mm</t>
  </si>
  <si>
    <t>329748249</t>
  </si>
  <si>
    <t>stávající zateplení obvodové stěny nad terénem</t>
  </si>
  <si>
    <t>28,30*3,0-(3,50*1,45)*4</t>
  </si>
  <si>
    <t>186</t>
  </si>
  <si>
    <t>767996701</t>
  </si>
  <si>
    <t>Demontáž atypických zámečnických konstrukcí řezáním hmotnosti jednotlivých dílů do 50 kg</t>
  </si>
  <si>
    <t>-1198278148</t>
  </si>
  <si>
    <t>podpůrné sloupky VZT vně objektu</t>
  </si>
  <si>
    <t>187</t>
  </si>
  <si>
    <t>890811811</t>
  </si>
  <si>
    <t>Bourání šachet z plastu ručně obestavěného prostoru do 1,5 m3</t>
  </si>
  <si>
    <t>1551794296</t>
  </si>
  <si>
    <t>stávající šachta KŠ-s</t>
  </si>
  <si>
    <t>1,0*1,0*0,70</t>
  </si>
  <si>
    <t>997</t>
  </si>
  <si>
    <t>Přesun sutě</t>
  </si>
  <si>
    <t>188</t>
  </si>
  <si>
    <t>997013151</t>
  </si>
  <si>
    <t>Vnitrostaveništní doprava suti a vybouraných hmot pro budovy v do 6 m s omezením mechanizace</t>
  </si>
  <si>
    <t>-1828610712</t>
  </si>
  <si>
    <t>189</t>
  </si>
  <si>
    <t>997013501</t>
  </si>
  <si>
    <t>Odvoz suti a vybouraných hmot na skládku nebo meziskládku do 1 km se složením</t>
  </si>
  <si>
    <t>631132859</t>
  </si>
  <si>
    <t>190</t>
  </si>
  <si>
    <t>997013509</t>
  </si>
  <si>
    <t>Příplatek k odvozu suti a vybouraných hmot na skládku ZKD 1 km přes 1 km</t>
  </si>
  <si>
    <t>809163944</t>
  </si>
  <si>
    <t>107,186*15 "Přepočtené koeficientem množství</t>
  </si>
  <si>
    <t>191</t>
  </si>
  <si>
    <t>997013601</t>
  </si>
  <si>
    <t>Poplatek za uložení na skládce (skládkovné) stavebního odpadu betonového kód odpadu 17 01 01</t>
  </si>
  <si>
    <t>953706332</t>
  </si>
  <si>
    <t>192</t>
  </si>
  <si>
    <t>997013602</t>
  </si>
  <si>
    <t>Poplatek za uložení na skládce (skládkovné) stavebního odpadu železobetonového kód odpadu 17 01 01</t>
  </si>
  <si>
    <t>-1685782556</t>
  </si>
  <si>
    <t>193</t>
  </si>
  <si>
    <t>997013603</t>
  </si>
  <si>
    <t>Poplatek za uložení na skládce (skládkovné) stavebního odpadu cihelného kód odpadu 17 01 02</t>
  </si>
  <si>
    <t>-1367332860</t>
  </si>
  <si>
    <t>194</t>
  </si>
  <si>
    <t>997013607</t>
  </si>
  <si>
    <t>Poplatek za uložení na skládce (skládkovné) stavebního odpadu keramického kód odpadu 17 01 03</t>
  </si>
  <si>
    <t>1128841341</t>
  </si>
  <si>
    <t>195</t>
  </si>
  <si>
    <t>997013804</t>
  </si>
  <si>
    <t>Poplatek za uložení na skládce (skládkovné) stavebního odpadu ze skla kód odpadu 17 02 02</t>
  </si>
  <si>
    <t>-229816100</t>
  </si>
  <si>
    <t>196</t>
  </si>
  <si>
    <t>997013811</t>
  </si>
  <si>
    <t>Poplatek za uložení na skládce (skládkovné) stavebního odpadu dřevěného kód odpadu 17 02 01</t>
  </si>
  <si>
    <t>-401745314</t>
  </si>
  <si>
    <t>197</t>
  </si>
  <si>
    <t>997013813</t>
  </si>
  <si>
    <t>Poplatek za uložení na skládce (skládkovné) stavebního odpadu z plastických hmot kód odpadu 17 02 03</t>
  </si>
  <si>
    <t>1565802754</t>
  </si>
  <si>
    <t>198</t>
  </si>
  <si>
    <t>997013814</t>
  </si>
  <si>
    <t>Poplatek za uložení na skládce (skládkovné) stavebního odpadu izolací kód odpadu 17 06 04</t>
  </si>
  <si>
    <t>-1137542060</t>
  </si>
  <si>
    <t>998</t>
  </si>
  <si>
    <t>Přesun hmot</t>
  </si>
  <si>
    <t>199</t>
  </si>
  <si>
    <t>998011001</t>
  </si>
  <si>
    <t>Přesun hmot pro budovy zděné v do 6 m</t>
  </si>
  <si>
    <t>-756293651</t>
  </si>
  <si>
    <t>PSV</t>
  </si>
  <si>
    <t>Práce a dodávky PSV</t>
  </si>
  <si>
    <t>711</t>
  </si>
  <si>
    <t>Izolace proti vodě, vlhkosti a plynům</t>
  </si>
  <si>
    <t>200</t>
  </si>
  <si>
    <t>711111001</t>
  </si>
  <si>
    <t>Provedení izolace proti zemní vlhkosti vodorovné za studena nátěrem penetračním</t>
  </si>
  <si>
    <t>-437209923</t>
  </si>
  <si>
    <t>(4,50*2,10+1,50*2,0)</t>
  </si>
  <si>
    <t>4,0*2,60</t>
  </si>
  <si>
    <t xml:space="preserve">skladba podlahy C2 </t>
  </si>
  <si>
    <t>(6,45*2,05+4,15*1,90)</t>
  </si>
  <si>
    <t>(15,40*4,35+4,30*1,30)</t>
  </si>
  <si>
    <t>201</t>
  </si>
  <si>
    <t>11163150</t>
  </si>
  <si>
    <t>lak penetrační asfaltový</t>
  </si>
  <si>
    <t>-1224998770</t>
  </si>
  <si>
    <t>212,848*0,00033 "Přepočtené koeficientem množství</t>
  </si>
  <si>
    <t>202</t>
  </si>
  <si>
    <t>711111051</t>
  </si>
  <si>
    <t>Provedení izolace proti zemní vlhkosti vodorovné za studena 2x nátěr tekutou elastickou hydroizolací</t>
  </si>
  <si>
    <t>-938706351</t>
  </si>
  <si>
    <t>203</t>
  </si>
  <si>
    <t>24551040</t>
  </si>
  <si>
    <t xml:space="preserve">stěrka hydroizolační dvousložková cemento-polymerová </t>
  </si>
  <si>
    <t>-340933903</t>
  </si>
  <si>
    <t>11,75*4,5 "Přepočtené koeficientem množství</t>
  </si>
  <si>
    <t>204</t>
  </si>
  <si>
    <t>711112001</t>
  </si>
  <si>
    <t>Provedení izolace proti zemní vlhkosti svislé za studena nátěrem penetračním</t>
  </si>
  <si>
    <t>-79422090</t>
  </si>
  <si>
    <t>obvodové základové konstrukce přístavby</t>
  </si>
  <si>
    <t>(4,35*2+28,0)*1,30</t>
  </si>
  <si>
    <t>základové konstrukce vířivé vany</t>
  </si>
  <si>
    <t>(4,50+2,60)*0,80</t>
  </si>
  <si>
    <t>základové konstrukce akumulační jímky a technologického kanálu</t>
  </si>
  <si>
    <t>(2,90+1,90+2,70+1,65)*1,40</t>
  </si>
  <si>
    <t>205</t>
  </si>
  <si>
    <t>-1210785150</t>
  </si>
  <si>
    <t>127,575*0,00034 "Přepočtené koeficientem množství</t>
  </si>
  <si>
    <t>206</t>
  </si>
  <si>
    <t>711141559</t>
  </si>
  <si>
    <t>Provedení izolace proti zemní vlhkosti pásy přitavením vodorovné NAIP</t>
  </si>
  <si>
    <t>1908405267</t>
  </si>
  <si>
    <t>207</t>
  </si>
  <si>
    <t>62836109</t>
  </si>
  <si>
    <t>pás asfaltový natavitelný oxidovaný tl 3,5mm s vložkou z hliníkové fólie / hliníkové fólie s textilií, se spalitelnou PE folií nebo jemnozrnným minerálním posypem</t>
  </si>
  <si>
    <t>-1283745058</t>
  </si>
  <si>
    <t>212,848*1,1655 "Přepočtené koeficientem množství</t>
  </si>
  <si>
    <t>208</t>
  </si>
  <si>
    <t>711142559</t>
  </si>
  <si>
    <t>Provedení izolace proti zemní vlhkosti pásy přitavením svislé NAIP</t>
  </si>
  <si>
    <t>-364301602</t>
  </si>
  <si>
    <t>209</t>
  </si>
  <si>
    <t>270451061</t>
  </si>
  <si>
    <t>127,575*1,221 "Přepočtené koeficientem množství</t>
  </si>
  <si>
    <t>210</t>
  </si>
  <si>
    <t>711161273</t>
  </si>
  <si>
    <t>Provedení izolace proti zemní vlhkosti svislé z nopové fólie</t>
  </si>
  <si>
    <t>-610867725</t>
  </si>
  <si>
    <t>(1,90+2,70+1,65)*1,40</t>
  </si>
  <si>
    <t>obvod přístavby - ochrana tepelné izolace soklu pod terénem</t>
  </si>
  <si>
    <t>(28,30+4,50*2)*1,0</t>
  </si>
  <si>
    <t>211</t>
  </si>
  <si>
    <t>28323005</t>
  </si>
  <si>
    <t>fólie profilovaná (nopová) drenážní HDPE s výškou nopů 8mm</t>
  </si>
  <si>
    <t>740704045</t>
  </si>
  <si>
    <t>99,44*1,221 "Přepočtené koeficientem množství</t>
  </si>
  <si>
    <t>212</t>
  </si>
  <si>
    <t>711747067</t>
  </si>
  <si>
    <t>Izolace proti vodě opracování trubních prostupu pod objímkou do 300 mm přitavením NAIP</t>
  </si>
  <si>
    <t>462613742</t>
  </si>
  <si>
    <t>rozvody ZTI - prostupy základovými konstrukcemi</t>
  </si>
  <si>
    <t>213</t>
  </si>
  <si>
    <t>62832001</t>
  </si>
  <si>
    <t>pás asfaltový natavitelný oxidovaný tl 3,5mm typu V60 S35 s vložkou ze skleněné rohože, s jemnozrnným minerálním posypem</t>
  </si>
  <si>
    <t>1628895650</t>
  </si>
  <si>
    <t>14*0,735 "Přepočtené koeficientem množství</t>
  </si>
  <si>
    <t>214</t>
  </si>
  <si>
    <t>998711201</t>
  </si>
  <si>
    <t>Přesun hmot procentní pro izolace proti vodě, vlhkosti a plynům v objektech v do 6 m</t>
  </si>
  <si>
    <t>%</t>
  </si>
  <si>
    <t>-790764025</t>
  </si>
  <si>
    <t>712</t>
  </si>
  <si>
    <t>Povlakové krytiny</t>
  </si>
  <si>
    <t>215</t>
  </si>
  <si>
    <t>712363352</t>
  </si>
  <si>
    <t>K/12 - Povlakové krytiny střech do 10° z tvarovaných poplastovaných lišt délky 2 m koutová lišta vnitřní rš 100 mm</t>
  </si>
  <si>
    <t>1290038430</t>
  </si>
  <si>
    <t>29,70*2</t>
  </si>
  <si>
    <t>216</t>
  </si>
  <si>
    <t>712363353</t>
  </si>
  <si>
    <t>K/12 - Povlakové krytiny střech do 10° z tvarovaných poplastovaných lišt délky 2 m koutová lišta vnější rš 100 mm</t>
  </si>
  <si>
    <t>-58802573</t>
  </si>
  <si>
    <t>217</t>
  </si>
  <si>
    <t>712363504</t>
  </si>
  <si>
    <t>Provedení povlak krytiny mechanicky kotvenou do dřeva TI tl do 200 mm vnitřní pole</t>
  </si>
  <si>
    <t>-2002088872</t>
  </si>
  <si>
    <t>skladba T</t>
  </si>
  <si>
    <t>29,80*4,0</t>
  </si>
  <si>
    <t>skladba S</t>
  </si>
  <si>
    <t>205,0</t>
  </si>
  <si>
    <t>218</t>
  </si>
  <si>
    <t>28322012</t>
  </si>
  <si>
    <t>fólie hydroizolační střešní mPVC mechanicky kotvená tl 1,5mm šedá</t>
  </si>
  <si>
    <t>-770034147</t>
  </si>
  <si>
    <t>324,2*1,1655 "Přepočtené koeficientem množství</t>
  </si>
  <si>
    <t>219</t>
  </si>
  <si>
    <t>712391171</t>
  </si>
  <si>
    <t>Provedení povlakové krytiny střech do 10° podkladní textilní vrstvy</t>
  </si>
  <si>
    <t>2093318329</t>
  </si>
  <si>
    <t>na vyzděnou atiku</t>
  </si>
  <si>
    <t>28,0*(0,30+0,40)</t>
  </si>
  <si>
    <t>220</t>
  </si>
  <si>
    <t>6931108</t>
  </si>
  <si>
    <t>sklovláknitá separační textilie 120g/m2</t>
  </si>
  <si>
    <t>1500993141</t>
  </si>
  <si>
    <t>343,8*1,15 "Přepočtené koeficientem množství</t>
  </si>
  <si>
    <t>221</t>
  </si>
  <si>
    <t>712861703</t>
  </si>
  <si>
    <t>Provedení povlakové krytiny vytažením na konstrukce fólií přilepenou v plné ploše</t>
  </si>
  <si>
    <t>-186132223</t>
  </si>
  <si>
    <t>222</t>
  </si>
  <si>
    <t>1476335075</t>
  </si>
  <si>
    <t>19,6*1,2 "Přepočtené koeficientem množství</t>
  </si>
  <si>
    <t>223</t>
  </si>
  <si>
    <t>998712201</t>
  </si>
  <si>
    <t>Přesun hmot procentní pro krytiny povlakové v objektech v do 6 m</t>
  </si>
  <si>
    <t>-1979950826</t>
  </si>
  <si>
    <t>713</t>
  </si>
  <si>
    <t>Izolace tepelné</t>
  </si>
  <si>
    <t>224</t>
  </si>
  <si>
    <t>713121121</t>
  </si>
  <si>
    <t>Montáž izolace tepelné podlah volně kladenými rohožemi, pásy, dílci, deskami 2 vrstvy</t>
  </si>
  <si>
    <t>554213237</t>
  </si>
  <si>
    <t>225</t>
  </si>
  <si>
    <t>28372305</t>
  </si>
  <si>
    <t>deska EPS 100 do plochých střech a podlah λ=0,037 tl 50mm</t>
  </si>
  <si>
    <t>1427375891</t>
  </si>
  <si>
    <t>50,63*2,2 "Přepočtené koeficientem množství</t>
  </si>
  <si>
    <t>226</t>
  </si>
  <si>
    <t>28372308</t>
  </si>
  <si>
    <t>deska EPS 100 do plochých střech a podlah λ=0,037 tl 80mm</t>
  </si>
  <si>
    <t>400575687</t>
  </si>
  <si>
    <t>124,32*1,1 "Přepočtené koeficientem množství</t>
  </si>
  <si>
    <t>227</t>
  </si>
  <si>
    <t>28372307</t>
  </si>
  <si>
    <t>deska EPS 100 do plochých střech a podlah λ=0,037 tl 70mm</t>
  </si>
  <si>
    <t>1876327352</t>
  </si>
  <si>
    <t>228</t>
  </si>
  <si>
    <t>713131141</t>
  </si>
  <si>
    <t>Montáž izolace tepelné stěn a základů lepením celoplošně rohoží, pásů, dílců, desek</t>
  </si>
  <si>
    <t>-1636705791</t>
  </si>
  <si>
    <t>229</t>
  </si>
  <si>
    <t>28372317</t>
  </si>
  <si>
    <t>deska EPS 100 do plochých střech a podlah λ=0,037 tl 150mm</t>
  </si>
  <si>
    <t>-118185137</t>
  </si>
  <si>
    <t>18,49*1,1 "Přepočtené koeficientem množství</t>
  </si>
  <si>
    <t>230</t>
  </si>
  <si>
    <t>713141331</t>
  </si>
  <si>
    <t>Montáž izolace tepelné střech plochých lepené za studena zplna, spádová vrstva</t>
  </si>
  <si>
    <t>1642700957</t>
  </si>
  <si>
    <t>29,80*2,0</t>
  </si>
  <si>
    <t>231</t>
  </si>
  <si>
    <t>28376142</t>
  </si>
  <si>
    <t>klín izolační z pěnového polystyrenu EPS 150 spádový</t>
  </si>
  <si>
    <t>-1566309052</t>
  </si>
  <si>
    <t>59,60*0,15</t>
  </si>
  <si>
    <t>232</t>
  </si>
  <si>
    <t>713151111</t>
  </si>
  <si>
    <t>Montáž izolace tepelné střech šikmých kladené volně mezi krokve rohoží, pásů, desek</t>
  </si>
  <si>
    <t>-677816531</t>
  </si>
  <si>
    <t>27,50*4,40</t>
  </si>
  <si>
    <t>233</t>
  </si>
  <si>
    <t>63166771</t>
  </si>
  <si>
    <t>pás tepelně izolační mezi krokve λ=0,036-0,037 tl 180mm</t>
  </si>
  <si>
    <t>-846671022</t>
  </si>
  <si>
    <t>121*1,1 "Přepočtené koeficientem množství</t>
  </si>
  <si>
    <t>234</t>
  </si>
  <si>
    <t>713151155</t>
  </si>
  <si>
    <t>Montáž izolace tepelné střech šikmých přišroubované nad krokve z desek sklonu do 30° tl do 160 mm</t>
  </si>
  <si>
    <t>-607836040</t>
  </si>
  <si>
    <t>28,0*0,30</t>
  </si>
  <si>
    <t>235</t>
  </si>
  <si>
    <t>28375033</t>
  </si>
  <si>
    <t>deska EPS 150 do plochých střech a podlah λ=0,035 tl 150mm</t>
  </si>
  <si>
    <t>1933308904</t>
  </si>
  <si>
    <t>332,6*1,1 "Přepočtené koeficientem množství</t>
  </si>
  <si>
    <t>236</t>
  </si>
  <si>
    <t>713191115</t>
  </si>
  <si>
    <t>Montáž izolace tepelné podlah, stropů nebo střech překrytí pásem asfaltovým samolepícím na sucho</t>
  </si>
  <si>
    <t>259455539</t>
  </si>
  <si>
    <t>29,80*4,40</t>
  </si>
  <si>
    <t>237</t>
  </si>
  <si>
    <t>62866281</t>
  </si>
  <si>
    <t>pás asfaltový samolepicí modifikovaný SBS tl 3,0mm s vložkou ze skleněné tkaniny se spalitelnou fólií nebo jemnozrnným minerálním posypem nebo textilií na horním povrchu</t>
  </si>
  <si>
    <t>-1782666618</t>
  </si>
  <si>
    <t>336,12*1,1655 "Přepočtené koeficientem množství</t>
  </si>
  <si>
    <t>238</t>
  </si>
  <si>
    <t>998713201</t>
  </si>
  <si>
    <t>Přesun hmot procentní pro izolace tepelné v objektech v do 6 m</t>
  </si>
  <si>
    <t>2115228529</t>
  </si>
  <si>
    <t>721</t>
  </si>
  <si>
    <t>Zdravotechnika - vnitřní kanalizace</t>
  </si>
  <si>
    <t>239</t>
  </si>
  <si>
    <t>721110806</t>
  </si>
  <si>
    <t>Demontáž potrubí kameninové do DN 200</t>
  </si>
  <si>
    <t>811294020</t>
  </si>
  <si>
    <t>rozvody stávající kanalizace vně objektu</t>
  </si>
  <si>
    <t>11,0+30,0+2,50*3+1,0</t>
  </si>
  <si>
    <t>240</t>
  </si>
  <si>
    <t>721210813</t>
  </si>
  <si>
    <t>Demontáž vpustí podlahových DN 100</t>
  </si>
  <si>
    <t>276954661</t>
  </si>
  <si>
    <t>241</t>
  </si>
  <si>
    <t>721242105</t>
  </si>
  <si>
    <t>Lapač střešních splavenin z PP se zápachovou klapkou a lapacím košem DN 110</t>
  </si>
  <si>
    <t>-325402319</t>
  </si>
  <si>
    <t>K/10</t>
  </si>
  <si>
    <t>K/11</t>
  </si>
  <si>
    <t>242</t>
  </si>
  <si>
    <t>721242803</t>
  </si>
  <si>
    <t>Demontáž lapače střešních splavenin DN 110</t>
  </si>
  <si>
    <t>-1281945293</t>
  </si>
  <si>
    <t>725</t>
  </si>
  <si>
    <t>Zdravotechnika - zařizovací předměty</t>
  </si>
  <si>
    <t>243</t>
  </si>
  <si>
    <t>725210821</t>
  </si>
  <si>
    <t>Demontáž umyvadel bez výtokových armatur</t>
  </si>
  <si>
    <t>soubor</t>
  </si>
  <si>
    <t>539387229</t>
  </si>
  <si>
    <t>strojovna</t>
  </si>
  <si>
    <t>244</t>
  </si>
  <si>
    <t>725820801</t>
  </si>
  <si>
    <t>Demontáž baterie nástěnné do G 3 / 4</t>
  </si>
  <si>
    <t>1017951408</t>
  </si>
  <si>
    <t>735</t>
  </si>
  <si>
    <t>Ústřední vytápění - otopná tělesa</t>
  </si>
  <si>
    <t>245</t>
  </si>
  <si>
    <t>735151811</t>
  </si>
  <si>
    <t>Demontáž otopného tělesa panelového jednořadého délka do 1500 mm</t>
  </si>
  <si>
    <t>-348753499</t>
  </si>
  <si>
    <t>246</t>
  </si>
  <si>
    <t>735890801</t>
  </si>
  <si>
    <t>Přemístění demontovaného otopného tělesa vodorovně 100 m v objektech výšky do 6 m</t>
  </si>
  <si>
    <t>1741425072</t>
  </si>
  <si>
    <t>762</t>
  </si>
  <si>
    <t>Konstrukce tesařské</t>
  </si>
  <si>
    <t>247</t>
  </si>
  <si>
    <t>762332132</t>
  </si>
  <si>
    <t>Montáž vázaných kcí krovů pravidelných z hraněného řeziva průřezové plochy do 224 cm2</t>
  </si>
  <si>
    <t>-244609225</t>
  </si>
  <si>
    <t>výkr.č. D.1.2-09</t>
  </si>
  <si>
    <t>2 x pozednice 100 x 150 mm</t>
  </si>
  <si>
    <t>29,80*2</t>
  </si>
  <si>
    <t>krokve 120 x 180 mm délky 4400 mm</t>
  </si>
  <si>
    <t>4,40*34</t>
  </si>
  <si>
    <t>248</t>
  </si>
  <si>
    <t>60512130</t>
  </si>
  <si>
    <t>hranol stavební řezivo průřezu do 224cm2 do dl 6m</t>
  </si>
  <si>
    <t>-482475172</t>
  </si>
  <si>
    <t>pozednice 100 x 150 mm</t>
  </si>
  <si>
    <t>(29,80*0,10*0,15)*2</t>
  </si>
  <si>
    <t>(4,40*0,12*0,18)*34</t>
  </si>
  <si>
    <t>249</t>
  </si>
  <si>
    <t>762341027</t>
  </si>
  <si>
    <t>Bednění střech rovných z desek OSB tl 25 mm na pero a drážku šroubovaných na krokve</t>
  </si>
  <si>
    <t>281416976</t>
  </si>
  <si>
    <t>250</t>
  </si>
  <si>
    <t>762395000</t>
  </si>
  <si>
    <t>Spojovací prostředky krovů, bednění, laťování, nadstřešních konstrukcí</t>
  </si>
  <si>
    <t>1113394731</t>
  </si>
  <si>
    <t>251</t>
  </si>
  <si>
    <t>762-R01</t>
  </si>
  <si>
    <t>Mezistřešní žlab z desek OSB 500 x 200 mm</t>
  </si>
  <si>
    <t>-1418396753</t>
  </si>
  <si>
    <t>29,80</t>
  </si>
  <si>
    <t>252</t>
  </si>
  <si>
    <t>762-R02</t>
  </si>
  <si>
    <t>Pomocné podpůrné dřevěné konstrukce pro palubkové opláštění stěny</t>
  </si>
  <si>
    <t>456995352</t>
  </si>
  <si>
    <t>253</t>
  </si>
  <si>
    <t>998762201</t>
  </si>
  <si>
    <t>Přesun hmot procentní pro kce tesařské v objektech v do 6 m</t>
  </si>
  <si>
    <t>-1475410754</t>
  </si>
  <si>
    <t>763</t>
  </si>
  <si>
    <t>Konstrukce suché výstavby</t>
  </si>
  <si>
    <t>254</t>
  </si>
  <si>
    <t>763131451</t>
  </si>
  <si>
    <t>SDK podhled deska 1xH2 12,5 bez izolace dvouvrstvá spodní kce profil CD+UD</t>
  </si>
  <si>
    <t>1017453561</t>
  </si>
  <si>
    <t>19,40*4,15</t>
  </si>
  <si>
    <t>4,15*4,15</t>
  </si>
  <si>
    <t>3,50*4,15</t>
  </si>
  <si>
    <t>255</t>
  </si>
  <si>
    <t>763131751</t>
  </si>
  <si>
    <t>Montáž parotěsné zábrany do SDK podhledu</t>
  </si>
  <si>
    <t>876527849</t>
  </si>
  <si>
    <t>256</t>
  </si>
  <si>
    <t>28329274</t>
  </si>
  <si>
    <t>fólie PE vyztužená pro parotěsnou vrstvu (reakce na oheň - třída E) 110g/m2</t>
  </si>
  <si>
    <t>275956392</t>
  </si>
  <si>
    <t>238,471*1,1235 "Přepočtené koeficientem množství</t>
  </si>
  <si>
    <t>257</t>
  </si>
  <si>
    <t>763164791</t>
  </si>
  <si>
    <t>Montáž SDK obkladu kcí jednoduché opláštění</t>
  </si>
  <si>
    <t>-980520933</t>
  </si>
  <si>
    <t>opláštění VZT rozvodů</t>
  </si>
  <si>
    <t>0,60*2,35</t>
  </si>
  <si>
    <t>258</t>
  </si>
  <si>
    <t>59030025</t>
  </si>
  <si>
    <t>deska SDK impregnovaná H2 tl 12,5mm</t>
  </si>
  <si>
    <t>-73757822</t>
  </si>
  <si>
    <t>1,41*1,15 "Přepočtené koeficientem množství</t>
  </si>
  <si>
    <t>259</t>
  </si>
  <si>
    <t>763264541</t>
  </si>
  <si>
    <t>Sádrovláknitý obklad uzavřeného tvaru š přes 0,5 m do 0,75 m pro ocelový nosník deskou protipožární tl 12,5 mm</t>
  </si>
  <si>
    <t>1578614220</t>
  </si>
  <si>
    <t>průvlak 2 x IPE 180 procházející místn.č. 1.46 - 1.48 - podepření střešní konstrukce</t>
  </si>
  <si>
    <t>5,0+5,30+5,0+3,20+3,65</t>
  </si>
  <si>
    <t>opláštění sloupku podporující průvlak vč. vnitřního střešního svodu</t>
  </si>
  <si>
    <t>3,0</t>
  </si>
  <si>
    <t>260</t>
  </si>
  <si>
    <t>763264561</t>
  </si>
  <si>
    <t>Sádrovláknitý obklad uzavřeného tvaru š přes 0,75 m do 1 m pro ocelový nosník deskou protipožární tl 12,5 mm</t>
  </si>
  <si>
    <t>720424256</t>
  </si>
  <si>
    <t xml:space="preserve">3 x IPE100 délky 3900 mm - 3 x </t>
  </si>
  <si>
    <t>3,50*3</t>
  </si>
  <si>
    <t>3 x IPE100 délky 2600 mm</t>
  </si>
  <si>
    <t>2,20</t>
  </si>
  <si>
    <t>sloupky podporující průvlak vč. vnitřního střešního svodu</t>
  </si>
  <si>
    <t>3,0*3</t>
  </si>
  <si>
    <t>261</t>
  </si>
  <si>
    <t>998763401</t>
  </si>
  <si>
    <t>Přesun hmot procentní pro sádrokartonové konstrukce v objektech v do 6 m</t>
  </si>
  <si>
    <t>1254847832</t>
  </si>
  <si>
    <t>764</t>
  </si>
  <si>
    <t>Konstrukce klempířské</t>
  </si>
  <si>
    <t>262</t>
  </si>
  <si>
    <t>764002801</t>
  </si>
  <si>
    <t>Demontáž závětrné lišty do suti</t>
  </si>
  <si>
    <t>-1286059304</t>
  </si>
  <si>
    <t>7,0</t>
  </si>
  <si>
    <t>263</t>
  </si>
  <si>
    <t>764002811</t>
  </si>
  <si>
    <t>Demontáž okapového plechu do suti v krytině povlakové</t>
  </si>
  <si>
    <t>-145662771</t>
  </si>
  <si>
    <t>29,60+3,35+5,0</t>
  </si>
  <si>
    <t>264</t>
  </si>
  <si>
    <t>764002851</t>
  </si>
  <si>
    <t>Demontáž oplechování parapetů do suti</t>
  </si>
  <si>
    <t>-1924389714</t>
  </si>
  <si>
    <t>3,50*4</t>
  </si>
  <si>
    <t>D.1.2-06</t>
  </si>
  <si>
    <t>265</t>
  </si>
  <si>
    <t>764002871</t>
  </si>
  <si>
    <t>Demontáž lemování zdí do suti</t>
  </si>
  <si>
    <t>-181979472</t>
  </si>
  <si>
    <t>22,75+1,0</t>
  </si>
  <si>
    <t>266</t>
  </si>
  <si>
    <t>764004801</t>
  </si>
  <si>
    <t>Demontáž podokapního žlabu do suti</t>
  </si>
  <si>
    <t>-1211975594</t>
  </si>
  <si>
    <t>267</t>
  </si>
  <si>
    <t>764004861</t>
  </si>
  <si>
    <t>Demontáž svodu do suti</t>
  </si>
  <si>
    <t>-1001287394</t>
  </si>
  <si>
    <t>3,0*4</t>
  </si>
  <si>
    <t>268</t>
  </si>
  <si>
    <t>764212634</t>
  </si>
  <si>
    <t>K/1, K/4 - Oplechování štítu závětrnou lištou z Pz s povrchovou úpravou rš 300 mm</t>
  </si>
  <si>
    <t>-943247165</t>
  </si>
  <si>
    <t>"K/1"15,0</t>
  </si>
  <si>
    <t>"K/4"3*0,75</t>
  </si>
  <si>
    <t>269</t>
  </si>
  <si>
    <t>764212661</t>
  </si>
  <si>
    <t>K/6 - Oplechování rovné okapové hrany z Pz s povrchovou úpravou rš 150 mm</t>
  </si>
  <si>
    <t>797256484</t>
  </si>
  <si>
    <t>270</t>
  </si>
  <si>
    <t>764213617</t>
  </si>
  <si>
    <t>K/7 - Střešní dilatace z Pz s povrchovou úpravou jednodílná rš 560 mm</t>
  </si>
  <si>
    <t>-663158713</t>
  </si>
  <si>
    <t>271</t>
  </si>
  <si>
    <t>764215606</t>
  </si>
  <si>
    <t>K/2 - Oplechování horních ploch a atik bez rohů z Pz plechu s povrch úpravou celoplošně lepené rš 500 mm</t>
  </si>
  <si>
    <t>-1470200676</t>
  </si>
  <si>
    <t>272</t>
  </si>
  <si>
    <t>764216644</t>
  </si>
  <si>
    <t>K/8, K/9 - Oplechování rovných parapetů celoplošně lepené z Pz s povrchovou úpravou rš 320 mm</t>
  </si>
  <si>
    <t>947234208</t>
  </si>
  <si>
    <t>2,0*2</t>
  </si>
  <si>
    <t>273</t>
  </si>
  <si>
    <t>764216646</t>
  </si>
  <si>
    <t>K/5 - Oplechování rovných parapetů celoplošně lepené z Pz s povrchovou úpravou rš 470 mm</t>
  </si>
  <si>
    <t>1883342089</t>
  </si>
  <si>
    <t>274</t>
  </si>
  <si>
    <t>764311613</t>
  </si>
  <si>
    <t>K/3a - Lemování rovných zdí střech s krytinou skládanou z Pz s povrchovou úpravou rš 190 mm</t>
  </si>
  <si>
    <t>1856052890</t>
  </si>
  <si>
    <t>275</t>
  </si>
  <si>
    <t>764311614</t>
  </si>
  <si>
    <t>K/3b - Lemování rovných zdí střech s krytinou skládanou z Pz s povrchovou úpravou rš 300 mm</t>
  </si>
  <si>
    <t>-1201968102</t>
  </si>
  <si>
    <t>276</t>
  </si>
  <si>
    <t>764511602</t>
  </si>
  <si>
    <t>K/10, K/11 - Žlab podokapní půlkruhový z Pz s povrchovou úpravou rš 330 mm</t>
  </si>
  <si>
    <t>308092917</t>
  </si>
  <si>
    <t>2,60</t>
  </si>
  <si>
    <t>5,20</t>
  </si>
  <si>
    <t>277</t>
  </si>
  <si>
    <t>764511642</t>
  </si>
  <si>
    <t>Kotlík oválný (trychtýřový) pro podokapní žlaby z Pz s povrchovou úpravou 330/100 mm</t>
  </si>
  <si>
    <t>-1464832141</t>
  </si>
  <si>
    <t>278</t>
  </si>
  <si>
    <t>764518623</t>
  </si>
  <si>
    <t>K/10, K/11 - Svody kruhové včetně objímek, kolen, odskoků z Pz s povrchovou úpravou průměru 120 mm</t>
  </si>
  <si>
    <t>-98622377</t>
  </si>
  <si>
    <t>3,50</t>
  </si>
  <si>
    <t>279</t>
  </si>
  <si>
    <t>998764201</t>
  </si>
  <si>
    <t>Přesun hmot procentní pro konstrukce klempířské v objektech v do 6 m</t>
  </si>
  <si>
    <t>-2096290490</t>
  </si>
  <si>
    <t>766</t>
  </si>
  <si>
    <t>Konstrukce truhlářské</t>
  </si>
  <si>
    <t>280</t>
  </si>
  <si>
    <t>766423134</t>
  </si>
  <si>
    <t>Montáž obložení podhledů členitých palubkami z tvrdého dřeva š přes 100 mm</t>
  </si>
  <si>
    <t>570335259</t>
  </si>
  <si>
    <t>výkr.č. D.1.2-17</t>
  </si>
  <si>
    <t>(1,30+6,0)*0,75+6,0*1,0</t>
  </si>
  <si>
    <t>(1,30+4,30)*0,75+4,30*1,0</t>
  </si>
  <si>
    <t>281</t>
  </si>
  <si>
    <t>61191170</t>
  </si>
  <si>
    <t>palubky obkladové smrk, borovice 15x96mm, 116mm vč. 8mm pera, dl 3-5m jakost A/B</t>
  </si>
  <si>
    <t>2081578016</t>
  </si>
  <si>
    <t>19,975*1,15 "Přepočtené koeficientem množství</t>
  </si>
  <si>
    <t>282</t>
  </si>
  <si>
    <t>766622131</t>
  </si>
  <si>
    <t>Montáž plastových oken plochy přes 1 m2 otevíravých výšky do 1,5 m s rámem do zdiva</t>
  </si>
  <si>
    <t>1793660719</t>
  </si>
  <si>
    <t>P/4</t>
  </si>
  <si>
    <t>P/5</t>
  </si>
  <si>
    <t>P/6</t>
  </si>
  <si>
    <t>1,35*1,50*2</t>
  </si>
  <si>
    <t>283</t>
  </si>
  <si>
    <t>61140051</t>
  </si>
  <si>
    <t>okno plastové otevíravé/sklopné dvojsklo přes plochu 1m2 do v 1,5m</t>
  </si>
  <si>
    <t>-33528594</t>
  </si>
  <si>
    <t>284</t>
  </si>
  <si>
    <t>766660011</t>
  </si>
  <si>
    <t>Montáž dveřních křídel otvíravých dvoukřídlových š do 1,45 m do ocelové zárubně</t>
  </si>
  <si>
    <t>1597387137</t>
  </si>
  <si>
    <t>285</t>
  </si>
  <si>
    <t>61162114</t>
  </si>
  <si>
    <t>D/2 - dveře dvoukřídlé dřevotřískové povrch laminátový plné 1200x1970-2100mm</t>
  </si>
  <si>
    <t>-164488910</t>
  </si>
  <si>
    <t>286</t>
  </si>
  <si>
    <t>766660021</t>
  </si>
  <si>
    <t>Montáž dveřních křídel otvíravých jednokřídlových š do 0,8 m požárních do ocelové zárubně</t>
  </si>
  <si>
    <t>-1342626046</t>
  </si>
  <si>
    <t>287</t>
  </si>
  <si>
    <t>61162098</t>
  </si>
  <si>
    <t>D/1 - dveře jednokřídlé dřevotřískové protipožární EI (EW) 30 D3 povrch laminátový plné 800x1970-2100mm</t>
  </si>
  <si>
    <t>1972612377</t>
  </si>
  <si>
    <t>288</t>
  </si>
  <si>
    <t>766660411</t>
  </si>
  <si>
    <t>Montáž vchodových dveří včetně systémové zárubně jednokřídlových bez nadsvětlíku do zdiva</t>
  </si>
  <si>
    <t>1906691516</t>
  </si>
  <si>
    <t>P/1, P2</t>
  </si>
  <si>
    <t>1+1</t>
  </si>
  <si>
    <t>289</t>
  </si>
  <si>
    <t>61140502</t>
  </si>
  <si>
    <t>P/1, P/2 - dveře jednokřídlé protipožární prosklené se systémovou zárubní, vnitřní ocelový rám opláštěný plechem tl. 1,5 mm</t>
  </si>
  <si>
    <t>1044782360</t>
  </si>
  <si>
    <t>290</t>
  </si>
  <si>
    <t>766660421</t>
  </si>
  <si>
    <t>Montáž vchodových dveří jednokřídlových s nadsvětlíkem do zdiva</t>
  </si>
  <si>
    <t>-1899405008</t>
  </si>
  <si>
    <t>P/3</t>
  </si>
  <si>
    <t>291</t>
  </si>
  <si>
    <t>61140516</t>
  </si>
  <si>
    <t>P/3 - dveře jednokřídlé plastové bílé prosklené s nadsvětlíkem max rozměru otvoru 3,3m2 bezpečnostní třídy RC2</t>
  </si>
  <si>
    <t>-2045693904</t>
  </si>
  <si>
    <t>2,70*1,15</t>
  </si>
  <si>
    <t>292</t>
  </si>
  <si>
    <t>766660734</t>
  </si>
  <si>
    <t>Montáž a dodávka dveřního bezpečnostního kování - panikového</t>
  </si>
  <si>
    <t>740974749</t>
  </si>
  <si>
    <t>293</t>
  </si>
  <si>
    <t>766660451</t>
  </si>
  <si>
    <t>Montáž vchodových dveří dvoukřídlových bez nadsvětlíku do zdiva</t>
  </si>
  <si>
    <t>-1061614545</t>
  </si>
  <si>
    <t>P/7 - místn.č. 1.48</t>
  </si>
  <si>
    <t>294</t>
  </si>
  <si>
    <t>61140510</t>
  </si>
  <si>
    <t>P/7 - dveře dvoukřídlé plastové bílé prosklené max rozměru otvoru 4,84m2 bezpečnostní třídy RC2</t>
  </si>
  <si>
    <t>617866371</t>
  </si>
  <si>
    <t>2,30*1,30</t>
  </si>
  <si>
    <t>295</t>
  </si>
  <si>
    <t>766694112</t>
  </si>
  <si>
    <t>Montáž parapetních desek dřevěných nebo plastových šířky do 30 cm délky do 1,6 m</t>
  </si>
  <si>
    <t>-1588130707</t>
  </si>
  <si>
    <t>P/6 - okna ve II. NP</t>
  </si>
  <si>
    <t>296</t>
  </si>
  <si>
    <t>60794104</t>
  </si>
  <si>
    <t>parapet dřevotřískový vnitřní povrch laminátový š 340mm</t>
  </si>
  <si>
    <t>1138004591</t>
  </si>
  <si>
    <t>2*1,50</t>
  </si>
  <si>
    <t>297</t>
  </si>
  <si>
    <t>766694113</t>
  </si>
  <si>
    <t>Montáž parapetních desek dřevěných nebo plastových šířky do 30 cm délky do 2,6 m</t>
  </si>
  <si>
    <t>1255628228</t>
  </si>
  <si>
    <t>298</t>
  </si>
  <si>
    <t>61144019</t>
  </si>
  <si>
    <t>koncovka k parapetu plastovému vnitřnímu 1 pár</t>
  </si>
  <si>
    <t>sada</t>
  </si>
  <si>
    <t>1202674217</t>
  </si>
  <si>
    <t>299</t>
  </si>
  <si>
    <t>60794102</t>
  </si>
  <si>
    <t>parapet dřevotřískový vnitřní povrch laminátový š 260mm</t>
  </si>
  <si>
    <t>829314373</t>
  </si>
  <si>
    <t>300</t>
  </si>
  <si>
    <t>998766201</t>
  </si>
  <si>
    <t>Přesun hmot procentní pro konstrukce truhlářské v objektech v do 6 m</t>
  </si>
  <si>
    <t>-355539959</t>
  </si>
  <si>
    <t>767</t>
  </si>
  <si>
    <t>Konstrukce zámečnické</t>
  </si>
  <si>
    <t>301</t>
  </si>
  <si>
    <t>767161813</t>
  </si>
  <si>
    <t>Demontáž zábradlí rovného nerozebíratelného hmotnosti 1 m zábradlí do 20 kg do suti</t>
  </si>
  <si>
    <t>-935540908</t>
  </si>
  <si>
    <t>nerezové zábradlí brouzdaliště a vstupu do plaveckého bazénu</t>
  </si>
  <si>
    <t>3,80+2,60+0,40+3,0</t>
  </si>
  <si>
    <t>302</t>
  </si>
  <si>
    <t>767995116</t>
  </si>
  <si>
    <t>Montáž atypických zámečnických konstrukcí hmotnosti do 250 kg</t>
  </si>
  <si>
    <t>-1073926006</t>
  </si>
  <si>
    <t>průvlak 2 x IPE 160 procházející celou délkou přístavby - podepření střešní konstrukce</t>
  </si>
  <si>
    <t>(27,50*15,80)*2</t>
  </si>
  <si>
    <t>sloupky podporující průvlak 2 x U160 délky 2750 mm - 4 ks</t>
  </si>
  <si>
    <t>(2,75*18,80*2)*4</t>
  </si>
  <si>
    <t>303</t>
  </si>
  <si>
    <t>13010916</t>
  </si>
  <si>
    <t>ocel profilová UE 160 jakost 11 375</t>
  </si>
  <si>
    <t>-618098959</t>
  </si>
  <si>
    <t>(2,75*18,80*2*0,001)*4</t>
  </si>
  <si>
    <t>304</t>
  </si>
  <si>
    <t>13010748</t>
  </si>
  <si>
    <t>ocel profilová IPE 160 jakost 11 375</t>
  </si>
  <si>
    <t>2106016824</t>
  </si>
  <si>
    <t>((27,50*15,80)*2)*0,001</t>
  </si>
  <si>
    <t>305</t>
  </si>
  <si>
    <t>899102112</t>
  </si>
  <si>
    <t xml:space="preserve">Osazení poklopů ocelových včetně rámů </t>
  </si>
  <si>
    <t>2018199430</t>
  </si>
  <si>
    <t>Z/3</t>
  </si>
  <si>
    <t>poklopy akumulační jímky</t>
  </si>
  <si>
    <t>306</t>
  </si>
  <si>
    <t>55241017</t>
  </si>
  <si>
    <t>Z/3 - poklop ocelový izolovaný 600 x 600 mm</t>
  </si>
  <si>
    <t>-42242829</t>
  </si>
  <si>
    <t>307</t>
  </si>
  <si>
    <t>767590110</t>
  </si>
  <si>
    <t>Montáž podlahového roštu svařovaného</t>
  </si>
  <si>
    <t>-860508839</t>
  </si>
  <si>
    <t xml:space="preserve">Z/4 </t>
  </si>
  <si>
    <t>37,80*2</t>
  </si>
  <si>
    <t>308</t>
  </si>
  <si>
    <t>55347008</t>
  </si>
  <si>
    <t>Z/4 - rošt podlahový lisovaný žárově zinkovaný velikost 30/2mm 1350x1000mm, oka 34/38 mm</t>
  </si>
  <si>
    <t>460238579</t>
  </si>
  <si>
    <t>309</t>
  </si>
  <si>
    <t>767995114</t>
  </si>
  <si>
    <t>Montáž atypických zámečnických konstrukcí hmotnosti do 50 kg</t>
  </si>
  <si>
    <t>-1838375572</t>
  </si>
  <si>
    <t>Z/4 - rám roštu technologického kanálu</t>
  </si>
  <si>
    <t>L 50 x 50 x 5 mm</t>
  </si>
  <si>
    <t>7,50*3,77</t>
  </si>
  <si>
    <t>310</t>
  </si>
  <si>
    <t>13010420</t>
  </si>
  <si>
    <t>úhelník ocelový rovnostranný jakost 11 375 50x50x5mm</t>
  </si>
  <si>
    <t>1265745310</t>
  </si>
  <si>
    <t>7,50*3,77*0,001</t>
  </si>
  <si>
    <t>311</t>
  </si>
  <si>
    <t>789421533</t>
  </si>
  <si>
    <t>Žárové stříkání ocelových konstrukcí třídy III ZnAl 100 μm</t>
  </si>
  <si>
    <t>1401395995</t>
  </si>
  <si>
    <t>7,50*(0,05*4)</t>
  </si>
  <si>
    <t>312</t>
  </si>
  <si>
    <t>76701-Z/2</t>
  </si>
  <si>
    <t xml:space="preserve">Dodávka a montáž nerezového zábradlí </t>
  </si>
  <si>
    <t>-1126492962</t>
  </si>
  <si>
    <t>místn.č. 1.46 - vstup do vířivého bazénu</t>
  </si>
  <si>
    <t>313</t>
  </si>
  <si>
    <t>998767201</t>
  </si>
  <si>
    <t>Přesun hmot procentní pro zámečnické konstrukce v objektech v do 6 m</t>
  </si>
  <si>
    <t>-1052782823</t>
  </si>
  <si>
    <t>771</t>
  </si>
  <si>
    <t>Podlahy z dlaždic</t>
  </si>
  <si>
    <t>314</t>
  </si>
  <si>
    <t>771111011</t>
  </si>
  <si>
    <t>Vysátí podkladu před pokládkou dlažby</t>
  </si>
  <si>
    <t>1427224855</t>
  </si>
  <si>
    <t>místnost.č. 1.01</t>
  </si>
  <si>
    <t>strop a podesta schodiště nad strojovnou</t>
  </si>
  <si>
    <t>podlaha - ochozy</t>
  </si>
  <si>
    <t>schodišťové stupně</t>
  </si>
  <si>
    <t>(5,10+4,835*2+3,10)*0,785+2,0*0,385</t>
  </si>
  <si>
    <t>(5,10+4,835*2+3,10+2,0)*0,30</t>
  </si>
  <si>
    <t>schodiště do vířivé vany</t>
  </si>
  <si>
    <t>(1,15*(0,30+0,20))*3</t>
  </si>
  <si>
    <t>315</t>
  </si>
  <si>
    <t>771121011</t>
  </si>
  <si>
    <t>Nátěr penetrační na podlahu</t>
  </si>
  <si>
    <t>79182598</t>
  </si>
  <si>
    <t>(0,90*0,60-(0,30*0,20*2))*2</t>
  </si>
  <si>
    <t>316</t>
  </si>
  <si>
    <t>771151011</t>
  </si>
  <si>
    <t>Samonivelační stěrka podlah pevnosti 20 MPa tl 3 mm</t>
  </si>
  <si>
    <t>1390282969</t>
  </si>
  <si>
    <t>(1,15*0,30)*3</t>
  </si>
  <si>
    <t>317</t>
  </si>
  <si>
    <t>771274125</t>
  </si>
  <si>
    <t>Montáž obkladů stupnic z dlaždic protiskluzných keramických flexibilní lepidlo š do 400 mm</t>
  </si>
  <si>
    <t>2141909535</t>
  </si>
  <si>
    <t>(5,10+4,835*2+3,10)*2+2,0</t>
  </si>
  <si>
    <t>místn.č. 1.46 - schodiště do vířivé vany</t>
  </si>
  <si>
    <t>1,15*3</t>
  </si>
  <si>
    <t>318</t>
  </si>
  <si>
    <t>59761406</t>
  </si>
  <si>
    <t>dlažba keramická slinutá protiskluzná do interiéru i exteriéru pro vysoké mechanické namáhání přes 22 do 25ks/m2</t>
  </si>
  <si>
    <t>-1612599634</t>
  </si>
  <si>
    <t>(5,10+4,835*2+3,10)*(0,40+0,385)</t>
  </si>
  <si>
    <t>2,0*0,385</t>
  </si>
  <si>
    <t>1,15*0,30*3</t>
  </si>
  <si>
    <t>15,833*1,15 "Přepočtené koeficientem množství</t>
  </si>
  <si>
    <t>319</t>
  </si>
  <si>
    <t>771274241</t>
  </si>
  <si>
    <t>Montáž obkladů podstupnic z dlaždic reliéfních keramických flexibilní lepidlo v do 150 mm</t>
  </si>
  <si>
    <t>1038743288</t>
  </si>
  <si>
    <t>(5,10+4,835*2+3,10)*2</t>
  </si>
  <si>
    <t>320</t>
  </si>
  <si>
    <t>-1379679581</t>
  </si>
  <si>
    <t>((5,10+4,835*2+3,10)*0,15)*2</t>
  </si>
  <si>
    <t>5,361*1,15 "Přepočtené koeficientem množství</t>
  </si>
  <si>
    <t>321</t>
  </si>
  <si>
    <t>771274243</t>
  </si>
  <si>
    <t>Montáž obkladů podstupnic z dlaždic reliéfních keramických flexibilní lepidlo v do 250 mm</t>
  </si>
  <si>
    <t>896634580</t>
  </si>
  <si>
    <t>2,0*0,30</t>
  </si>
  <si>
    <t>322</t>
  </si>
  <si>
    <t>-341993728</t>
  </si>
  <si>
    <t>1,15*0,20*3</t>
  </si>
  <si>
    <t>1,29*1,15 "Přepočtené koeficientem množství</t>
  </si>
  <si>
    <t>323</t>
  </si>
  <si>
    <t>771574113</t>
  </si>
  <si>
    <t>Montáž podlah keramických hladkých lepených flexibilním lepidlem do 19 ks/m2</t>
  </si>
  <si>
    <t>1917116730</t>
  </si>
  <si>
    <t>boční stěny schodiště do vířivé vany</t>
  </si>
  <si>
    <t>324</t>
  </si>
  <si>
    <t>-1380398560</t>
  </si>
  <si>
    <t>152,93*1,1 "Přepočtené koeficientem množství</t>
  </si>
  <si>
    <t>325</t>
  </si>
  <si>
    <t>771591115</t>
  </si>
  <si>
    <t>Podlahy spárování silikonem</t>
  </si>
  <si>
    <t>515464713</t>
  </si>
  <si>
    <t>styk obklad - dlažba</t>
  </si>
  <si>
    <t>6,0+2,70+0,40*8+2,20+1,30+20,05+2,90+0,40</t>
  </si>
  <si>
    <t>0,90+1,15+14,50+4,10+1,50+0,30*6+2,65+1,30</t>
  </si>
  <si>
    <t>326</t>
  </si>
  <si>
    <t>771591427</t>
  </si>
  <si>
    <t>Liniové odvodnění v úrovni podlahy s H nebo V odtokem s rámem a roštem délky 2000 mm</t>
  </si>
  <si>
    <t>700121015</t>
  </si>
  <si>
    <t>327</t>
  </si>
  <si>
    <t>771592011</t>
  </si>
  <si>
    <t>Čištění vnitřních ploch podlah nebo schodišť po položení dlažby chemickými prostředky</t>
  </si>
  <si>
    <t>1909186685</t>
  </si>
  <si>
    <t>podlaha</t>
  </si>
  <si>
    <t>328</t>
  </si>
  <si>
    <t>998771201</t>
  </si>
  <si>
    <t>Přesun hmot procentní pro podlahy z dlaždic v objektech v do 6 m</t>
  </si>
  <si>
    <t>-574438429</t>
  </si>
  <si>
    <t>781</t>
  </si>
  <si>
    <t>Dokončovací práce - obklady</t>
  </si>
  <si>
    <t>329</t>
  </si>
  <si>
    <t>781121011</t>
  </si>
  <si>
    <t>Nátěr penetrační na stěnu</t>
  </si>
  <si>
    <t>191177310</t>
  </si>
  <si>
    <t>místnost.č. 1.01 - obklad stěn</t>
  </si>
  <si>
    <t>(6,0+2,70+0,40*2+1,30+0,40*2+2,65+0,40*2+1,30+0,40*2+1,40+5,90)*2,20</t>
  </si>
  <si>
    <t>(2,20+1,30+20,05+2,90)*2,50</t>
  </si>
  <si>
    <t>0,40*2,35</t>
  </si>
  <si>
    <t>obklad patek sloupů</t>
  </si>
  <si>
    <t>0,70*0,70*3</t>
  </si>
  <si>
    <t>(0,70*0,40+(0,70+0,30)*0,15+0,40*2*0,25)*3</t>
  </si>
  <si>
    <t>stěny</t>
  </si>
  <si>
    <t>(19,40+4,10+1,50+1,30+0,30*2+2,65+0,30*2+1,30+0,30*2+4,10)*2,20-(3,0*0,60)*4</t>
  </si>
  <si>
    <t>ostění a nadpraží okenních otvorů</t>
  </si>
  <si>
    <t>((3,0+0,60)*2*0,20)*4</t>
  </si>
  <si>
    <t>1,30*1,50</t>
  </si>
  <si>
    <t>330</t>
  </si>
  <si>
    <t>781151031</t>
  </si>
  <si>
    <t>Celoplošné vyrovnání podkladu stěrkou tl 3 mm</t>
  </si>
  <si>
    <t>-200032381</t>
  </si>
  <si>
    <t>331</t>
  </si>
  <si>
    <t>781474114</t>
  </si>
  <si>
    <t>Montáž obkladů vnitřních keramických hladkých do 22 ks/m2 lepených flexibilním lepidlem</t>
  </si>
  <si>
    <t>-262354642</t>
  </si>
  <si>
    <t>332</t>
  </si>
  <si>
    <t>59761040</t>
  </si>
  <si>
    <t>obklad keramický hladký přes 19 do 22ks/m2</t>
  </si>
  <si>
    <t>601079620</t>
  </si>
  <si>
    <t>204,255*1,1 "Přepočtené koeficientem množství</t>
  </si>
  <si>
    <t>333</t>
  </si>
  <si>
    <t>781494111</t>
  </si>
  <si>
    <t>Plastové profily rohové lepené flexibilním lepidlem</t>
  </si>
  <si>
    <t>-1113246167</t>
  </si>
  <si>
    <t>místnost.č. 1.01 - vnitřní a vnější rohy stěn</t>
  </si>
  <si>
    <t>2,50*5</t>
  </si>
  <si>
    <t>2,20*10</t>
  </si>
  <si>
    <t>(0,70*4+0,25*2+0,15*2)*3</t>
  </si>
  <si>
    <t>schodišťové hrany</t>
  </si>
  <si>
    <t>(2,0+3,10*2+0,40+0,15)+4,80*4+5,10*2</t>
  </si>
  <si>
    <t>vnitřní a vnější rohy stěn</t>
  </si>
  <si>
    <t>2,20*18</t>
  </si>
  <si>
    <t>ostění a nadpraží otvorů</t>
  </si>
  <si>
    <t>((3,0+0,60)*2)*4</t>
  </si>
  <si>
    <t>vířivá vana - schodišťové hrany</t>
  </si>
  <si>
    <t>1,15*3+0,20*4+0,30*3</t>
  </si>
  <si>
    <t>1,50</t>
  </si>
  <si>
    <t>334</t>
  </si>
  <si>
    <t>781494511</t>
  </si>
  <si>
    <t>Plastové profily ukončovací lepené flexibilním lepidlem</t>
  </si>
  <si>
    <t>980477313</t>
  </si>
  <si>
    <t>2,50*3</t>
  </si>
  <si>
    <t>335</t>
  </si>
  <si>
    <t>781495211</t>
  </si>
  <si>
    <t>Čištění vnitřních ploch stěn po provedení obkladu chemickými prostředky</t>
  </si>
  <si>
    <t>-1436625804</t>
  </si>
  <si>
    <t>336</t>
  </si>
  <si>
    <t>781571131</t>
  </si>
  <si>
    <t>Montáž obkladů ostění šířky do 200 mm lepenými flexibilním lepidlem</t>
  </si>
  <si>
    <t>1583131538</t>
  </si>
  <si>
    <t>(3,0+0,60*2)*4</t>
  </si>
  <si>
    <t>337</t>
  </si>
  <si>
    <t>203895312</t>
  </si>
  <si>
    <t>16,8*0,22 "Přepočtené koeficientem množství</t>
  </si>
  <si>
    <t>338</t>
  </si>
  <si>
    <t>781674113</t>
  </si>
  <si>
    <t>Montáž obkladů parapetů šířky do 200 mm z dlaždic keramických lepených flexibilním lepidlem</t>
  </si>
  <si>
    <t>1380558946</t>
  </si>
  <si>
    <t>339</t>
  </si>
  <si>
    <t>-871290575</t>
  </si>
  <si>
    <t>12*0,22 "Přepočtené koeficientem množství</t>
  </si>
  <si>
    <t>340</t>
  </si>
  <si>
    <t>998781201</t>
  </si>
  <si>
    <t>Přesun hmot procentní pro obklady keramické v objektech v do 6 m</t>
  </si>
  <si>
    <t>-1625938610</t>
  </si>
  <si>
    <t>783</t>
  </si>
  <si>
    <t>Dokončovací práce - nátěry</t>
  </si>
  <si>
    <t>341</t>
  </si>
  <si>
    <t>783268111</t>
  </si>
  <si>
    <t>Lazurovací dvojnásobný olejový nátěr tesařských konstrukcí</t>
  </si>
  <si>
    <t>2044281461</t>
  </si>
  <si>
    <t>palubkové obložení</t>
  </si>
  <si>
    <t>((1,30+6,0)*0,75+6,0*1,0)*2</t>
  </si>
  <si>
    <t>((1,30+4,30)*0,75+4,30*1,0)*2</t>
  </si>
  <si>
    <t>342</t>
  </si>
  <si>
    <t>783301311</t>
  </si>
  <si>
    <t>Odmaštění zámečnických konstrukcí vodou ředitelným odmašťovačem</t>
  </si>
  <si>
    <t>397171246</t>
  </si>
  <si>
    <t>(((0,10*2+0,10*4)*3,90)*3)*3</t>
  </si>
  <si>
    <t>(2,60*(0,10*2+0,10*4))*3</t>
  </si>
  <si>
    <t>(2,40*(0,12*2+0,064*4))*3</t>
  </si>
  <si>
    <t>(1,40*(0,12*2+0,064*4))*4</t>
  </si>
  <si>
    <t>průvlak 2 x IPE 160 procházející místn.č. 1.46 - 1.48 - podepření střešní konstrukce</t>
  </si>
  <si>
    <t>(27,50*(0,16*2+0,082*4))*2</t>
  </si>
  <si>
    <t>(2,75*(0,16*2+0,13*2))*4</t>
  </si>
  <si>
    <t>343</t>
  </si>
  <si>
    <t>783301401</t>
  </si>
  <si>
    <t>Ometení zámečnických konstrukcí</t>
  </si>
  <si>
    <t>-1584550893</t>
  </si>
  <si>
    <t>stávající ocelové sloupy</t>
  </si>
  <si>
    <t>(2*3,14*0,20*2,95)*3</t>
  </si>
  <si>
    <t>344</t>
  </si>
  <si>
    <t>783314203</t>
  </si>
  <si>
    <t>Základní antikorozní jednonásobný syntetický samozákladující nátěr zámečnických konstrukcí</t>
  </si>
  <si>
    <t>-1594943249</t>
  </si>
  <si>
    <t>345</t>
  </si>
  <si>
    <t>783315101</t>
  </si>
  <si>
    <t>Mezinátěr jednonásobný syntetický standardní zámečnických konstrukcí</t>
  </si>
  <si>
    <t>-1258762541</t>
  </si>
  <si>
    <t>346</t>
  </si>
  <si>
    <t>783317101</t>
  </si>
  <si>
    <t>Krycí jednonásobný syntetický standardní nátěr zámečnických konstrukcí</t>
  </si>
  <si>
    <t>83938024</t>
  </si>
  <si>
    <t>347</t>
  </si>
  <si>
    <t>783901453</t>
  </si>
  <si>
    <t>Vysátí betonových podlah před provedením nátěru</t>
  </si>
  <si>
    <t>1185543950</t>
  </si>
  <si>
    <t>17,0-(0,60*0,60*2+1,35*1,0*2)</t>
  </si>
  <si>
    <t>348</t>
  </si>
  <si>
    <t>783943161</t>
  </si>
  <si>
    <t>Penetrační polyuretanový nátěr pórovitých betonových podlah</t>
  </si>
  <si>
    <t>-297511765</t>
  </si>
  <si>
    <t>místn.č. 1.47, 1.48 - podlaha + sokl výšky 200 mm</t>
  </si>
  <si>
    <t>17,0-(0,60*0,60*2+1,35*1,0*2)+((4,15+4,10)*2-1,90-1,30)*0,20</t>
  </si>
  <si>
    <t>14,40+((3,50+4,10)*2-1,90*2-1,0)*0,20</t>
  </si>
  <si>
    <t>349</t>
  </si>
  <si>
    <t>783947161</t>
  </si>
  <si>
    <t>Krycí dvojnásobný polyuretanový vodou ředitelný nátěr betonové podlahy</t>
  </si>
  <si>
    <t>1642746766</t>
  </si>
  <si>
    <t>350</t>
  </si>
  <si>
    <t>783-R01</t>
  </si>
  <si>
    <t>Nátěr ocelové zárubně pro jednokřídlé dveře</t>
  </si>
  <si>
    <t>225838794</t>
  </si>
  <si>
    <t>351</t>
  </si>
  <si>
    <t>783-R02</t>
  </si>
  <si>
    <t>Nátěr ocelové zárubně pro dvoukřídlé dveře</t>
  </si>
  <si>
    <t>1823388132</t>
  </si>
  <si>
    <t>784</t>
  </si>
  <si>
    <t>Dokončovací práce - malby a tapety</t>
  </si>
  <si>
    <t>352</t>
  </si>
  <si>
    <t>784181121</t>
  </si>
  <si>
    <t>Hloubková jednonásobná bezbarvá penetrace podkladu v místnostech výšky do 3,80 m</t>
  </si>
  <si>
    <t>-222070279</t>
  </si>
  <si>
    <t>místnost.č. 1.01 - omítka nad obklady, SDK podhled, SDK opláštění I nosníků</t>
  </si>
  <si>
    <t>(3,50*3+2,20)*(0,40+0,10)</t>
  </si>
  <si>
    <t>místn.č. 1.46, 1.47, 1.48 - omítky, SDK podhled</t>
  </si>
  <si>
    <t>353</t>
  </si>
  <si>
    <t>784211101</t>
  </si>
  <si>
    <t>Dvojnásobné bílé malby ze směsí za mokra výborně otěruvzdorných v místnostech výšky do 3,80 m</t>
  </si>
  <si>
    <t>-1335249944</t>
  </si>
  <si>
    <t>SO02 - Nerezové bazény</t>
  </si>
  <si>
    <t>Soupis:</t>
  </si>
  <si>
    <t>01 - Nerez - Plavecký bazén vnitřní</t>
  </si>
  <si>
    <t>1 - TĚLESO BAZÉNU</t>
  </si>
  <si>
    <t>2 - VNITŘNÍ VESTAVBY DO BAZÉNU</t>
  </si>
  <si>
    <t>3 - BAZÉNOVÁ HYDRAULIKA</t>
  </si>
  <si>
    <t>4 - VYBAVENÍ BAZÉNU</t>
  </si>
  <si>
    <t>5 - ATRAKCE</t>
  </si>
  <si>
    <t>TĚLESO BAZÉNU</t>
  </si>
  <si>
    <t>1.1</t>
  </si>
  <si>
    <t>TĚLESO BAZÉNOVÉ VANY s přelivným žlábkem</t>
  </si>
  <si>
    <t>-1796053493</t>
  </si>
  <si>
    <t>P</t>
  </si>
  <si>
    <t xml:space="preserve">Poznámka k položce:
Jedná se o kompletně smontovanou a vodotěsně svařenou konstrukci obvodových stěn bazénové vany včetně příslušenství specifikovaného v projektové části, které není zahrnuto v samostatných rozpočtových položkách (přelivná hrana, obvodové přelivné žlábky, rohové díly, výztuže, šikmé vzpěry, kotevní desky, kotevní mat. a pod.). Provedení je vyhotoveno dle dispozic uvedených v technických podkladech, provedení svarů dle ČSN EN ISO 3834-2, svary mořeny bez mechanického opracování (vyjma svarů hlavy bazénu – 5 cm pod hladinu vody). Konstrukční systém nerezových bazénů se skládá z vyztužených ocelových konstrukcí uchycených staticky v určených a předepsaných bodech dle projektové dokumentace (dále jen PD), podložené statickým výpočtem. Na konstrukční části obvodových stěn jsou pak následně vodotěsně navařeny jednotlivé části bazénu, samostatně uvedené a specifikované v přiloženém rozpočtu. 
Technické provedení bazénové stěny, tvar přelivné hrany a přelivného žlábku a stejně tak min. požadavek na dodržení vertikálních dělících rovin obvodových stěn bazénů navazujících na horizontální dělící roviny dna je blíže specifikován v PD a je požadováno doložení provedení Technickým listem. Dodržení těchto požadavků je bezpodmínečné a je zaneseno v projektové dokumentaci. 
Tímto způsobem je vytvořena nerezová samonosná vodotěsná vana.
</t>
  </si>
  <si>
    <t>1.2</t>
  </si>
  <si>
    <t>DNO BAZÉNU S PROTISKLUZOVOU ÚPRAVOU S KRUHOVÝMI NOPY</t>
  </si>
  <si>
    <t>-308093928</t>
  </si>
  <si>
    <t xml:space="preserve">Poznámka k položce:
Dno bazénu je tvořeno jednostranně raženým plechem, prolis o průměru 10mm, výška prolisu 1,1-1,5 mm, osová rozteč prolisů 20mm, které musí odpovídat normě ČSN EN 13451-1 zatřídění 24°.  Přesazení dnových plechů přes sebe je min. 10 mm. Dno je vodotěsně navařeno na bazénové stěny a jednotlivé vestavby. Součástí dna jsou veškeré výztužné prvky určené pro případné zlomy ve dně. Uložení dna je dle PD.
</t>
  </si>
  <si>
    <t>1.3</t>
  </si>
  <si>
    <t>ZTRACENÉ BEDNĚNÍ NEREZOVÉ</t>
  </si>
  <si>
    <t>722119792</t>
  </si>
  <si>
    <t xml:space="preserve">Poznámka k položce:
Jedná se o nerezový ohýbaný profil vodotěsně navařený na zadní lem bazénu. Slouží jako ztracené bednění pro další stavební úpravy a zároveň jako plocha pro napojení vodorovné hydroizolace.Tl. plechu 1,5mm,materiál a tvar dle PD.
</t>
  </si>
  <si>
    <t>1.4</t>
  </si>
  <si>
    <t>Tepelná izolace (4-6cm) zadní části baz. stěny (dílna)</t>
  </si>
  <si>
    <t>kpl</t>
  </si>
  <si>
    <t>1745352382</t>
  </si>
  <si>
    <t xml:space="preserve">Poznámka k položce:
Stříkaná izolace je tepelná izolace nové generace, která dokonale přilne ke všem materiálům. Po aplikaci stříkané izolační pěny nevznikají žádné netěsnosti a tepelné mosty. 
Stříkaná izolace je dvousložková polyuretanová pěna s uzavřenou strukturou buněk o hustotě 35-38kg/m3, která je ideálním řešením na izolaci bazénových stěn. Díky nízké hmotnosti nazatěžuje bazénovou konstrukci a dokonale přilne ke všem povrchům.
</t>
  </si>
  <si>
    <t>VNITŘNÍ VESTAVBY DO BAZÉNU</t>
  </si>
  <si>
    <t>2.1</t>
  </si>
  <si>
    <t>Schodiště do bazénu (kruhové nopy) - přímé, 7 stupňů, šíře 1,2m</t>
  </si>
  <si>
    <t>602945734</t>
  </si>
  <si>
    <t xml:space="preserve">Poznámka k položce:
Vstupní schodiště do bazénu je směrem k vodě ze všech stran uzavřená vodotěsně svařená konstrukce včetně podélných nosníků a styčníkových plechů vyhotovených dle konstrukčních a statických požadavků PD. Výška stupnic musí být shodná v celé délce schodiště, velikost a tvar stupnic musí být provedeny dle PD. Stupně jsou vytvořeny jako bezpečné nášlapné plochy, které se nesmí prohýbat ani jinak deformovat a nášlapné plochy musí být opatřeny protiskluzovým dezénem v hráškovém provedení (prolis o průměru 10mm, výška prolisu 1,1-1,5 mm, osová rozteč prolisů 20mm, které musí odpovídat normě ČSN EN 13451-1 zatřídění 24°. 
U veřejných bazénů je požadavek na zabarvení okraje stupnic. Jedná se o termotlakově nanášené vinylové pásy, které barevně odliší jednotlivé části bazénové konstrukce. Toto řešení umožňuje dodatečné opravy a úpravy barevných ploch.
Připouští se provést barevný efekt procesem, založeným na bezproudovém anodickém vylučování vrstvy oxidů kovů, za vzniku interferenční vrstvy oxidů kovů a to v takové tloušťce vrstvy, která zrakem na denním světle vykazuje kobaltově modré až černé zabarvení, kobaltová modř RAL 5013.
</t>
  </si>
  <si>
    <t>2.2</t>
  </si>
  <si>
    <t>Zábradlí k vodě - povrch.úpr. LESK (ke schodům) - přímé</t>
  </si>
  <si>
    <t>911364016</t>
  </si>
  <si>
    <t xml:space="preserve">Poznámka k položce:
Zábradlí k vodě je koncipováno jako bezpečnostní prvek v bazénové sestavě. Zábradlí je tvořeno trubkami TRKR 40x2mm a musí odpovídat PD a ČSN EN 13451, důraz je kladen na kvalitu a pečlivost svařovacích prací. Svar musí být bez otřepů a viditelných výstupků. Sklon zábradlí musí odpovídat sklonu schodiště, provedení a tvar dle PD. Zábradlí technologicky upravené mechanickým leštěním do zrcadlového lesku.
</t>
  </si>
  <si>
    <t>2.3</t>
  </si>
  <si>
    <t>Zábradlí ke stěně - povrch.úpr. LESK (ke schodům a stěně) - přímé</t>
  </si>
  <si>
    <t>254338171</t>
  </si>
  <si>
    <t xml:space="preserve">Poznámka k položce:
Zábradlí k bazénové stěně je koncipováno jako bezpečnostní prvek v bazénové sestavě, zajišťující nebezpečí pádu osob na schodiště ze strany ochozu kolem bazénu. Zábradlí je tvořeno trubkami TRKR 40x2mm a musí odpovídat PD a ČSN EN 13451, důraz je kladen na kvalitu a pečlivost svařovacích prací. Svar musí být bez otřepů a viditelných výstupků. Sklon zábradlí musí odpovídat sklonu schodiště, provedení a tvar dle PD. Zábradlí technologicky upravené mechanickým leštěním do zrcadlového lesku.
</t>
  </si>
  <si>
    <t>2.4</t>
  </si>
  <si>
    <t>Zapuštěný žebřík výklenkový</t>
  </si>
  <si>
    <t>577109991</t>
  </si>
  <si>
    <t xml:space="preserve">Poznámka k položce:
Provedení dle výrobce, materiál nosné konstrukce dle PD, materiál stupnic nerez, výška stupnic 300 mm, šířka stupnic 600 mm. Konstrukce provedena tak, že jednotlivé stupně jsou vsazeny a vodotěsně zavařeny do vyztužené bazénové stěny. Nášlapné plošky stupnic jsou opatřeny protiskluzovou úpravou. Provedení a tvar dle platných legislativních předpisů. Provedení v souladu s ČSN EN 13451.
</t>
  </si>
  <si>
    <t>2.5</t>
  </si>
  <si>
    <t>Madla k zapuštěnému žebříku výkl. - úprava LESK</t>
  </si>
  <si>
    <t>pár</t>
  </si>
  <si>
    <t>818324415</t>
  </si>
  <si>
    <t xml:space="preserve">Poznámka k položce:
Jedná se o leštěnou trubku průměru 40mm, která je tvarově upravena tak, aby vytvářela oporu osoby vstupující nebo vystupující z bazénu. Tvar a provedení ergonomicky upraveno v souladu s požadavky na co největší pohodlí a komfort návštěvníků. Tvar dle PD.
</t>
  </si>
  <si>
    <t>BAZÉNOVÁ HYDRAULIKA</t>
  </si>
  <si>
    <t>3.1</t>
  </si>
  <si>
    <t>Kanál dnového rozvodu s krytem, opatřeným protiskluzovým dezénem</t>
  </si>
  <si>
    <t>-809800854</t>
  </si>
  <si>
    <t xml:space="preserve">Poznámka k položce:
Pro přívod čerstvé vody do bazénu, jsou ve dně bazénu zabudovány kanály s odnímatelnými poklopy (zajišťující jednoduchou údržbu a čištění) s prolisovanými vstřikovacími tryskami, provedení komplet z nerezové oceli. Těsnění mezi dnovým kanálem a krytem je z elastického pryžového materiálu. Tento profil se na lem krytu přisvorkuje a konce těsnícího profilu se přilepí. Upevnění krytů musí zajišťovat snadnou opětovnou montáž i demontáž, pomoci montážního klíče.
Povrchy krytů dnových kanálů musí mít stejný design a povrch jako okolní dno v bazénu. Kryty musí být vyrobeny v takové délce, aby s nimi byla snadná manipulace a musí mít tuhou a stabilní konstrukci. Tvar kanálů a krytů kanálů, samotné provedení a průřez kanálů včetně napojení na cirkulační systém bazénové vody musí odpovídat platné PD. Množství proudící vody (tlak) vody nesmí překročit 0,03 MPa. Z bezpečnostního hlediska musí být veškeré pohledové plochy kanálu i krytu zaobleny bez ostrých hran a nerovností. Musí být dodrženy bezpečnostně technické požadavky dle ČSN EN 13451 zejména část 1/3  (např. doklad o kontrole zachycování vlasů). Vstřikovací trysky musí být v jedné rovině se dnem bazénu. Rozdělení a dimenze trysek musí odpovídat vyváženým hydraulickým poměrům tak, aby bylo zamezeno vzniku mrtvých zón v prostoru bazénového tělesa. Provedení bude doloženo technickým listem.
</t>
  </si>
  <si>
    <t>3.2</t>
  </si>
  <si>
    <t>Čisticí část dnového kanálu s bezšroubovým uzávěrem krytu</t>
  </si>
  <si>
    <t>-1326690311</t>
  </si>
  <si>
    <t xml:space="preserve">Poznámka k položce:
Jedná se o závěrnou část dnového krytu kanálu.  Kryt čisticího otvoru s tryskami je upevněn k otvoru dnového kanálu pomocí bezšroubového rychlouzávěru, který zajistí obsluze bazénů rychlé a snadné otevírání a zavírání, jehož podstata spočívá v tom, že na spodní straně víka uzavíraného otvoru je kyvně uloženo vahadlo, jehož funkční část se v uzavřené poloze víka opírá o protiprvek, který je ukotven v uzavíraném otvoru. Vahadlo je otočně uloženo na čepu, který je ukotven držáky na spodní části víka. Osa čepu, na kterém je uloženo vahadlo může být buď rovnoběžná s podélnou osou uzavíraného otvoru anebo na ni kolmá. 
Rameno vahadla a ozub vahadla jsou vyváženy vzhledem k čepu tak, že uzávěr je udržován gravitací v uzavřené poloze. Uzávěr krytu je možné snadno ovládat /otevírat/ tlačným klíčem a to i v případě nevypuštěného bazénu. Požadavek na doložení technického listu bezšroubového rychlouzávěru krytu čistící části. Provedení bude doloženo technickým listem.
</t>
  </si>
  <si>
    <t>3.3</t>
  </si>
  <si>
    <t>Tryska vtoková ze stěny - kruhová</t>
  </si>
  <si>
    <t>-1216447110</t>
  </si>
  <si>
    <t xml:space="preserve">Poznámka k položce:
Slouží k snížení hlučnosti vznikající v místě odtoku ze žlábku především u vnitřních bazénů. Tlumič je navržen jako jednoduše upevňovaný segment do konstrukce přelivného žlábku. Rozměry a provedení dle PD .
</t>
  </si>
  <si>
    <t>3.4</t>
  </si>
  <si>
    <t>Odtok ze žlábku</t>
  </si>
  <si>
    <t>-940765780</t>
  </si>
  <si>
    <t xml:space="preserve">Poznámka k položce:
Slouží k plynulému odvodu bazénové vody z přelivného žlábku, jeho umístění a dimenze musí odpovídat hydraulickým poměrům v bazénu. Prohloubení v místě odtoku včetně odvodního potrubí do vzdálenosti 0,50 m od hrany bazénu, ukončeného lemem a přírubou musí odpovídat platné PD a ČSN EN 1092-1. U venkovních bazénů je odtok standardně opatřen krytem proti vniknutí nežádoucích předmětů do cirkulačního systému.
</t>
  </si>
  <si>
    <t>3.5</t>
  </si>
  <si>
    <t>Tlumič hluku ve žlábku (plastový)</t>
  </si>
  <si>
    <t>831355564</t>
  </si>
  <si>
    <t>3.6</t>
  </si>
  <si>
    <t>Odtok ze dna bazénu s bezšroubovým uzávěrem krytu</t>
  </si>
  <si>
    <t>878782712</t>
  </si>
  <si>
    <t xml:space="preserve">Poznámka k položce:
Slouží k vypouštění vody z bazénu a zároveň k přisávání bazénové vody ze dna bazénu do cirkulačního okruhu úpravy vody. Velikost a tvar dle PD, skládá se z uzavřené krabicové konstrukce, pevně ukotvené k betonovému základu a navařené na bazénové dno. Odtok je opatřen demontovatelným bezpečnostním děrovaným krytem s těsněním z elastického pryžového materiálu. Umístění krytu v úrovni dna bazénu. Odvodní potrubí do vzdálenosti 0,50 m od hrany bazénu, ukončené lemem a přírubou musí odpovídat platné PD a ČSN EN 1092-1. Musí být dodrženy bezpečnostně technické požadavky dle ČSN EN 13451 část 1/3 (např. doklad o kontrole zachycování vlasů). Děrovaný kryt je upevněn k otvoru odtoku pomocí bezšroubového rychlouzávěru, který zajistí obsluze bazénu rychlé a snadné otevírání a zavírání. Uzávěr krytu je možné snadno ovládat /otevírat/ i v případě nevypuštěného bazénu. Konstrukce dílce umožňuje uzavření krytu pouze jeho zatlačením předepsanou silou k otvoru dnového odtoku a trvale zajišťuje stabilizaci polohy uzávěru pomocí vahadlového mechanismu. Požadavek na doložení technického listu bezšroubového rychlouzávěru.
</t>
  </si>
  <si>
    <t>3.7</t>
  </si>
  <si>
    <t>Tryska měření chlóru ve stěně bazénu s bezšroubovým uzávěrem krytu - kruhová</t>
  </si>
  <si>
    <t>-1214157256</t>
  </si>
  <si>
    <t xml:space="preserve">Poznámka k položce:
Slouží pro měření obsahu Cl v bazénové vodě, sestávající z klenutého děrovaného víka z nerezové oceli s přivařeným vestavným hrncem a potrubí do vzdálenosti 0,50 m od hrany bazénu, ukončeného lemem a přírubou, musí odpovídat platné PD a ČSN EN 1092-1. Musí být dodrženy bezpečnostně technické požadavky dle ČSN EN 13451 část 1/3 (např. doklad o kontrole zachycování vlasů). Děrovaný kryt trysky je upevněn k otvoru pomocí bezšroubového rychlouzávěru, který zajistí obsluze bazénů rychlé a snadné otevírání a zavírání. Požadavek na doložení technického listu.
</t>
  </si>
  <si>
    <t>3.8</t>
  </si>
  <si>
    <t xml:space="preserve">Potrubní rozvody </t>
  </si>
  <si>
    <t>-1465325032</t>
  </si>
  <si>
    <t xml:space="preserve">Poznámka k položce:
Potrubní rozvody v rozsahu a dimenzi dle PD. Provedení dle normy ČSN EN 1090-1.
</t>
  </si>
  <si>
    <t>VYBAVENÍ BAZÉNU</t>
  </si>
  <si>
    <t>4.1</t>
  </si>
  <si>
    <t>Roštnice PP přímá - 250mm - bílá</t>
  </si>
  <si>
    <t>-809205269</t>
  </si>
  <si>
    <t xml:space="preserve">Poznámka k položce:
Roštnice jsou navrženy dle velikosti a typu přelivného žlábku stanoveného v PD. Konstrukce a materiál roštnice musí přenést mechanické zatížení od koupajících se osob, musí být odolné proti teplotním výkyvům, bazénové vodě a UV záření. Krycí rošty musí mít na své horní straně protiskluzovou úpravu dle ČSN EN 13451-1 zatřídění 24° a musí být umístěny příčně k přelivnému žlábku. Šířka roštnicových prutů max.10mm,  mezera mezi prvky dle ČSN EN 13451 &lt;8 mm. Pro čištění roštů a žlábků musí být rošt odnímatelný, délka jednotlivých roštových dílů musí být cca 1,00 m a musí splňovat dvoubodové spojení v podélné ose, aby nedocházelo k bočním posunům jednotlivých prutů a tím i zvětšování mezer mezi pruty na okrajích. Materiál polypropylén, barva bílá. Jednotlivé prvky roštnice jsou podélně k sobě stažené dvěma závitovými tyčemi do pevného celku o délce cca 1m. Závitové tyče jsou stažené na obou stranách matkami a obě části jsou z materiálu ČSN EN jak. 1.4404. Nepřipouští se jednopáteřní propojení prvků roštnice k sobě vzájemným zásunem na perodrážku.
</t>
  </si>
  <si>
    <t>4.2</t>
  </si>
  <si>
    <t>Roštnice PP rohová - 250mm - bílá</t>
  </si>
  <si>
    <t>-511444429</t>
  </si>
  <si>
    <t xml:space="preserve">Poznámka k položce:
Roštnice jsou navrženy dle velikosti a typu přelivného žlábku stanoveného v PD. Konstrukce a materiál roštnice musí přenést mechanické zatížení od koupajících se osob, musí být odolné proti teplotním výkyvům, bazénové vodě a UV záření. Materiál polypropylén, barva bílá. Krycí rošty musí mít na své horní straně protiskluzovou úpravu dle ČSN EN 13451 zatřídění 24° a musí být umístěny příčně k přelivnému žlábku. Šířka roštnicových prutů max.10mm, mezera mezi prvky dle ČSN EN 13451 &lt;8 mm. Pro čištění roštů a žlábků musí být rošt odnímatelný, délka jednotlivých roštových dílů dle PD a musí splňovat dvoubodové spojení v podélné ose, aby nedocházelo k bočním posunům jednotlivých prutů a tím i zvětšování mezer mezi pruty na okrajích. Jednotlivé prvky roštnice jsou podélně k sobě stažené dvěma závitovými tyčemi do pevného celku o délce cca 1m. Závitové tyče jsou stažené na obou stranách matkami a obě části jsou z materiálu ČSN EN jak. 1.4404. Rohová roštnice musí mít stejný design a stejnou propustnost bazénové vody jako u roštnic v přímém provedení včetně dvoubodového napojení na přímé roštnice. Nepřipouští se jednopáteřní propojení prvků roštnice k sobě vzájemným zásunem na perodrážku.
</t>
  </si>
  <si>
    <t>4.3</t>
  </si>
  <si>
    <t>Bezpečnostní zn. - informační piktogram (roštnice přímá)</t>
  </si>
  <si>
    <t>584515746</t>
  </si>
  <si>
    <t xml:space="preserve">Poznámka k položce:
Bezpečnostní značka s piktogramem např. "pro neplavce, hl. vody". Umístění v jedné úrovni s horní stranou roštnice, bez výstupků a ostrých hran.
Deska s označením modrá, rám a symbolika bílá.
</t>
  </si>
  <si>
    <t>4.4</t>
  </si>
  <si>
    <t>Barevné značení (podvodní plavecké pásy) - dno bez obrátkových stěn</t>
  </si>
  <si>
    <t>1792937236</t>
  </si>
  <si>
    <t xml:space="preserve">Poznámka k položce:
Pásy rozměrově a barevně odlišující osu plavecké dráhy dle PD. Pásy umístěné na dně. 
Jedná se o termotlakově nanášené vinylové pásy, které barevně odliší jednotlivé části bazénové konstrukce. Toto řešení umožňuje dodatečné opravy a úpravy barevných ploch.
Připouští se provést barevný efekt procesem, založeným na bezproudovém anodickém vylučování vrstvy oxidů kovů, za vzniku interferenční vrstvy oxidů kovů a to v takové tloušťce vrstvy, která zrakem na denním světle vykazuje kobaltově modré až černé zabarvení, kobaltová modř RAL 5013.
</t>
  </si>
  <si>
    <t>4.5</t>
  </si>
  <si>
    <t>Servisní kufřík pro veřejné bazény</t>
  </si>
  <si>
    <t>537672511</t>
  </si>
  <si>
    <t xml:space="preserve">Poznámka k položce:
Plastový kufřík s uzavíratelným poklopem. Obsahuje základní materiály a nástroje pro údržbu a servis nerezových bazénů, nerezový klíč s medvědem pro demontáž roštů, nerezový imbusový klíč, soupravu základních šroubů s imbusovou zapuštěnou hlavou, Molykot pastu 50g, univerzální klíč, sadu utěrek DEOX-FIT 125 ks 15x20cm, příbalové bezpečnostní listy chemikálií, soupravu gumových rukavic, příručku pro provozovatele zařízení z ušlechtilých ocelí. (Variantně: případně ke každé masážní trysce plastovou záslepku plus klíč pro demontáž trysek, ke každému druhu trysky jeden).
</t>
  </si>
  <si>
    <t>4.6</t>
  </si>
  <si>
    <t>Nářadí pro montáž a demontáž víka dnového kanálu (veřejné bazény)</t>
  </si>
  <si>
    <t>-657963623</t>
  </si>
  <si>
    <t xml:space="preserve">Poznámka k položce:
Zařízení dodávané s tělesem bazénu pro snadnou montáž a demontáž dnových kanálů. Návod na použití dodáván s návodem na obsluhu a údržbu bazénu.
</t>
  </si>
  <si>
    <t>4.7</t>
  </si>
  <si>
    <t>Držák plaveckých lan - žlábek</t>
  </si>
  <si>
    <t>-1820395860</t>
  </si>
  <si>
    <t xml:space="preserve">Poznámka k položce:
Držák plaveckých lan, sestávající z konstrukčního elementu se zásuvnou objímkou, který je pevně navařen do přelivného žlábku a zásuvného nerezového elementu dle PD. Konstrukční element je umístěn v úrovni krycího roštu dle PD.
</t>
  </si>
  <si>
    <t>4.8</t>
  </si>
  <si>
    <t>Lana plaveckých drah 100mm - délka 16,4m</t>
  </si>
  <si>
    <t>-560192593</t>
  </si>
  <si>
    <t xml:space="preserve">Poznámka k položce:
Tvořeno ocelovým lanem z nerezové oceli 4,75 mm v průměru a délce odpovídající délce bazénu. S navléknutými technologicky perforovanými mezikruhy z plastu o vnějším průměru 100mm. Bazénová dráha zároveň eliminuje pohyb vln směrem do vedlejších drah. Bezpečnostní provedení proti zranění osob. Včetně napojovacích prvků a chrániče na pružinu.
</t>
  </si>
  <si>
    <t>4.9</t>
  </si>
  <si>
    <t>Bazénový vysavač (pro bazény do 25 m)</t>
  </si>
  <si>
    <t>142546385</t>
  </si>
  <si>
    <t xml:space="preserve">Poznámka k položce:
Je určen k čištění veřejných bazénů. Vyčistí bazény o délce až 25 m. Tento bazénový vysavač přináší komfortní automatické čištění veřejných bazénů, plováren. Vyčistí dno, stěny i vodní linku a bazén bude mít opět vodu s třpytivým leskem.
</t>
  </si>
  <si>
    <t>ATRAKCE</t>
  </si>
  <si>
    <t>5.1</t>
  </si>
  <si>
    <t>Podvodní reflektor 12 POW-LED, barva bílá studená - kruhový</t>
  </si>
  <si>
    <t>792665097</t>
  </si>
  <si>
    <t xml:space="preserve">Poznámka k položce:
Skládá se z dílů reflektoru s čirým bezpečnostním sklem a nerezovým lemem, vestavné nerezové niky s chráničkou včetně přívodního kabelu, transformátoru a příslušenství podle následujícího popisu.
Reflektor do plaveckých bazénů s vestavěnou POW-LED deskou s 12 LED, celkem 47W (svítivost 6900 lm), provozní napětí 12V/3.600mA, krytí IP68. Nika je vyrobena z nerezové oceli, pevně navařena do stěny bazénu a její součástí je těsnící průchodka a flexibilní chránička kabelu. Doporučená hloubka umístění reflektoru je 0,6m pod hladinou vody, max. hloubka vestavby 5 m pod hladinou vody, vše dle PD. Síťový transformátor 12-V-DC, v plastovém pouzdru s krytím IP 20. Dodávka včetně silikonového kabelu. Dodávka bez elektroinstalačních prací.
</t>
  </si>
  <si>
    <t>02 - Nerez - Vířivý bazén vnitřní</t>
  </si>
  <si>
    <t>TĚLESO BAZÉNOVÉ VANY s přelivným žlábkem s plnou podvodní lavicí přímou se šikmou opěrkou zad ze 2 stran bazénu (s opláštěním nerezí DIN 1.4462 ze dvou stran bazénu)</t>
  </si>
  <si>
    <t>-657356181</t>
  </si>
  <si>
    <t xml:space="preserve">Poznámka k položce:
Jedná se o kompletně smontovanou a vodotěsně svařenou konstrukci obvodových stěn bazénové vany včetně příslušenství specifikovaného v projektové části, které není zahrnuto v samostatných rozpočtových položkách (přelivná hrana, obvodové přelivné žlábky, rohové díly, výztuže, šikmé vzpěry, kotevní desky, kotevní mat. a pod.). Provedení je vyhotoveno dle dispozic uvedených v technických podkladech, provedení svarů dle ČSN EN ISO 3834-2, svary mořeny bez mechanického opracování (vyjma svarů hlavy bazénu – 5 cm pod hladinu vody). Konstrukční systém nerezových bazénů se skládá z vyztužených ocelových konstrukcí uchycených staticky v určených a předepsaných bodech dle projektové dokumentace (dále jen PD), podložené statickým výpočtem. Na konstrukční části obvodových stěn jsou pak následně vodotěsně navařeny jednotlivé části bazénu, samostatně uvedené a specifikované v přiloženém rozpočtu. 
Technické provedení bazénové stěny, tvar přelivné hrany a přelivného žlábku a stejně tak min. požadavek na dodržení vertikálních dělících rovin obvodových stěn bazénů navazujících na horizontální dělící roviny dna je blíže specifikován v PD a je požadováno doložení provedení Technickým listem. Dodržení těchto požadavků je bezpodmínečné a je zaneseno v projektové dokumentaci. 
Tímto způsobem je vytvořena nerezová samonosná vodotěsná vana.
Konstrukce, provedení a statika lavice dle PD a musí odpovídat platným normám a legislativním předpisům. Podvodní sedací lavice plná přímá je tvořena ze šikmé opěrné a vodorovné sedací části, ve které se nachází masážní místa s perforací. Vzduch je do těchto míst přiváděn pevně přivařenými přívody, vyvedenými minimálně 0,5 m za hranu bazénu a ukončenými lemovým kroužkem a přírubou nebo nátrubkem dle PD. Minimální přívod vzduchu 25m3/hod na jedno sedací místo. Lavice může být součástí stěny bazénu nebo jako samonosná celistvá konstrukce včetně výztužných a kotvících prvků podle statických požadavků a PD. Provedení v souladu s ČSN EN 13451.
</t>
  </si>
  <si>
    <t>-1525364418</t>
  </si>
  <si>
    <t xml:space="preserve">Poznámka k položce:
Dno bazénu je tvořeno jednostranně raženým plechem, prolis o průměru 10mm, výška prolisu 1,1-1,5 mm, osová rozteč prolisů 20mm, které musí odpovídat normě ČSN EN 13451-1 zatřídění 24°.  Přesazení dnových plechů přes sebe je min. 10 mm. Dno je vodotěsně navařeno na bazénové stěny a jednotlivé vestavby. Součástí dna jsou veškeré výztužné prvky určené pro případné zlomy ve dně. Uložení dna je dle PD.
</t>
  </si>
  <si>
    <t>1230282488</t>
  </si>
  <si>
    <t>1860158352</t>
  </si>
  <si>
    <t>Schodiště do bazénu (kruhové nopy) - přímé, 3 stupně, šíře 0,74m</t>
  </si>
  <si>
    <t>1569283966</t>
  </si>
  <si>
    <t>135719362</t>
  </si>
  <si>
    <t>Tryska víceúčelová dnová s bezšroubovým uzávěrem krytu - hranatá</t>
  </si>
  <si>
    <t>924811924</t>
  </si>
  <si>
    <t xml:space="preserve">Poznámka k položce:
Víceúčelová dnová tryska v sobě sdružuje funkci přívodu cirkulační bazénové vody, vzduchové masážní perličky a přisávání bazénové vody ze dna tělesa bazénu. Tryska sestávající z jednoduše demontovatelného krytu z nerezové oceli s pryžovým těsněním připevněným k tělesu trysky, pevně ukotveném do bet. základu a přivařeném k dnovému plechu. Plnící a odvodní trubky jsou vyvedeny minimálně 0,5 m za hranu bazénu a ukončeny lemovými kroužky a přírubou nebo nátrubkem a musí odpovídat platné PD. Musí být dodrženy bezpečnostně technické požadavky dle ČSN EN 13451 zejména část 1/3 (např. doklad o kontrole zachycování vlasů). 
Děrovaný kryt  víceúčelové dnové trysky je upevněn k otvoru dnové trysky pomocí bezšroubového rychlouzávěru, který zajistí obsluze bazénů rychlé a snadné otevírání a zavírání, jehož podstata spočívá v tom, že na spodní straně víka uzavíraného otvoru je kyvně uloženo vahadlo, jehož funkční část se v uzavřené poloze víka opírá o protiprvek, který je ukotven v uzavíraném otvoru. Vahadlo je otočně uloženo na čepu, který je ukotven držáky na spodní části víka. Osa čepu, na kterém je uloženo vahadlo může být buď rovnoběžná s podélnou osou uzavíraného otvoru anebo na ní kolmá. Rameno vahadla a ozub vahadla jsou vyváženy vzhledem k čepu tak, že uzávěr je udržován gravitací v uzavřené poloze. Uzávěr krytu je možné snadno ovládat /otevírat/ tlačným klíčem a to i v případě nevypuštěného bazénu. Požadavek na doložení technického listu bezšroubového rychlouzávěru.
</t>
  </si>
  <si>
    <t>-492039365</t>
  </si>
  <si>
    <t>-1449145110</t>
  </si>
  <si>
    <t>Sací skříň atrakcí ve schodu, včetně trysky měření chloru (zejména do vířivých bazénů)</t>
  </si>
  <si>
    <t>-1717280869</t>
  </si>
  <si>
    <t xml:space="preserve">Poznámka k položce:
Zajišťuje bezpečný odvod vody z bazénu pro nainstalované vodní atrakce. Velikost a tvar dle PD, skládá se z uzavřené krabicové konstrukce. Skříň je opatřena demontovatelným bezpečnostním děrovaným krytem s těsněním z elastického pryžového materiálu. Umístění krytu je v úrovni stěny bazénu. Odvodní potrubí do vzdálenosti 0,50 m od hrany bazénu, ukončené lemem a přírubou musí odpovídat platné PD a ČSN EN 1092-1.
Musí být dodrženy bezpečnostně technické požadavky dle ČSN EN 13451 část 1/3 (např. doklad o kontrole zachycování vlasů). Děrovaný kryt skříně je upevněn k otvoru dnového kanálu pomocí bezšroubového rychlouzávěru, který zajistí obsluze bazénů rychlé a snadné otevírání a zavírání, jehož podstata spočívá v tom, že na spodní straně víka uzavíraného otvoru je kyvně uloženo vahadlo, jehož funkční část se v uzavřené poloze víka opírá o protiprvek, který je ukotven v uzavíraném otvoru. Vahadlo je otočně uloženo na čepu, který je ukotven držáky na spodní části víka. Osa čepu, na kterém je uloženo vahadlo může být buď rovnoběžná s podélnou osou uzavíraného otvoru anebo na ní kolmá. Rameno vahadla a ozub vahadla jsou vyváženy vzhledem k čepu tak, že uzávěr je udržován gravitací v uzavřené poloze. Uzávěr krytu je možné snadno ovládat /otevírat/ tlačným klíčem a to i v případě nevypuštěného bazénu. Požadavek na doložení technického listu.
</t>
  </si>
  <si>
    <t>-394478694</t>
  </si>
  <si>
    <t>-1234251340</t>
  </si>
  <si>
    <t>-715017773</t>
  </si>
  <si>
    <t>-2047274970</t>
  </si>
  <si>
    <t>Tryska masážní malá - D50/8 (8-10 m3/hod) - s přisáváním vzduchu - kruhová</t>
  </si>
  <si>
    <t>-1464933842</t>
  </si>
  <si>
    <t xml:space="preserve">Poznámka k položce:
Jsou tvořeny z prolisovaného otvoru ze strany bazénu, navařené přechodky a tělesa trysky s lokálním přisáváním ze žlábku, ukončeného jednosměrným ventilkem. Těleso trysky je zapuštěno tak, aby vnější okraj trysky byl v jedné rovině s okolní stěnou bazénové vany. Nika pro trysku musí být lisovaná ze strany bazénu, z bezpečnostního a estetického hlediska se nepřipouští svařované provedení. Plnící potrubí je vyvedeno minimálně 0,5 m za hranu bazénu a ukončeno lemovým kroužkem a přírubou nebo nátrubkem dle PD. Provedení konstrukce dle PD a ČSN EN 13451, resp. ČSN EN 1092-1. Požadavek na přívod vody dle PD. Požadavek na doložení technického listu.
</t>
  </si>
  <si>
    <t>5.2</t>
  </si>
  <si>
    <t>Podvodní reflektor 3 POW-LED, barva bílá studená - kruhový</t>
  </si>
  <si>
    <t>142753494</t>
  </si>
  <si>
    <t xml:space="preserve">Poznámka k položce:
Skládá se z dílů reflektoru s čirým bezpečnostním sklem a nerezovým lemem, vestavné nerezové niky s chráničkou včetně přívodního kabelu, transformátoru a příslušenství podle následujícího popisu.
Reflektor do plaveckých bazénů s vestavěnou  deskou, s 3 POW-LED, celkem 9W , provozní napětí 12V, svítivost 690 lm, způsob jištění IP68. Úhel vyzařování světla 30° horizontálně a 30° vertikálně. 
Nika je vyrobena z nerezové oceli, pevně navařena do stěny bazénu a její součástí je těsnící průchodka a flexibilní chránička kabelu.. Doporučená hloubka umístění reflektoru je 0,6m pod hladinou vody, max. hloubka vestavby 3 m pod hladinou vody, vše dle PD. Síťový transformátor 12-V-DC, v plastovém pouzdru s krytím IP 65. Dodávka včetně silikonového kabelu. Dodávka bez elektroinstalačních prací.
</t>
  </si>
  <si>
    <t>5.3</t>
  </si>
  <si>
    <t>Podvodní plná lavice přímá - vzduchová masáž na 1 místo</t>
  </si>
  <si>
    <t>-721052257</t>
  </si>
  <si>
    <t xml:space="preserve">Poznámka k položce:
Rozměry a tvarové řešení dle PD. Napojení na vzduchovací systém dle PD. Otvory pro vzduch 3mm. Provedení v souladu s ČSN EN 13451.
</t>
  </si>
  <si>
    <t>SO03 - Bazénová technologie, filtrace a úprava vody, atrakce</t>
  </si>
  <si>
    <t>01 - Technologie - Plavecký bazén</t>
  </si>
  <si>
    <t>Pol1</t>
  </si>
  <si>
    <t>Pískový filtr z polyesterového laminátu praný vodou;pr. 950 mm, filtrační vrstva 1,0 m ;  připojení D 75, filtrační výkon 21 m3/h (celkem 42,0m3/h), filtrační rychlost 30,0 m3/h/m2</t>
  </si>
  <si>
    <t>-1802330675</t>
  </si>
  <si>
    <t>Pol2</t>
  </si>
  <si>
    <t>Baterie 5ti ventilová D75</t>
  </si>
  <si>
    <t>1299703006</t>
  </si>
  <si>
    <t>Pol3</t>
  </si>
  <si>
    <t>Filtrační písková náplň - křemičitý písek</t>
  </si>
  <si>
    <t>-1765148263</t>
  </si>
  <si>
    <t>Poznámka k položce:
Frakce PR 0,4 - 0,8 PAP 50
Frakce PR 1,0 - 1,2 PAP 50</t>
  </si>
  <si>
    <t>Pol4</t>
  </si>
  <si>
    <t>Horizontální oběhové čerpadlo bazénové vody s integrovaným filtrem vlasů a hrubých nečistot</t>
  </si>
  <si>
    <t>-1723527907</t>
  </si>
  <si>
    <t>Poznámka k položce:
např. Badu Prime 40</t>
  </si>
  <si>
    <t>Pol5</t>
  </si>
  <si>
    <t>Oběhové čerpadlo bazénové vody s integrovaným filtrem vlasů a hrubých nečistot pro praní filtrů</t>
  </si>
  <si>
    <t>-2014958210</t>
  </si>
  <si>
    <t>Poznámka k položce:
např. Badu Prime 25</t>
  </si>
  <si>
    <t>Pol6</t>
  </si>
  <si>
    <t>Automatická měřící a dávkovací stanice.</t>
  </si>
  <si>
    <t>-816411904</t>
  </si>
  <si>
    <t>Poznámka k položce:
např. DINOTEC Dinamics professional</t>
  </si>
  <si>
    <t>Pol7</t>
  </si>
  <si>
    <t>Výstup  na PC VA DATALOG</t>
  </si>
  <si>
    <t>2075056622</t>
  </si>
  <si>
    <t>Poznámka k položce:
výstupy 4-20mA pro pH, chlor, redox, teplotu</t>
  </si>
  <si>
    <t>Pol8</t>
  </si>
  <si>
    <t xml:space="preserve">Automatická dávkovací stanice </t>
  </si>
  <si>
    <t>1371389685</t>
  </si>
  <si>
    <t>Pol9</t>
  </si>
  <si>
    <t>Polypropylénová jímka pod kanystrem s chémií</t>
  </si>
  <si>
    <t>-821230180</t>
  </si>
  <si>
    <t>Poznámka k položce:
Rozměr 500x500mm výška 300mm</t>
  </si>
  <si>
    <t>Pol10</t>
  </si>
  <si>
    <t>Elektroventil měřené vody DN25</t>
  </si>
  <si>
    <t>1212958082</t>
  </si>
  <si>
    <t>Pol11</t>
  </si>
  <si>
    <t>Horizontální oběhové čerpadlo vč. předfiltru - měřená voda</t>
  </si>
  <si>
    <t>1009493750</t>
  </si>
  <si>
    <t>Poznámka k položce:
např. PREVA 25</t>
  </si>
  <si>
    <t>Pol12</t>
  </si>
  <si>
    <t xml:space="preserve">Výměník pro ohřev bazénové vody, požadovaná teplota vody 28°C </t>
  </si>
  <si>
    <t>-39069615</t>
  </si>
  <si>
    <t>Poznámka k položce:
např. OVB 300</t>
  </si>
  <si>
    <t>Pol13</t>
  </si>
  <si>
    <t>Horizontální oběhové čerpadlo ohřevu vč. předfiltru</t>
  </si>
  <si>
    <t>-840060761</t>
  </si>
  <si>
    <t>Poznámka k položce:
např. BADU Bettar 12
- tělo čerpadla s termoplastu
 - otáčky 2840 ot. / min.
 - připojení D63 / D50</t>
  </si>
  <si>
    <t>Pol14</t>
  </si>
  <si>
    <t>Digitální průtokoměr</t>
  </si>
  <si>
    <t>1098539784</t>
  </si>
  <si>
    <t>Pol15</t>
  </si>
  <si>
    <t>Registrační vodoměr dopouštěné vody do akumulační nádrže 6/4" s přímím nátokem vody na oběžné kolo</t>
  </si>
  <si>
    <t>-992465444</t>
  </si>
  <si>
    <t>Pol16</t>
  </si>
  <si>
    <t>Elektroventil na dopouštěné vodě 6/4"</t>
  </si>
  <si>
    <t>-1131431081</t>
  </si>
  <si>
    <t>Poznámka k položce:
- bez proudu zavřeno
 - tělo mosaz, tlakový odlitek
 - vnitřní pohyblivá čést z nerezové ocely
 - ovládací nap. 230VAC</t>
  </si>
  <si>
    <t>Pol18</t>
  </si>
  <si>
    <t>Akumulační nádrž vyložená folií o objemu 10 m3</t>
  </si>
  <si>
    <t>-374524645</t>
  </si>
  <si>
    <t>Pol20</t>
  </si>
  <si>
    <t>Středotlaká UV lampa - nutné pro eliminaci vázaného chlóru</t>
  </si>
  <si>
    <t>-818127253</t>
  </si>
  <si>
    <t>Poznámka k položce:
např. Typ: MP 030 -   1,0kW  - ruční stíraní</t>
  </si>
  <si>
    <t>Pol21</t>
  </si>
  <si>
    <t>Potrubí a tvarovky PVC -U- lepené vč. upevň. a mon. materiálu</t>
  </si>
  <si>
    <t>1130783310</t>
  </si>
  <si>
    <t>Pol22</t>
  </si>
  <si>
    <t>Komplexní zkoušky, základní provozní náplně pro komplexní zkoušky - proplachy a dezinfekce zařízení a potrubí</t>
  </si>
  <si>
    <t>1366372747</t>
  </si>
  <si>
    <t>Poznámka k položce:
(cena neobsahuje vodu a tepelnou energii k nahřátí bazénu)</t>
  </si>
  <si>
    <t>Pol23</t>
  </si>
  <si>
    <t>Doprava a montáž uvedené technologie</t>
  </si>
  <si>
    <t>-1240746729</t>
  </si>
  <si>
    <t>02 - Technologie - Vířivý bazén</t>
  </si>
  <si>
    <t>Pol17</t>
  </si>
  <si>
    <t>Pískový filtr z polyesterového laminátu praný vodou; NILO pr. 800 mm,  připojení D 63, filtrační výkon 17m3/h (celkem 17,0m3/h), filtrační rychlost 31,0 m3/h/m2</t>
  </si>
  <si>
    <t>1867024998</t>
  </si>
  <si>
    <t>Pol19</t>
  </si>
  <si>
    <t>Baterie 5ti ventilová D63</t>
  </si>
  <si>
    <t>1071075196</t>
  </si>
  <si>
    <t>Poznámka k položce:
- podpěra 5ti ventilové baterie</t>
  </si>
  <si>
    <t>Pol24</t>
  </si>
  <si>
    <t>-98871293</t>
  </si>
  <si>
    <t>Pol25</t>
  </si>
  <si>
    <t>-838392323</t>
  </si>
  <si>
    <t>Pol26</t>
  </si>
  <si>
    <t>-1005260384</t>
  </si>
  <si>
    <t>Poznámka k položce:
např.  Badu Prime 15</t>
  </si>
  <si>
    <t>Pol27</t>
  </si>
  <si>
    <t>1041462533</t>
  </si>
  <si>
    <t>-787345156</t>
  </si>
  <si>
    <t>Pol28</t>
  </si>
  <si>
    <t>-2040882139</t>
  </si>
  <si>
    <t>Poznámka k položce:
chlor, pH, flokulant
 - chlor tekutý 35kg
 - pH mínus - 35kg
 - flokulant tekutý 35l
dávkovacího čerpadla 5l/h - 7bar, plastové, 
nástěnná konzole, sací teleskop vč. sacího vedení, dávkovací
zavedení s jehlou a kulovým uzávěrem pro možnost čištění,
 - 1 x dávkovací stanice Cl
 - 1 x dávkovací stanice pH
 - 1 x dávkovací stanice flokulantu
 - krytí IP65
 - ovládací nap. 230VAC</t>
  </si>
  <si>
    <t>189106263</t>
  </si>
  <si>
    <t>-1673747613</t>
  </si>
  <si>
    <t>-105389222</t>
  </si>
  <si>
    <t>Poznámka k položce:
např. Preva 25</t>
  </si>
  <si>
    <t>Pol29</t>
  </si>
  <si>
    <t>Výměník pro ohřev bazénové vody, požadovaná teplota vody 28°C</t>
  </si>
  <si>
    <t>255923463</t>
  </si>
  <si>
    <t>Pol30</t>
  </si>
  <si>
    <t>-1044939284</t>
  </si>
  <si>
    <t>Pol31</t>
  </si>
  <si>
    <t>Registrační vodoměr dopouštěné vody do akumulační nádrže 1" s přímím nátokem vody na oběžné kolo</t>
  </si>
  <si>
    <t>-72994236</t>
  </si>
  <si>
    <t>Pol32</t>
  </si>
  <si>
    <t xml:space="preserve">Elektroventil na dopouštěné vodě 1" </t>
  </si>
  <si>
    <t>-233743239</t>
  </si>
  <si>
    <t>Pol35</t>
  </si>
  <si>
    <t>Středotlaká UV lampa - manuální stírání</t>
  </si>
  <si>
    <t>1440528941</t>
  </si>
  <si>
    <t>Pol34</t>
  </si>
  <si>
    <t>Dmychadlo pro perličku</t>
  </si>
  <si>
    <t>-1435946286</t>
  </si>
  <si>
    <t>Poznámka k položce:
např. Vzduchovač 1,3 kW</t>
  </si>
  <si>
    <t>Pol33</t>
  </si>
  <si>
    <t>Dmychadlo pro trubkovou lavici</t>
  </si>
  <si>
    <t>1150141908</t>
  </si>
  <si>
    <t>Pol36</t>
  </si>
  <si>
    <t xml:space="preserve">Horizontální oběhové čerpadlo masážní trysky </t>
  </si>
  <si>
    <t>458324303</t>
  </si>
  <si>
    <t>Poznámka k položce:
např. Badu Resort 30</t>
  </si>
  <si>
    <t>Pol37</t>
  </si>
  <si>
    <t>Ohřev vzduchu pro dmychadlo 1,5kW s jedním topným tělesem - 230V</t>
  </si>
  <si>
    <t>-1530134736</t>
  </si>
  <si>
    <t>Pol38</t>
  </si>
  <si>
    <t>228337818</t>
  </si>
  <si>
    <t>Pol39</t>
  </si>
  <si>
    <t>-1067244525</t>
  </si>
  <si>
    <t>Pol40</t>
  </si>
  <si>
    <t>-501079263</t>
  </si>
  <si>
    <t>SO04 - Zdravotechnická instalace</t>
  </si>
  <si>
    <t>PSV - PSV</t>
  </si>
  <si>
    <t xml:space="preserve">    722 - Zdravotechnika - vnitřní vodovod</t>
  </si>
  <si>
    <t>871161141</t>
  </si>
  <si>
    <t>Montáž potrubí z PE100 SDR 11 otevřený výkop svařovaných na tupo D 32 x 3,0 mm</t>
  </si>
  <si>
    <t>813137970</t>
  </si>
  <si>
    <t>28613170</t>
  </si>
  <si>
    <t>trubka vodovodní PE100 SDR11 se signalizační vrstvou 32x3,0mm</t>
  </si>
  <si>
    <t>-1683939808</t>
  </si>
  <si>
    <t>871171141</t>
  </si>
  <si>
    <t>Montáž potrubí z PE100 SDR 11 otevřený výkop svařovaných na tupo D 40 x 3,7 mm</t>
  </si>
  <si>
    <t>-198767648</t>
  </si>
  <si>
    <t>871211141</t>
  </si>
  <si>
    <t>Montáž potrubí z PE100 SDR 11 otevřený výkop svařovaných na tupo D 63 x 5,8 mm</t>
  </si>
  <si>
    <t>-1655790915</t>
  </si>
  <si>
    <t>28613173</t>
  </si>
  <si>
    <t>trubka vodovodní PE100 SDR11 se signalizační vrstvou 63x5,8mm</t>
  </si>
  <si>
    <t>-960856025</t>
  </si>
  <si>
    <t>28613171</t>
  </si>
  <si>
    <t>trubka vodovodní PE100 SDR11 se signalizační vrstvou 40x3,7mm</t>
  </si>
  <si>
    <t>198441070</t>
  </si>
  <si>
    <t>87150101</t>
  </si>
  <si>
    <t>Napojení výtlaku pro KČ1 do kanalizace</t>
  </si>
  <si>
    <t>370608959</t>
  </si>
  <si>
    <t>87150102</t>
  </si>
  <si>
    <t>Napojení výtlaku pro KČ2 do kanalizace</t>
  </si>
  <si>
    <t>1793762159</t>
  </si>
  <si>
    <t>894812003.WVN</t>
  </si>
  <si>
    <t>Revizní a čistící šachta  z PP šachtové dno DN 400/150 pravý a levý přítok</t>
  </si>
  <si>
    <t>1395168001</t>
  </si>
  <si>
    <t>894812031.WVN</t>
  </si>
  <si>
    <t>Revizní a čistící šachta z PP DN 400 šachtová roura korugovaná bez hrdla světlé hloubky 1000 mm</t>
  </si>
  <si>
    <t>-698665026</t>
  </si>
  <si>
    <t>894812061.WVN</t>
  </si>
  <si>
    <t>Revizní a čistící šachta  z PP DN 400 poklop litinový pochůzí pro třídu zatížení A15</t>
  </si>
  <si>
    <t>1034072720</t>
  </si>
  <si>
    <t>894-R01</t>
  </si>
  <si>
    <t>Dodávka a montáž plastové nádrže na dešťovou vodu objemu 3300 l</t>
  </si>
  <si>
    <t>1480906148</t>
  </si>
  <si>
    <t>Poznámka k položce:
např. VarioTank</t>
  </si>
  <si>
    <t>výkr.č. D.1.4.a.-01</t>
  </si>
  <si>
    <t>721173401</t>
  </si>
  <si>
    <t>Potrubí kanalizační z PVC SN 4 svodné DN 110</t>
  </si>
  <si>
    <t>-846597683</t>
  </si>
  <si>
    <t>721173403</t>
  </si>
  <si>
    <t>Potrubí kanalizační z PVC SN 4 svodné DN 160</t>
  </si>
  <si>
    <t>-1501037003</t>
  </si>
  <si>
    <t>721173404</t>
  </si>
  <si>
    <t>Potrubí kanalizační z PVC SN 4 svodné DN 200</t>
  </si>
  <si>
    <t>-1622007515</t>
  </si>
  <si>
    <t>721174043.PPL</t>
  </si>
  <si>
    <t>Potrubí kanalizační připojovací PIPELIFE HT-Systém DN 50</t>
  </si>
  <si>
    <t>740838708</t>
  </si>
  <si>
    <t>721211402</t>
  </si>
  <si>
    <t>Vpusť podlahová s vodorovným odtokem DN 40/50 s automatickým vztlakovým uzávěrem</t>
  </si>
  <si>
    <t>-927446904</t>
  </si>
  <si>
    <t>721233113</t>
  </si>
  <si>
    <t>Střešní vtok polypropylen PP pro ploché střechy svislý odtok DN 125</t>
  </si>
  <si>
    <t>1119937813</t>
  </si>
  <si>
    <t>721242106</t>
  </si>
  <si>
    <t>Lapač střešních splavenin z PP se zápachovou klapkou a lapacím košem DN 125</t>
  </si>
  <si>
    <t>449031301</t>
  </si>
  <si>
    <t>WVN.SF740000W</t>
  </si>
  <si>
    <t>Čistící kus kanalizační plastový KGRE-110</t>
  </si>
  <si>
    <t>-541369525</t>
  </si>
  <si>
    <t>Poznámka k položce:
Systém pro gravitační venkovní kanalizace, potrubí hladké, materiál plast PVC, spojování pomocí hrdla a těsnícího kroužku - Čistící kus 110</t>
  </si>
  <si>
    <t>VMP.20358</t>
  </si>
  <si>
    <t>čistící kus kanalizace plastové KGRE DN 200</t>
  </si>
  <si>
    <t>2018265102</t>
  </si>
  <si>
    <t>72150101</t>
  </si>
  <si>
    <t>kontrolní dvířka nerez 300 x 300mm</t>
  </si>
  <si>
    <t>741281490</t>
  </si>
  <si>
    <t>72150102</t>
  </si>
  <si>
    <t>napojení na stávající kanalizaci, vč. obetonávky</t>
  </si>
  <si>
    <t>-1761118617</t>
  </si>
  <si>
    <t>722</t>
  </si>
  <si>
    <t>Zdravotechnika - vnitřní vodovod</t>
  </si>
  <si>
    <t>722175002</t>
  </si>
  <si>
    <t>Potrubí vodovodní plastové PP-RCT svar polyfúze D 20x2,8 mm</t>
  </si>
  <si>
    <t>-1838797822</t>
  </si>
  <si>
    <t>722175003</t>
  </si>
  <si>
    <t>Potrubí vodovodní plastové PP-RCT svar polyfúze D 25x3,5 mm</t>
  </si>
  <si>
    <t>1935351369</t>
  </si>
  <si>
    <t>722175004</t>
  </si>
  <si>
    <t>Potrubí vodovodní plastové PP-RCT svar polyfúze D 32x4,4 mm</t>
  </si>
  <si>
    <t>-313884689</t>
  </si>
  <si>
    <t>722175006</t>
  </si>
  <si>
    <t>Potrubí vodovodní plastové PP-RCT svar polyfúze D 50x6,9 mm</t>
  </si>
  <si>
    <t>1321406657</t>
  </si>
  <si>
    <t>722230102</t>
  </si>
  <si>
    <t>Ventil přímý G 3/4" se dvěma závity</t>
  </si>
  <si>
    <t>1672880201</t>
  </si>
  <si>
    <t>722230103</t>
  </si>
  <si>
    <t>Ventil přímý G 1" se dvěma závity</t>
  </si>
  <si>
    <t>1402759102</t>
  </si>
  <si>
    <t>722230105</t>
  </si>
  <si>
    <t>Ventil přímý G 6/4" se dvěma závity</t>
  </si>
  <si>
    <t>949689700</t>
  </si>
  <si>
    <t>722231244</t>
  </si>
  <si>
    <t>Ventil elektromagnetický G 1" PN 16 do 130°C bez proudu zavřeno se dvěma závity</t>
  </si>
  <si>
    <t>-72906442</t>
  </si>
  <si>
    <t>722231246</t>
  </si>
  <si>
    <t>Ventil elektromagnetický G 6/4" PN 16 do 130°C bez proudu zavřeno se dvěma závity</t>
  </si>
  <si>
    <t>313546997</t>
  </si>
  <si>
    <t>722262301</t>
  </si>
  <si>
    <t>Vodoměr závitový vícevtokový mokroběžný do 40°C G 1"x 105 mm Qn 2,5 m3/h vertikální</t>
  </si>
  <si>
    <t>354636543</t>
  </si>
  <si>
    <t>725211616</t>
  </si>
  <si>
    <t>Umyvadlo keramické bílé šířky 550 mm s krytem na sifon připevněné na stěnu šrouby</t>
  </si>
  <si>
    <t>522723509</t>
  </si>
  <si>
    <t>725219102</t>
  </si>
  <si>
    <t>Montáž umyvadla připevněného na šrouby do zdiva</t>
  </si>
  <si>
    <t>-994534244</t>
  </si>
  <si>
    <t>72550101</t>
  </si>
  <si>
    <t>kalové čerpadlo s plovákem KČ1 pro odvod vody ze vsakovací šachty do kanalizace Q - 6 m3/h H - 7,8 m vč. osazení</t>
  </si>
  <si>
    <t>-1235305771</t>
  </si>
  <si>
    <t>72550102</t>
  </si>
  <si>
    <t>kalové čerpadlo s plovákem KČ2 pro odvod vody ze vsakovací šachty do kanalizace Q - 20 m3/h H - 3,5 m vč. osazení</t>
  </si>
  <si>
    <t>-1270155222</t>
  </si>
  <si>
    <t>725821329</t>
  </si>
  <si>
    <t>Baterie dřezová stojánková páková s vytahovací sprškou</t>
  </si>
  <si>
    <t>1859308770</t>
  </si>
  <si>
    <t>725829111</t>
  </si>
  <si>
    <t>Montáž baterie stojánkové dřezové G 1/2"</t>
  </si>
  <si>
    <t>-780169945</t>
  </si>
  <si>
    <t>725861102</t>
  </si>
  <si>
    <t>Zápachová uzávěrka pro umyvadla DN 40</t>
  </si>
  <si>
    <t>-519232885</t>
  </si>
  <si>
    <t>SO05 - Měření a regulace</t>
  </si>
  <si>
    <t>M - Práce a dodávky M</t>
  </si>
  <si>
    <t xml:space="preserve">    20-M - Měření a regulace</t>
  </si>
  <si>
    <t>Práce a dodávky M</t>
  </si>
  <si>
    <t>20-M</t>
  </si>
  <si>
    <t>220320006</t>
  </si>
  <si>
    <t>Montáž rozvaděče - část MaR v RH</t>
  </si>
  <si>
    <t>-1911939056</t>
  </si>
  <si>
    <t>35711724</t>
  </si>
  <si>
    <t>dodávka rozvaděče - část MaR v RH dle specifikace</t>
  </si>
  <si>
    <t>-1271413370</t>
  </si>
  <si>
    <t>741122005</t>
  </si>
  <si>
    <t xml:space="preserve">Montáž kabel Cu bez ukončení plný plochý 3x1 až 2,5 mm2 </t>
  </si>
  <si>
    <t>800929052</t>
  </si>
  <si>
    <t>H05RR-F 3Gx1,5</t>
  </si>
  <si>
    <t>90,0</t>
  </si>
  <si>
    <t>34113406</t>
  </si>
  <si>
    <t>kabel instalační flexibilní jádro Cu lanované izolace pryž plášť pryž 300/500V (H05RR-F) 3x1,50mm2</t>
  </si>
  <si>
    <t>168029573</t>
  </si>
  <si>
    <t>741122016</t>
  </si>
  <si>
    <t>Montáž kabel Cu bez ukončení plný kulatý 3x2,5 až 6 mm2 (např. CYKY)</t>
  </si>
  <si>
    <t>385018776</t>
  </si>
  <si>
    <t>CYKY 3x2,5</t>
  </si>
  <si>
    <t>50,0</t>
  </si>
  <si>
    <t>34111036</t>
  </si>
  <si>
    <t>kabel instalační jádro Cu plné izolace PVC plášť PVC 450/750V (CYKY) 3x2,5mm2</t>
  </si>
  <si>
    <t>1536752373</t>
  </si>
  <si>
    <t>741122001</t>
  </si>
  <si>
    <t>Montáž kabel Cu bez ukončení plný plochý 2x1 až 1,5 mm2</t>
  </si>
  <si>
    <t>-1630638673</t>
  </si>
  <si>
    <t>JYTY-O 2x1</t>
  </si>
  <si>
    <t>300,0</t>
  </si>
  <si>
    <t>J-Y/ST/Y 2x2x0,8</t>
  </si>
  <si>
    <t>250,0</t>
  </si>
  <si>
    <t>34113148</t>
  </si>
  <si>
    <t>kabel ovládací průmyslový stíněný laminovanou Al fólií s příložným Cu drátem jádro Cu plné izolace PVC plášť PVC 250V (JYTY) 2x1,00mm2</t>
  </si>
  <si>
    <t>84998974</t>
  </si>
  <si>
    <t>34113140</t>
  </si>
  <si>
    <t>kabel ovládací průmyslový stíněný laminovanou Al fólií s příložným Cu drátem jádro Cu plné izolace PVC plášť PVC 225V (JE-Y(St)Y...Bd) 2x2x0,80mm2</t>
  </si>
  <si>
    <t>-542790943</t>
  </si>
  <si>
    <t>741122021</t>
  </si>
  <si>
    <t xml:space="preserve">Montáž kabel Cu bez ukončení plný kulatý 4x2 mm2 </t>
  </si>
  <si>
    <t>1853122162</t>
  </si>
  <si>
    <t>J-Y/ST/Y 4x2x0,8</t>
  </si>
  <si>
    <t>120,0</t>
  </si>
  <si>
    <t>34113141</t>
  </si>
  <si>
    <t>kabel ovládací průmyslový stíněný laminovanou Al fólií s příložným Cu drátem jádro Cu plné izolace PVC plášť PVC 225V (JE-Y(St)Y...Bd) 4x2x0,80mm2</t>
  </si>
  <si>
    <t>-512356409</t>
  </si>
  <si>
    <t>742121001</t>
  </si>
  <si>
    <t>Montáž kabelů UTP cat.5E</t>
  </si>
  <si>
    <t>-507208480</t>
  </si>
  <si>
    <t>34121002</t>
  </si>
  <si>
    <t>kabel sdělovací UTP cat. 5E</t>
  </si>
  <si>
    <t>468794269</t>
  </si>
  <si>
    <t>741122022</t>
  </si>
  <si>
    <t xml:space="preserve">Montáž kabel Cu bez ukončení plný kulatý 4x1 mm2 </t>
  </si>
  <si>
    <t>-742715401</t>
  </si>
  <si>
    <t>34113150</t>
  </si>
  <si>
    <t>kabel ovládací průmyslový stíněný laminovanou Al fólií s příložným Cu drátem jádro Cu plné izolace PVC plášť PVC 250V (JYTY) 4x1,00mm2</t>
  </si>
  <si>
    <t>1316719490</t>
  </si>
  <si>
    <t>741-R01</t>
  </si>
  <si>
    <t>Drobný instalační materiál ke kabeláži</t>
  </si>
  <si>
    <t>1913883829</t>
  </si>
  <si>
    <t>741-R02</t>
  </si>
  <si>
    <t>Montáž - Teplotní čidlo v RH</t>
  </si>
  <si>
    <t>-1634572008</t>
  </si>
  <si>
    <t>dodávka - Teplotní čidlo v RH</t>
  </si>
  <si>
    <t>-197896251</t>
  </si>
  <si>
    <t>741-R03</t>
  </si>
  <si>
    <t>Montáž - teplotní čidlo Pt-1000 do jímky</t>
  </si>
  <si>
    <t>-1884838486</t>
  </si>
  <si>
    <t>dodávka - teplotní čidlo Pt-1000 do jímky</t>
  </si>
  <si>
    <t>-1147334880</t>
  </si>
  <si>
    <t>741-R04</t>
  </si>
  <si>
    <t>Montáž - Servopohon 0-10V / 24V</t>
  </si>
  <si>
    <t>2112251628</t>
  </si>
  <si>
    <t>03</t>
  </si>
  <si>
    <t>dodávka - Servopohon 0-10V / 24V</t>
  </si>
  <si>
    <t>-1180033233</t>
  </si>
  <si>
    <t>741-R05</t>
  </si>
  <si>
    <t>Montáž - Teplotní čidlo prostorové, Pt-1000</t>
  </si>
  <si>
    <t>1313684962</t>
  </si>
  <si>
    <t>04</t>
  </si>
  <si>
    <t>dodávka - Teplotní čidlo prostorové, Pt-1000</t>
  </si>
  <si>
    <t>-1007149184</t>
  </si>
  <si>
    <t>741-R06</t>
  </si>
  <si>
    <t>Montáž - Sonda hladiny zásobníku chemie</t>
  </si>
  <si>
    <t>905947924</t>
  </si>
  <si>
    <t>05</t>
  </si>
  <si>
    <t>dodávka - Sonda hladiny zásobníku chemie</t>
  </si>
  <si>
    <t>394889290</t>
  </si>
  <si>
    <t>741-R07</t>
  </si>
  <si>
    <t>Montáž - Sonda hladiny do vyrovnávací nádrže</t>
  </si>
  <si>
    <t>275382482</t>
  </si>
  <si>
    <t>06</t>
  </si>
  <si>
    <t>dodávka - Sonda hladiny do vyrovnávací nádrže</t>
  </si>
  <si>
    <t>-1298833885</t>
  </si>
  <si>
    <t>741-R08</t>
  </si>
  <si>
    <t>Montáž - Servopohon dvoubodový samovratný / 230V</t>
  </si>
  <si>
    <t>280952534</t>
  </si>
  <si>
    <t>07</t>
  </si>
  <si>
    <t>dodávka - Servopohon dvoubodový samovratný / 230V</t>
  </si>
  <si>
    <t>-578839876</t>
  </si>
  <si>
    <t>741-R09</t>
  </si>
  <si>
    <t>Montáž - teplotní čidlo Pt-1000 příložné</t>
  </si>
  <si>
    <t>-57700611</t>
  </si>
  <si>
    <t>08</t>
  </si>
  <si>
    <t>dodávka - teplotní čidlo Pt-1000 příložné</t>
  </si>
  <si>
    <t>-1471416626</t>
  </si>
  <si>
    <t>741-R10</t>
  </si>
  <si>
    <t>Montáž - teplotní čidlo Pt-1000 podlahové</t>
  </si>
  <si>
    <t>1701750126</t>
  </si>
  <si>
    <t>09</t>
  </si>
  <si>
    <t>dodávka - teplotní čidlo Pt-1000 podlahové</t>
  </si>
  <si>
    <t>1623811876</t>
  </si>
  <si>
    <t>741-R11</t>
  </si>
  <si>
    <t>Montáž - teplotní čidlo Pt-1000 ekvitermní sběrnicové</t>
  </si>
  <si>
    <t>328539093</t>
  </si>
  <si>
    <t>dodávka - teplotní čidlo Pt-1000 ekvitermní sběrnicové</t>
  </si>
  <si>
    <t>-368582473</t>
  </si>
  <si>
    <t>741-R12</t>
  </si>
  <si>
    <t>Ovládací software, vizualizace, přenos a uchování dat</t>
  </si>
  <si>
    <t>76303150</t>
  </si>
  <si>
    <t>SO06 - Elektroinstalace</t>
  </si>
  <si>
    <t>743 - Elektromontáže - hrubá montáž</t>
  </si>
  <si>
    <t>747 - Elektromontáže - kompletace rozvodů</t>
  </si>
  <si>
    <t xml:space="preserve">    741 - Elektroinstalace - silnoproud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</si>
  <si>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</si>
  <si>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</si>
  <si>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</si>
  <si>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>743</t>
  </si>
  <si>
    <t>Elektromontáže - hrubá montáž</t>
  </si>
  <si>
    <t>2102200021</t>
  </si>
  <si>
    <t>Montáž uzemňovacích vedení vodičů FeZn pomocí svorek na povrchu, v zemi drátem nebo lanem do 10 mm</t>
  </si>
  <si>
    <t>2091379457</t>
  </si>
  <si>
    <t>354410730</t>
  </si>
  <si>
    <t>drát průměr 8 mm FeZn/AlMgSi8</t>
  </si>
  <si>
    <t>246343687</t>
  </si>
  <si>
    <t>743629300</t>
  </si>
  <si>
    <t>Montáž upozorňujících a výstražných tabulek</t>
  </si>
  <si>
    <t>824544373</t>
  </si>
  <si>
    <t>562890200</t>
  </si>
  <si>
    <t>Výstražné a upozorňující tabulky plastové</t>
  </si>
  <si>
    <t>-239790340</t>
  </si>
  <si>
    <t>7439911001</t>
  </si>
  <si>
    <t>Napojení rozváděčů, HOP a neživých částí na uzemnění</t>
  </si>
  <si>
    <t>set</t>
  </si>
  <si>
    <t>-818677550</t>
  </si>
  <si>
    <t>74399110011</t>
  </si>
  <si>
    <t>napojení vodivých částí na uzemňovací soustavu</t>
  </si>
  <si>
    <t>268784138</t>
  </si>
  <si>
    <t>741410001</t>
  </si>
  <si>
    <t>Montáž vodič uzemňovací pásek D do 120 mm2 na povrchu</t>
  </si>
  <si>
    <t>-1303486820</t>
  </si>
  <si>
    <t>35442062</t>
  </si>
  <si>
    <t>pás zemnící 30x4mm FeZn</t>
  </si>
  <si>
    <t>267220801</t>
  </si>
  <si>
    <t>741410041</t>
  </si>
  <si>
    <t>Montáž vodič uzemňovací drát nebo lano D do 10 mm v městské zástavbě</t>
  </si>
  <si>
    <t>1453818505</t>
  </si>
  <si>
    <t>35441072</t>
  </si>
  <si>
    <t>drát D 10mm FeZn pro hromosvod</t>
  </si>
  <si>
    <t>-30155066</t>
  </si>
  <si>
    <t>7414100411</t>
  </si>
  <si>
    <t>1554195786</t>
  </si>
  <si>
    <t>741420021</t>
  </si>
  <si>
    <t>Montáž svorka hromosvodná se 2 šrouby</t>
  </si>
  <si>
    <t>-609097130</t>
  </si>
  <si>
    <t>35441885</t>
  </si>
  <si>
    <t>svorka spojovací pro lano D 8-10mm</t>
  </si>
  <si>
    <t>-1128675480</t>
  </si>
  <si>
    <t>35431039</t>
  </si>
  <si>
    <t>svorka uzemnění AlMgSi na okapové žlaby</t>
  </si>
  <si>
    <t>-1206714847</t>
  </si>
  <si>
    <t>35431022</t>
  </si>
  <si>
    <t>svorka uzemnění AlMgSi připojovací na kovové části pro 2 vodiče D 7-10 mm</t>
  </si>
  <si>
    <t>-917948593</t>
  </si>
  <si>
    <t>35431014</t>
  </si>
  <si>
    <t>svorka uzemnění AlMgSi zkušební, 81 mm</t>
  </si>
  <si>
    <t>-1184213119</t>
  </si>
  <si>
    <t>741420022</t>
  </si>
  <si>
    <t>Montáž svorka hromosvodná se 3 a více šrouby</t>
  </si>
  <si>
    <t>-623009869</t>
  </si>
  <si>
    <t>35441895</t>
  </si>
  <si>
    <t>svorka připojovací k připojení kovových částí</t>
  </si>
  <si>
    <t>-2133931748</t>
  </si>
  <si>
    <t>35441905</t>
  </si>
  <si>
    <t>svorka připojovací k připojení okapových žlabů</t>
  </si>
  <si>
    <t>-2008785266</t>
  </si>
  <si>
    <t>35431030</t>
  </si>
  <si>
    <t>svorka uzemnění FeZn k jímací tyči, 72 x40 mm</t>
  </si>
  <si>
    <t>-2098881488</t>
  </si>
  <si>
    <t>35431027</t>
  </si>
  <si>
    <t>svorka uzemnění FeZn křížová diagonální</t>
  </si>
  <si>
    <t>736080727</t>
  </si>
  <si>
    <t>35431037</t>
  </si>
  <si>
    <t>svorka uzemnění FeZn na okapové žlaby, 85 mm</t>
  </si>
  <si>
    <t>1422416933</t>
  </si>
  <si>
    <t>35431000</t>
  </si>
  <si>
    <t>svorka uzemnění FeZn univerzální</t>
  </si>
  <si>
    <t>-1437299551</t>
  </si>
  <si>
    <t>741420051</t>
  </si>
  <si>
    <t>Montáž vedení hromosvodné-úhelník nebo trubka s držáky do zdiva</t>
  </si>
  <si>
    <t>-1309490146</t>
  </si>
  <si>
    <t>35441830</t>
  </si>
  <si>
    <t>úhelník ochranný na ochranu svodu - 1700mm, FeZn</t>
  </si>
  <si>
    <t>1745508079</t>
  </si>
  <si>
    <t>741420054</t>
  </si>
  <si>
    <t>Montáž vedení hromosvodné-tvarování prvku</t>
  </si>
  <si>
    <t>1431764778</t>
  </si>
  <si>
    <t>741420083</t>
  </si>
  <si>
    <t>Montáž vedení hromosvodné-štítek k označení svodu</t>
  </si>
  <si>
    <t>1080857708</t>
  </si>
  <si>
    <t>35442110</t>
  </si>
  <si>
    <t>štítek plastový - čísla svodů</t>
  </si>
  <si>
    <t>1683047488</t>
  </si>
  <si>
    <t>741430004</t>
  </si>
  <si>
    <t>Montáž tyč jímací délky do 3 m na střešní hřeben</t>
  </si>
  <si>
    <t>-619961096</t>
  </si>
  <si>
    <t>35441050</t>
  </si>
  <si>
    <t>tyč jímací s kovaným hrotem 2000mm FeZn</t>
  </si>
  <si>
    <t>-159494049</t>
  </si>
  <si>
    <t>35441415</t>
  </si>
  <si>
    <t>podpěra vedení FeZn do zdiva</t>
  </si>
  <si>
    <t>-1161286498</t>
  </si>
  <si>
    <t>7414300041</t>
  </si>
  <si>
    <t>Montáž podpěry vedení</t>
  </si>
  <si>
    <t>211837837</t>
  </si>
  <si>
    <t>35441550</t>
  </si>
  <si>
    <t>podpěra vedení FeZn na lepenkovou krytinu 100mm</t>
  </si>
  <si>
    <t>1096479809</t>
  </si>
  <si>
    <t>747</t>
  </si>
  <si>
    <t>Elektromontáže - kompletace rozvodů</t>
  </si>
  <si>
    <t>5801040112</t>
  </si>
  <si>
    <t>Montáž časového členu</t>
  </si>
  <si>
    <t>-1437020162</t>
  </si>
  <si>
    <t>8505302613</t>
  </si>
  <si>
    <t>Spínač nastavitelný např. hydrostat - nastavitelný</t>
  </si>
  <si>
    <t>735296719</t>
  </si>
  <si>
    <t>741</t>
  </si>
  <si>
    <t>Elektroinstalace - silnoproud</t>
  </si>
  <si>
    <t>220261643</t>
  </si>
  <si>
    <t>Osazení hmoždinky do zdi z tvrdého kamene nebo betonu</t>
  </si>
  <si>
    <t>-2125568742</t>
  </si>
  <si>
    <t>34821275</t>
  </si>
  <si>
    <t>Hmoždinka HM 6-8</t>
  </si>
  <si>
    <t>-3567168</t>
  </si>
  <si>
    <t>741112003</t>
  </si>
  <si>
    <t>Montáž krabice zapuštěná/povrchová plastová čtyřhranná</t>
  </si>
  <si>
    <t>897471160</t>
  </si>
  <si>
    <t>345714611</t>
  </si>
  <si>
    <t>krabice povrchová čtvercová 100x100mm se svorkovnicí, IP44</t>
  </si>
  <si>
    <t>-1089771873</t>
  </si>
  <si>
    <t>741210002</t>
  </si>
  <si>
    <t>Montáž rozvodnice oceloplechová nebo plastová běžná do 150 kg</t>
  </si>
  <si>
    <t>-317178908</t>
  </si>
  <si>
    <t>3571313501</t>
  </si>
  <si>
    <t>Rozvodnice na omítku RH dle schena - kompletní, IP 55/20</t>
  </si>
  <si>
    <t>221798661</t>
  </si>
  <si>
    <t>357131350361</t>
  </si>
  <si>
    <t>Sestava měření hladin s magnetickými spínači  ( vyhodnocovací jednotka, magnetický snímač hladiny v jímce )</t>
  </si>
  <si>
    <t>805569235</t>
  </si>
  <si>
    <t>357131350361.1</t>
  </si>
  <si>
    <t>Hladinový ovladač pro blokování chodu čerpadel "na sucho"</t>
  </si>
  <si>
    <t>1135407656</t>
  </si>
  <si>
    <t>741310001</t>
  </si>
  <si>
    <t>Montáž vypínač 1-jednopólový prostředí normální</t>
  </si>
  <si>
    <t>40616740</t>
  </si>
  <si>
    <t>34535015</t>
  </si>
  <si>
    <t>spínač jednopólový, řazení 1, IP44, šroubové svorky</t>
  </si>
  <si>
    <t>1689856635</t>
  </si>
  <si>
    <t>741310101</t>
  </si>
  <si>
    <t>Montáž vypínač (polo)zapuštěný bezšroubové připojení 6 - střídavý</t>
  </si>
  <si>
    <t>1285040195</t>
  </si>
  <si>
    <t>34539010</t>
  </si>
  <si>
    <t>spínač střídavý, řazení 6, IP44</t>
  </si>
  <si>
    <t>1114337213</t>
  </si>
  <si>
    <t>741311004</t>
  </si>
  <si>
    <t>Montáž čidlo pohybu nástěnné se zapojením vodičů</t>
  </si>
  <si>
    <t>1811241335</t>
  </si>
  <si>
    <t>34821275.1</t>
  </si>
  <si>
    <t>Spínač pohybový pro svítidla LED, přisazený přisazené, IP44</t>
  </si>
  <si>
    <t>-190430270</t>
  </si>
  <si>
    <t>741311021</t>
  </si>
  <si>
    <t>Ovladač pod sklem</t>
  </si>
  <si>
    <t>487726516</t>
  </si>
  <si>
    <t>345363920</t>
  </si>
  <si>
    <t>tlačítkový spínač pod sklem s aretací ve skříni IP44</t>
  </si>
  <si>
    <t>-582156598</t>
  </si>
  <si>
    <t>741313003</t>
  </si>
  <si>
    <t>Montáž zásuvka (polo)zapuštěná bezšroubové připojení 2x(2P+PE) dvojnásobná IP44</t>
  </si>
  <si>
    <t>1839260655</t>
  </si>
  <si>
    <t>ABB.5512C2349B1</t>
  </si>
  <si>
    <t>Zásuvka dvojnásobná chráněná</t>
  </si>
  <si>
    <t>-1072166909</t>
  </si>
  <si>
    <t>741313082</t>
  </si>
  <si>
    <t>Montáž zásuvka chráněná v krabici šroubové připojení 2P+PE prostředí venkovní, mokré</t>
  </si>
  <si>
    <t>584634639</t>
  </si>
  <si>
    <t>34555229</t>
  </si>
  <si>
    <t>zásuvka jednonásobná s víčkem, IP44, šroubové svorky</t>
  </si>
  <si>
    <t>1568201061</t>
  </si>
  <si>
    <t>7413700341</t>
  </si>
  <si>
    <t>Montáž svítidlo žárovkové bytové nástěnné přisazené nouzové</t>
  </si>
  <si>
    <t>1389204281</t>
  </si>
  <si>
    <t>34821275.2</t>
  </si>
  <si>
    <t>Svítidlo nouzové, LED přisazené, IP44, 1hoď. s piktogramem</t>
  </si>
  <si>
    <t>-937742298</t>
  </si>
  <si>
    <t>741372112</t>
  </si>
  <si>
    <t>Montáž svítidlo LED</t>
  </si>
  <si>
    <t>1591224810</t>
  </si>
  <si>
    <t>348212754</t>
  </si>
  <si>
    <t>Svítidlo lineární LED 40 W, IP66</t>
  </si>
  <si>
    <t>-637687903</t>
  </si>
  <si>
    <t>741372113</t>
  </si>
  <si>
    <t>1306582211</t>
  </si>
  <si>
    <t>348212754.1</t>
  </si>
  <si>
    <t>Svítidlo LED 18 W, IP44</t>
  </si>
  <si>
    <t>-299694452</t>
  </si>
  <si>
    <t>-1621699596</t>
  </si>
  <si>
    <t>348212754.2</t>
  </si>
  <si>
    <t>Svítidlo LED 18 W,  s pohybovým spínačemIP44</t>
  </si>
  <si>
    <t>383965655</t>
  </si>
  <si>
    <t>741910301</t>
  </si>
  <si>
    <t>Montáž rošt a lávka typová se stojinou,výložníky a odbočkami pozinkovaná jednostranná</t>
  </si>
  <si>
    <t>115522419</t>
  </si>
  <si>
    <t>34575491</t>
  </si>
  <si>
    <t>žlab kabelový pozinkovaný 2m/ks 50X62</t>
  </si>
  <si>
    <t>-1907822771</t>
  </si>
  <si>
    <t>34575493</t>
  </si>
  <si>
    <t>žlab kabelový pozinkovaný 2m/ks 100X125</t>
  </si>
  <si>
    <t>-356561086</t>
  </si>
  <si>
    <t>741910513</t>
  </si>
  <si>
    <t>Montáž se zhotovením konstrukce pro upevnění přístrojů do 50 kg</t>
  </si>
  <si>
    <t>654195130</t>
  </si>
  <si>
    <t>15411085</t>
  </si>
  <si>
    <t>profil ocelový L ohýbaný rovnoramenný 20x20x3mm</t>
  </si>
  <si>
    <t>1661108219</t>
  </si>
  <si>
    <t>742811110</t>
  </si>
  <si>
    <t>Popis štítků v rozváděči</t>
  </si>
  <si>
    <t>-259977905</t>
  </si>
  <si>
    <t>741231012</t>
  </si>
  <si>
    <t>Montáž svorkovnice do rozvaděčů - ochranná</t>
  </si>
  <si>
    <t>1990540371</t>
  </si>
  <si>
    <t>3457143101</t>
  </si>
  <si>
    <t>Svorkovnice HOP</t>
  </si>
  <si>
    <t>-84015398</t>
  </si>
  <si>
    <t>741910411</t>
  </si>
  <si>
    <t>Montáž žlab šířky do 50 mm bez víka</t>
  </si>
  <si>
    <t>1844282901</t>
  </si>
  <si>
    <t>345718340</t>
  </si>
  <si>
    <t>lišta elektroinstalační vkládací 22 x 20 - bezhalogenidová</t>
  </si>
  <si>
    <t>-1314677428</t>
  </si>
  <si>
    <t>3457183601</t>
  </si>
  <si>
    <t>lišta elektroinstalační vkládací 40 x 15 - bezhalogenidová</t>
  </si>
  <si>
    <t>1075536118</t>
  </si>
  <si>
    <t>741110041</t>
  </si>
  <si>
    <t>Montáž trubka plastová ohebná D přes 11 do 23 mm uložená pevně</t>
  </si>
  <si>
    <t>-1980687652</t>
  </si>
  <si>
    <t>345710200</t>
  </si>
  <si>
    <t>trubka elektroinstalační ohebná kovová 3313</t>
  </si>
  <si>
    <t>-885111213</t>
  </si>
  <si>
    <t>741110042</t>
  </si>
  <si>
    <t>Montáž trubka plastová ohebná D přes 23 do 35 mm uložená pevně</t>
  </si>
  <si>
    <t>-205790052</t>
  </si>
  <si>
    <t>345710220</t>
  </si>
  <si>
    <t>trubka elektroinstalační ohebná kovová  3323</t>
  </si>
  <si>
    <t>-328038830</t>
  </si>
  <si>
    <t>741122025</t>
  </si>
  <si>
    <t>Montáž kabel Cu bez ukončení uložený pod omítku plný kulatý 4x16 až 25 mm2 (např. CYKY)</t>
  </si>
  <si>
    <t>2058582297</t>
  </si>
  <si>
    <t>34111080</t>
  </si>
  <si>
    <t>kabel silový s Cu jádrem 1 kV 4x16mm2</t>
  </si>
  <si>
    <t>886447717</t>
  </si>
  <si>
    <t>741122015</t>
  </si>
  <si>
    <t>Montáž kabel Cu bez ukončení uložený volně omítku plný kulatý 3x1,5 mm2 (CYKY)</t>
  </si>
  <si>
    <t>2077017726</t>
  </si>
  <si>
    <t>341110300</t>
  </si>
  <si>
    <t>kabel silový s Cu jádrem CYKY 3x1,5 mm2</t>
  </si>
  <si>
    <t>422686338</t>
  </si>
  <si>
    <t>Montáž kabel Cu bez ukončení uložený volně plný kulatý 3x2,5 až 6 mm2 (CYKY)</t>
  </si>
  <si>
    <t>2120147065</t>
  </si>
  <si>
    <t>341110360</t>
  </si>
  <si>
    <t>kabel silový s Cu jádrem CYKY 3x2,5 mm2</t>
  </si>
  <si>
    <t>-748663060</t>
  </si>
  <si>
    <t>741122412</t>
  </si>
  <si>
    <t>Montáž kabel Cu plný kulatý pancéřovaný žíla 3x4 až 6 mm2 uložený volně (např. CYKYDY)</t>
  </si>
  <si>
    <t>587444001</t>
  </si>
  <si>
    <t>34111042</t>
  </si>
  <si>
    <t>kabel instalační jádro Cu plné izolace PVC plášť PVC 450/750V (CYKY) 3x4mm2</t>
  </si>
  <si>
    <t>594985920</t>
  </si>
  <si>
    <t>741122031</t>
  </si>
  <si>
    <t>Montáž kabel Cu bez ukončení uložený volně plný kulatý 5x1,5 až 2,5 mm2 (CYKY)</t>
  </si>
  <si>
    <t>-1035027844</t>
  </si>
  <si>
    <t>341110900</t>
  </si>
  <si>
    <t>kabel silový s Cu jádrem CYKY 5x1,5 mm2</t>
  </si>
  <si>
    <t>105824628</t>
  </si>
  <si>
    <t>7411220311</t>
  </si>
  <si>
    <t>Montáž kabel Cu bez ukončení uložený volněu plný kulatý 7x1,5 až 2,5 mm2 (CYKY)</t>
  </si>
  <si>
    <t>714477480</t>
  </si>
  <si>
    <t>34111110</t>
  </si>
  <si>
    <t>kabel instalační jádro Cu plné izolace PVC plášť PVC 450/750V (CYKY) 7x1,5mm2</t>
  </si>
  <si>
    <t>1643993434</t>
  </si>
  <si>
    <t>741310502</t>
  </si>
  <si>
    <t>Montáž spínač tří/čtyřpólový v krytu vačkový 16 A, 3 až 6 svorek</t>
  </si>
  <si>
    <t>1361061727</t>
  </si>
  <si>
    <t>35812100</t>
  </si>
  <si>
    <t>spínač vačkový 16A/230V, IP44</t>
  </si>
  <si>
    <t>1111867820</t>
  </si>
  <si>
    <t>741122015.1</t>
  </si>
  <si>
    <t>Montáž kabel Cu bez ukončení uložený pod omítku plný kulatý 3x1,5 mm2 (CYKY)</t>
  </si>
  <si>
    <t>426520144</t>
  </si>
  <si>
    <t>341110300.1</t>
  </si>
  <si>
    <t>kabel silový s Cu jádrem CXKE-R-J 3x1,5 mm2</t>
  </si>
  <si>
    <t>272321455</t>
  </si>
  <si>
    <t>210800012</t>
  </si>
  <si>
    <t>Montáž měděných vodičů CYY 2,5 mm2 uložených v trubkách nebo lištách</t>
  </si>
  <si>
    <t>-270294157</t>
  </si>
  <si>
    <t>341408410</t>
  </si>
  <si>
    <t>vodič izolovaný s Cu jádrem H07V-R 2,50 mm2</t>
  </si>
  <si>
    <t>-1785902112</t>
  </si>
  <si>
    <t>741120001</t>
  </si>
  <si>
    <t>Montáž vodič Cu izolovaný plný a laněný žíla 0,35-6 mm2 pod omítku (CY)</t>
  </si>
  <si>
    <t>995721215</t>
  </si>
  <si>
    <t>341408440</t>
  </si>
  <si>
    <t>vodič izolovaný s Cu jádrem H07V-R 6 mm2</t>
  </si>
  <si>
    <t>-834605964</t>
  </si>
  <si>
    <t>741130021</t>
  </si>
  <si>
    <t>Ukončení vodič izolovaný do 2,5 mm2 na svorkovnici</t>
  </si>
  <si>
    <t>1737271319</t>
  </si>
  <si>
    <t>741130023</t>
  </si>
  <si>
    <t>Ukončení vodič izolovaný do 16 mm2 na svorkovnici</t>
  </si>
  <si>
    <t>816532709</t>
  </si>
  <si>
    <t>74281111001</t>
  </si>
  <si>
    <t>Úprava rozváděče v místě napojení vč jističe vč. jističe</t>
  </si>
  <si>
    <t>-939331048</t>
  </si>
  <si>
    <t>21-M</t>
  </si>
  <si>
    <t>Elektromontáže</t>
  </si>
  <si>
    <t>741112111</t>
  </si>
  <si>
    <t>Montáž rozvodka nástěnná plastová čtyřhranná vodič D do 4mm2</t>
  </si>
  <si>
    <t>-124454753</t>
  </si>
  <si>
    <t>3457142601</t>
  </si>
  <si>
    <t>krabice elektroinstalační do 5x4, 4 vývody, IP44</t>
  </si>
  <si>
    <t>-67963643</t>
  </si>
  <si>
    <t>74121000225</t>
  </si>
  <si>
    <t>Průběžný a konečný úklid</t>
  </si>
  <si>
    <t>1722932413</t>
  </si>
  <si>
    <t>74121000226</t>
  </si>
  <si>
    <t>Doprava materiálu</t>
  </si>
  <si>
    <t>794601755</t>
  </si>
  <si>
    <t>74121000226.1</t>
  </si>
  <si>
    <t>Připojení, odzkoušení indikátoru teploty a vlhkosti vč. ventilátoru</t>
  </si>
  <si>
    <t>-1329024871</t>
  </si>
  <si>
    <t>74121000226.2</t>
  </si>
  <si>
    <t>Připojení, odzkoušení technologických zařízení</t>
  </si>
  <si>
    <t>-1784073579</t>
  </si>
  <si>
    <t>74121000226.3</t>
  </si>
  <si>
    <t>Připojení, odzkoušení hladinových spínačů</t>
  </si>
  <si>
    <t>2011423868</t>
  </si>
  <si>
    <t>74121000226.4</t>
  </si>
  <si>
    <t>Připojeni čerpadel s plovákovým ovladačem</t>
  </si>
  <si>
    <t>-1528952961</t>
  </si>
  <si>
    <t>74121000227</t>
  </si>
  <si>
    <t>Separace demontovaného materiálu a odvoz na skládku do 5km</t>
  </si>
  <si>
    <t>-247757487</t>
  </si>
  <si>
    <t>74121000228</t>
  </si>
  <si>
    <t>Demontáž a úprava stávajících rozvodů el. instalace</t>
  </si>
  <si>
    <t>-1904814230</t>
  </si>
  <si>
    <t>741210002282</t>
  </si>
  <si>
    <t>Zapravení poškozených částí po demontáži vč. opravy malby</t>
  </si>
  <si>
    <t>133802885</t>
  </si>
  <si>
    <t>741210002283</t>
  </si>
  <si>
    <t>Pomocný a podružný materiál ( sádra šrouby, vruty, vrtáky a pod. )</t>
  </si>
  <si>
    <t>430527302</t>
  </si>
  <si>
    <t>74121000229</t>
  </si>
  <si>
    <t>Likvidace demontovaného materiálu v souladu se zákonem</t>
  </si>
  <si>
    <t>1254381804</t>
  </si>
  <si>
    <t>741810001</t>
  </si>
  <si>
    <t>Spolupráce při výchozí revizi elektrického rozvodu a zařízení do 500 000,- Kč</t>
  </si>
  <si>
    <t>-1953243528</t>
  </si>
  <si>
    <t>741810002</t>
  </si>
  <si>
    <t>Celková prohlídka elektrického rozvodu a zařízení, výchozí revize do 500 000,- Kč</t>
  </si>
  <si>
    <t>1416481627</t>
  </si>
  <si>
    <t>741810002.1</t>
  </si>
  <si>
    <t>Koordinace s dodavatelem stavebních prací, vedení stavebního deníku</t>
  </si>
  <si>
    <t>-1970702983</t>
  </si>
  <si>
    <t>741810003</t>
  </si>
  <si>
    <t>Celková prohlídka elektrického rozvodu a zařízení do 1 milionu Kč</t>
  </si>
  <si>
    <t>-188653715</t>
  </si>
  <si>
    <t>22-M</t>
  </si>
  <si>
    <t>Montáže technologických zařízení pro dopravní stavby</t>
  </si>
  <si>
    <t>220182002</t>
  </si>
  <si>
    <t>Zatažení ochranné trubky HDPE do chráničky 110 mm</t>
  </si>
  <si>
    <t>412636385</t>
  </si>
  <si>
    <t>34571352</t>
  </si>
  <si>
    <t>trubka elektroinstalační ohebná dvouplášťová korugovaná (chránička) D 52/63mm, HDPE+LDPE</t>
  </si>
  <si>
    <t>-1138681838</t>
  </si>
  <si>
    <t>220260513</t>
  </si>
  <si>
    <t>Montáž trubky pancéřové na povrchu upevněná příchytkami do D 29</t>
  </si>
  <si>
    <t>-1273455482</t>
  </si>
  <si>
    <t>34571124</t>
  </si>
  <si>
    <t>trubka elektroinstalační ocelová lakovaná závitová P29 D 34,4/37,0mm</t>
  </si>
  <si>
    <t>-363914571</t>
  </si>
  <si>
    <t>220260545</t>
  </si>
  <si>
    <t>Montáž trubky elektroinstalační KOPEX na povrchu, příchytky přes D 29</t>
  </si>
  <si>
    <t>-2055310896</t>
  </si>
  <si>
    <t>34571094</t>
  </si>
  <si>
    <t>trubka elektroinstalační tuhá z PVC D 28,6/32 mm, délka 3m</t>
  </si>
  <si>
    <t>1601302123</t>
  </si>
  <si>
    <t>220260103</t>
  </si>
  <si>
    <t>Montáž krabicové rozvodky ACIDUR se 4 vývody</t>
  </si>
  <si>
    <t>1283116937</t>
  </si>
  <si>
    <t>345713960</t>
  </si>
  <si>
    <t>rozvodka krabicová do vlhka 7116 B 96x96 mm 4 vývody</t>
  </si>
  <si>
    <t>-260166258</t>
  </si>
  <si>
    <t>7411246451</t>
  </si>
  <si>
    <t>Montáž kabel Cu topný okruh 230 V m uložený ve žlabu vč. příslušenství</t>
  </si>
  <si>
    <t>-2135279333</t>
  </si>
  <si>
    <t>3410951101</t>
  </si>
  <si>
    <t>Topný smart samoregulační okruh 31/967  ( 60m )</t>
  </si>
  <si>
    <t>731914527</t>
  </si>
  <si>
    <t>3410951101.1</t>
  </si>
  <si>
    <t>Ochranný prvek iLUG</t>
  </si>
  <si>
    <t>223280273</t>
  </si>
  <si>
    <t>3410951101.2</t>
  </si>
  <si>
    <t>Krabice Spojka5</t>
  </si>
  <si>
    <t>-1551990917</t>
  </si>
  <si>
    <t>3410951101.3</t>
  </si>
  <si>
    <t>Řídící jednotka vč. senzorů teploty a vlhkosti ( např. Devireg 850 )</t>
  </si>
  <si>
    <t>1946818182</t>
  </si>
  <si>
    <t>46-M</t>
  </si>
  <si>
    <t>Zemní práce při extr.mont.pracích</t>
  </si>
  <si>
    <t>460010011</t>
  </si>
  <si>
    <t>Vytyčení trasy vedení silového nn v terénu přehledném</t>
  </si>
  <si>
    <t>km</t>
  </si>
  <si>
    <t>-736588998</t>
  </si>
  <si>
    <t>460161152</t>
  </si>
  <si>
    <t>Hloubení kabelových rýh ručně š 35 cm hl 60 cm v hornině tř I skupiny 3</t>
  </si>
  <si>
    <t>1234404647</t>
  </si>
  <si>
    <t>460431162</t>
  </si>
  <si>
    <t>Zásyp kabelových rýh ručně se zhutněním š 35 cm hl 60 cm z horniny tř I skupiny 3</t>
  </si>
  <si>
    <t>2133805297</t>
  </si>
  <si>
    <t>460581131</t>
  </si>
  <si>
    <t>Uvedení nezpevněného terénu do původního stavu v místě dočasného uložení výkopku s vyhrabáním, srovnáním a částečným dosetím trávy</t>
  </si>
  <si>
    <t>-117546583</t>
  </si>
  <si>
    <t>460661511</t>
  </si>
  <si>
    <t>Kabelové lože z písku pro kabely nn kryté plastovou fólií š lože do 25 cm</t>
  </si>
  <si>
    <t>1607545455</t>
  </si>
  <si>
    <t>460671112</t>
  </si>
  <si>
    <t>Výstražná fólie pro krytí kabelů šířky 25 cm</t>
  </si>
  <si>
    <t>1756494931</t>
  </si>
  <si>
    <t>7418110295</t>
  </si>
  <si>
    <t>Zjištění stávajícího skutečného stavu zapojení, vč. označení</t>
  </si>
  <si>
    <t>607400741</t>
  </si>
  <si>
    <t>74181102931</t>
  </si>
  <si>
    <t>Koordinace se zapojením technologických zařízení šachty</t>
  </si>
  <si>
    <t>-518153719</t>
  </si>
  <si>
    <t>74181102931.1</t>
  </si>
  <si>
    <t>Koordinace se zapojením VZT</t>
  </si>
  <si>
    <t>899462635</t>
  </si>
  <si>
    <t>74181102931.2</t>
  </si>
  <si>
    <t>Koordinace s dodavatelem MARu, vzájemné propojení a pod.</t>
  </si>
  <si>
    <t>648729958</t>
  </si>
  <si>
    <t>74181102938</t>
  </si>
  <si>
    <t>Koordinace se zapojením podvodního osvětlení</t>
  </si>
  <si>
    <t>-849491977</t>
  </si>
  <si>
    <t>741811021</t>
  </si>
  <si>
    <t>Koordinace s napojení uzemnění vpustí, nerezových bazénů, stávajících sloupů, VZT potrubí a pod.</t>
  </si>
  <si>
    <t>-416241670</t>
  </si>
  <si>
    <t>741812043</t>
  </si>
  <si>
    <t>Hlavní a doplňující pospojování</t>
  </si>
  <si>
    <t>-1305498993</t>
  </si>
  <si>
    <t>998741103</t>
  </si>
  <si>
    <t>Dokumentace skutečného stavu, předání prohlášení o shodě, kusové zkoušce a pod.</t>
  </si>
  <si>
    <t>hoď</t>
  </si>
  <si>
    <t>880729617</t>
  </si>
  <si>
    <t>741810003.1</t>
  </si>
  <si>
    <t>Vychozí revize přípojného místa</t>
  </si>
  <si>
    <t>-305206482</t>
  </si>
  <si>
    <t>741810011</t>
  </si>
  <si>
    <t>Spolupráce s revizním technikem</t>
  </si>
  <si>
    <t>-840308507</t>
  </si>
  <si>
    <t>SO07 - Vzduchotechnika</t>
  </si>
  <si>
    <t xml:space="preserve">    751 - Vzduchotechnika</t>
  </si>
  <si>
    <t>751</t>
  </si>
  <si>
    <t>7511110</t>
  </si>
  <si>
    <t>Montáž vzduchotechnických zařízení</t>
  </si>
  <si>
    <t>-1468682727</t>
  </si>
  <si>
    <t>Pol41</t>
  </si>
  <si>
    <t xml:space="preserve">VZT jednotka rekuperační bazénová  -  ozn. VJ  </t>
  </si>
  <si>
    <t>1620380013</t>
  </si>
  <si>
    <t>Poznámka k položce:
např. CAIR Fricostar CAT035VUKS  -  2754 m3/hod  (350 Pa)                                                                     » včetně komplexní regulace s ovladačem                                                                                         » včetně teplovodního výměníku                                                                                                       » včetně podstavce s nožičkama a závěsných ok                                                                              » včetně napojovacích manžet                                                                                                          » včetně protimrazových klapek s pohony</t>
  </si>
  <si>
    <t>Pol42</t>
  </si>
  <si>
    <t>Uvedení vzduch. jednotky  VJ do provozu</t>
  </si>
  <si>
    <t>-1121686890</t>
  </si>
  <si>
    <t>Pol43</t>
  </si>
  <si>
    <t>Ventilátor diagonální do potrubí, plastový D125 - ozn. VE</t>
  </si>
  <si>
    <t>-1408526690</t>
  </si>
  <si>
    <t>Poznámka k položce:
např. TD 350/125 T  IP 44    (26 W, 230 V - 330 m3/h)                                                                      » plastový,  s nastavitelným časovým doběhem</t>
  </si>
  <si>
    <t>Pol44</t>
  </si>
  <si>
    <t>Plastová žaluzie s pevnými listy - ozn. PRG</t>
  </si>
  <si>
    <t>-1005554096</t>
  </si>
  <si>
    <t>Poznámka k položce:
PRG 315</t>
  </si>
  <si>
    <t>Pol45</t>
  </si>
  <si>
    <t>Tlumič hluku do kruhového potrubí - ozn. TH</t>
  </si>
  <si>
    <t>280180558</t>
  </si>
  <si>
    <t>Poznámka k položce:
TH / 50.315.600  (D315 mm) - délka 600 mm,  IZ 50 mm</t>
  </si>
  <si>
    <t>Pol46</t>
  </si>
  <si>
    <t>Tlumič hluku do kruhového potrubí - ozn. TAA</t>
  </si>
  <si>
    <t>338011110</t>
  </si>
  <si>
    <t>Poznámka k položce:
TAA 560  (D560 mm) - délka 1000 mm,  IZ 100 mm</t>
  </si>
  <si>
    <t>Pol47</t>
  </si>
  <si>
    <t>Zpětná klapka do kruhového potrubí - ozn. TSK</t>
  </si>
  <si>
    <t>758811413</t>
  </si>
  <si>
    <t>Poznámka k položce:
TSK-V 560 BR  (D560 mm)  -  do svislého potrubí</t>
  </si>
  <si>
    <t>Pol48</t>
  </si>
  <si>
    <t>Průchodka střechou pro kruhové potrubí</t>
  </si>
  <si>
    <t>66443667</t>
  </si>
  <si>
    <t>Poznámka k položce:
D560 mm - pro střechu 10 °</t>
  </si>
  <si>
    <t>Pol49</t>
  </si>
  <si>
    <t>Protidešťová stříška s lemem  -  ozn. PS</t>
  </si>
  <si>
    <t>-1057644262</t>
  </si>
  <si>
    <t>Poznámka k položce:
D560 mm</t>
  </si>
  <si>
    <t>Pol50</t>
  </si>
  <si>
    <t>Směšovací uzel s by-passem</t>
  </si>
  <si>
    <t>-1999222694</t>
  </si>
  <si>
    <t>Poznámka k položce:
např. ESU C40-V4.0 A  - s trojc. ventilem, pohonem  a  čerpadlem</t>
  </si>
  <si>
    <t>Pol51</t>
  </si>
  <si>
    <t>Dýza s dlouhým dosahem  -  poz. DYZ</t>
  </si>
  <si>
    <t>-2143443107</t>
  </si>
  <si>
    <t>Poznámka k položce:
např. NZL-A-RE 200  (D200 mm - hliník / bílá barva)</t>
  </si>
  <si>
    <t>Pol52</t>
  </si>
  <si>
    <t>Adaptér pro připojení dýzy na kruhové potrubí</t>
  </si>
  <si>
    <t>1032318898</t>
  </si>
  <si>
    <t>Poznámka k položce:
např. NZL-A-RC 200  (D200 mm)</t>
  </si>
  <si>
    <t>Pol53</t>
  </si>
  <si>
    <t>Odvodní nerezový talířový ventil - ozn. KOC</t>
  </si>
  <si>
    <t>1561063410</t>
  </si>
  <si>
    <t>Poznámka k položce:
např. KOC 200  (D200mm)</t>
  </si>
  <si>
    <t>Pol54</t>
  </si>
  <si>
    <t>Odvodní plastový talířový ventil - ozn. VEF</t>
  </si>
  <si>
    <t>-387223554</t>
  </si>
  <si>
    <t>Poznámka k položce:
např. VEF 125  (D125 mm)</t>
  </si>
  <si>
    <t>Pol55</t>
  </si>
  <si>
    <t>Zpětná klapka do kruhového potrubí</t>
  </si>
  <si>
    <t>602132576</t>
  </si>
  <si>
    <t>Poznámka k položce:
např. RSK 125  (D125 mm - na výtlak ventilátoru VE)</t>
  </si>
  <si>
    <t>Pol56</t>
  </si>
  <si>
    <t>Spojovací manžeta</t>
  </si>
  <si>
    <t>-440176726</t>
  </si>
  <si>
    <t>Poznámka k položce:
např. VBM 125  (D125 mm  -  pro napojení VE)</t>
  </si>
  <si>
    <t>Pol57</t>
  </si>
  <si>
    <t>Samotížná plastová žaluzie - ozn. PER</t>
  </si>
  <si>
    <t>-1076695372</t>
  </si>
  <si>
    <t>Poznámka k položce:
např. PER 125 W  (D125 mm  -  s okapničkou)</t>
  </si>
  <si>
    <t>Pol58</t>
  </si>
  <si>
    <t>Přívodní prvek čerstvého vzduchu  -  ozn. PPA</t>
  </si>
  <si>
    <t>-1040494726</t>
  </si>
  <si>
    <t>Poznámka k položce:
např. PPA 1</t>
  </si>
  <si>
    <t>Pol59</t>
  </si>
  <si>
    <t>Hydrostat s termostatem - ozn. HYG</t>
  </si>
  <si>
    <t>-1891517637</t>
  </si>
  <si>
    <t>Poznámka k položce:
např. HYG 7001  (pro spínání ventilátoru VE)</t>
  </si>
  <si>
    <t>Pol60</t>
  </si>
  <si>
    <t>Regulátor konstantního průtoku plastový</t>
  </si>
  <si>
    <t>-1291095348</t>
  </si>
  <si>
    <t>Poznámka k položce:
např. RDR-200  (100-180 m3/h - do potrubí / ruční nastavení)</t>
  </si>
  <si>
    <t>Pol61</t>
  </si>
  <si>
    <t>-1450198567</t>
  </si>
  <si>
    <t>Poznámka k položce:
např. RDR-200  (300-500 m3/h - do potrubí / ruční nastavení)</t>
  </si>
  <si>
    <t>Pol62</t>
  </si>
  <si>
    <t>Výústka pro kruhové potrubí nerezová - ozn. KV1</t>
  </si>
  <si>
    <t>528675311</t>
  </si>
  <si>
    <t>Poznámka k položce:
např. KVK1-H-2.0-200x75  (opatřená regulací R1)</t>
  </si>
  <si>
    <t>Pol63</t>
  </si>
  <si>
    <t>Oblouk segmentový - pozink, tl. 0,6 mm</t>
  </si>
  <si>
    <t>-1013341390</t>
  </si>
  <si>
    <t>Poznámka k položce:
např. OS 90° - 125 / Æ 125</t>
  </si>
  <si>
    <t>Pol64</t>
  </si>
  <si>
    <t>Vzduchotechnické potrubí - pozink. tl. 0,6 mm</t>
  </si>
  <si>
    <t>-1942269419</t>
  </si>
  <si>
    <t>Poznámka k položce:
Spiro  D 125</t>
  </si>
  <si>
    <t>Pol65</t>
  </si>
  <si>
    <t>2114084749</t>
  </si>
  <si>
    <t>Poznámka k položce:
Spiro D 315</t>
  </si>
  <si>
    <t>Pol66</t>
  </si>
  <si>
    <t>Vzduchotechnické potrubí - pozink. tl. 0,8 mm</t>
  </si>
  <si>
    <t>2133473321</t>
  </si>
  <si>
    <t>Poznámka k položce:
Spiro  D 560</t>
  </si>
  <si>
    <t>Pol67</t>
  </si>
  <si>
    <t>Potrubní díl  VZT - pozink. tl. 0,8 mm</t>
  </si>
  <si>
    <t>-763254742</t>
  </si>
  <si>
    <t>Poznámka k položce:
čtyřhranný profil  -  500 x 540 mm  /  délka 1350 mm                                                                      » s jednostranným zaslepením  a  3 vývody  D315 mm</t>
  </si>
  <si>
    <t>Pol68</t>
  </si>
  <si>
    <t>616884486</t>
  </si>
  <si>
    <t>Poznámka k položce:
čtyřhranný profil -  500 x 540 mm  /  délka 245 mm</t>
  </si>
  <si>
    <t>Pol69</t>
  </si>
  <si>
    <t>Oblouk  VZT - pozink. tl. 0,8 mm</t>
  </si>
  <si>
    <t>1525674215</t>
  </si>
  <si>
    <t>Poznámka k položce:
čtyřhranný profil -  500 x 540 mm  /  90° -  vnitřní  R=100 mm</t>
  </si>
  <si>
    <t>452487751</t>
  </si>
  <si>
    <t>Poznámka k položce:
čtyřhranný profil -  540 x 500 mm  /  90° -  vnitřní  R=100 mm</t>
  </si>
  <si>
    <t>Pol70</t>
  </si>
  <si>
    <t>Přechodový díl  VZT, osový - pozink. tl. 0,8 mm</t>
  </si>
  <si>
    <t>-1332944371</t>
  </si>
  <si>
    <t>Poznámka k položce:
čtyřhranný profil -  540 x 500  /  560 x 560  -  délka 200 mm</t>
  </si>
  <si>
    <t>Pol71</t>
  </si>
  <si>
    <t>-1948684066</t>
  </si>
  <si>
    <t>Poznámka k položce:
čtyřhranný  560 x 560  mm  /  kruhový D560  -  délka 200 mm</t>
  </si>
  <si>
    <t>Pol72</t>
  </si>
  <si>
    <t>Vzduchotechnické potrubí - nerez 17240</t>
  </si>
  <si>
    <t>-12946731</t>
  </si>
  <si>
    <t>Poznámka k položce:
tl .0,6 mm  /  D 200 - tl. 0,6 mm</t>
  </si>
  <si>
    <t>Pol73</t>
  </si>
  <si>
    <t>-1935303506</t>
  </si>
  <si>
    <t>Poznámka k položce:
tl .0,8 mm  /  D 400 - tl. 0,8 mm</t>
  </si>
  <si>
    <t>Pol74</t>
  </si>
  <si>
    <t>Oblouk segmentový - nerez 17240, tl. 0,6 mm</t>
  </si>
  <si>
    <t>1913139872</t>
  </si>
  <si>
    <t>Poznámka k položce:
OS 90° - 200 / D 200</t>
  </si>
  <si>
    <t>Pol75</t>
  </si>
  <si>
    <t>Oblouk segmentový - nerez 17240, tl. 0,8 mm</t>
  </si>
  <si>
    <t>824259000</t>
  </si>
  <si>
    <t>Poznámka k položce:
OS 30° - 400 / D 400</t>
  </si>
  <si>
    <t>Pol76</t>
  </si>
  <si>
    <t>-564298727</t>
  </si>
  <si>
    <t>Poznámka k položce:
OS 35° - 400 / D 400</t>
  </si>
  <si>
    <t>Pol77</t>
  </si>
  <si>
    <t>-2022595626</t>
  </si>
  <si>
    <t>Poznámka k položce:
OS 45° - 400 / D 400</t>
  </si>
  <si>
    <t>Pol78</t>
  </si>
  <si>
    <t>-1994123420</t>
  </si>
  <si>
    <t>Poznámka k položce:
OS 90° - 400 / D 400</t>
  </si>
  <si>
    <t>Pol79</t>
  </si>
  <si>
    <t>Přechodový díl VZT, jednostranný - nerez 17240</t>
  </si>
  <si>
    <t>-1555126772</t>
  </si>
  <si>
    <t>Poznámka k položce:
kruhový D400 / čtyřhranný 500 x 250 mm  -  délka 400 mm</t>
  </si>
  <si>
    <t>Pol80</t>
  </si>
  <si>
    <t>Potrubní díl VZT- nerez 17240, tl. 0,8 mm</t>
  </si>
  <si>
    <t>-220386212</t>
  </si>
  <si>
    <t>Poznámka k položce:
čtyřhranný profil -  540 x 460 mm  /  délka 900 mm</t>
  </si>
  <si>
    <t>Pol81</t>
  </si>
  <si>
    <t>-1955020529</t>
  </si>
  <si>
    <t>Poznámka k položce:
čtyřhranný profil -  500 x 250 mm  /  délka 600 mm</t>
  </si>
  <si>
    <t>1881331940</t>
  </si>
  <si>
    <t>Poznámka k položce:
čtyřhranný profil -  500 x 250 mm  /  délka 1200 mm</t>
  </si>
  <si>
    <t>Pol82</t>
  </si>
  <si>
    <t>607989132</t>
  </si>
  <si>
    <t>Poznámka k položce:
čtyřhranný profil  -  500 x 540 mm  /  délka 1140 mm                                                                      » s jednostranným zaslepením  a  2 vývody  D400 mm</t>
  </si>
  <si>
    <t>Pol83</t>
  </si>
  <si>
    <t>-1629585108</t>
  </si>
  <si>
    <t>Poznámka k položce:
čtyřhranný profil  -  540 x 460 mm  /  délka 1050 mm                                                                      » se zaslepením, stranovým napojením a 2 vývody D400 mm</t>
  </si>
  <si>
    <t>Pol84</t>
  </si>
  <si>
    <t>Oblouk VZT - nerez 17240, tl. 0,8 mm</t>
  </si>
  <si>
    <t>-813390647</t>
  </si>
  <si>
    <t>Poznámka k položce:
čtyřhranný profil -  460 x 540 mm  /  90° -  vnitřní  R=100 mm</t>
  </si>
  <si>
    <t>543746330</t>
  </si>
  <si>
    <t>Poznámka k položce:
čtyřhranný profil -  540 x 460 mm  /  90° -  vnitřní  R=100 mm</t>
  </si>
  <si>
    <t>Pol85</t>
  </si>
  <si>
    <t>2044687371</t>
  </si>
  <si>
    <t>Pol86</t>
  </si>
  <si>
    <t>1882564767</t>
  </si>
  <si>
    <t>Poznámka k položce:
čtyřhranný profil -  500 x 540 mm  /  45° -  vnitřní  R=100 mm</t>
  </si>
  <si>
    <t>Pol87</t>
  </si>
  <si>
    <t>Odbočka jednostranná - nerez 17240</t>
  </si>
  <si>
    <t>1457581093</t>
  </si>
  <si>
    <t>Poznámka k položce:
OBJ 90°- 400/200  (D 400 / Ć200)  - se zakrácením délky</t>
  </si>
  <si>
    <t>Pol88</t>
  </si>
  <si>
    <t>Koncový kryt kruhového potrubí - nerez 17240</t>
  </si>
  <si>
    <t>-1168724390</t>
  </si>
  <si>
    <t>Poznámka k položce:
např. DFL 400  (D 400)   /  záslepka</t>
  </si>
  <si>
    <t>Pol89</t>
  </si>
  <si>
    <t>Izolace kaučuková samolepící - s Al polepem</t>
  </si>
  <si>
    <t>balení</t>
  </si>
  <si>
    <t>-1803727804</t>
  </si>
  <si>
    <t>Poznámka k položce:
tl.19 mm / 9 m2   »  s Al. Fólií   /   kladeno ve 2 vrstvách</t>
  </si>
  <si>
    <t>Pol90</t>
  </si>
  <si>
    <t>Zhotovení otvoru pro výústky</t>
  </si>
  <si>
    <t>-894276863</t>
  </si>
  <si>
    <t>Poznámka k položce:
» do kruhového spiro potrubí</t>
  </si>
  <si>
    <t>Pol91</t>
  </si>
  <si>
    <t>Upevňovací a ostatní materiál</t>
  </si>
  <si>
    <t>dle potřeb</t>
  </si>
  <si>
    <t>-94062440</t>
  </si>
  <si>
    <t>Poznámka k položce:
» objímky, závěsy, spony, spojky, pásy, pásky</t>
  </si>
  <si>
    <t>Pol92</t>
  </si>
  <si>
    <t>Odvod kondenzátu  z VJ  -  HT potrubí  cca 1 m</t>
  </si>
  <si>
    <t>komplet</t>
  </si>
  <si>
    <t>792572161</t>
  </si>
  <si>
    <t>Poznámka k položce:
» včetně sifonu - kondenzát bude napojen na kanalizaci</t>
  </si>
  <si>
    <t>Pol93</t>
  </si>
  <si>
    <t>Zaregulování distribučních elementů VZT</t>
  </si>
  <si>
    <t>2063053800</t>
  </si>
  <si>
    <t>Poznámka k položce:
» výústky, dýzy a talířové ventily</t>
  </si>
  <si>
    <t>Pol94</t>
  </si>
  <si>
    <t>Demontáž stávajícího potrubí a zařízení VZT</t>
  </si>
  <si>
    <t>-1712772076</t>
  </si>
  <si>
    <t>Poznámka k položce:
» rozřezání - včetně dopravy a likvidace odpadu</t>
  </si>
  <si>
    <t>998751201</t>
  </si>
  <si>
    <t>Přesun hmot procentní pro vzduchotechniku v objektech v do 12 m</t>
  </si>
  <si>
    <t>-2087295739</t>
  </si>
  <si>
    <t>SO08 - Vytápění</t>
  </si>
  <si>
    <t xml:space="preserve">    730 - Vytápění</t>
  </si>
  <si>
    <t>730</t>
  </si>
  <si>
    <t>7300001</t>
  </si>
  <si>
    <t>Montáž komponentů vytápění a jeho součástí</t>
  </si>
  <si>
    <t>-1633559792</t>
  </si>
  <si>
    <t>Pol95</t>
  </si>
  <si>
    <t>Anuloid - hydraulická výhybka</t>
  </si>
  <si>
    <t>-1992997230</t>
  </si>
  <si>
    <t>Poznámka k položce:
např. HVDT-3  (max. 12 m3/hod,  příruby dn80 / PN6) - zkrácené nohy</t>
  </si>
  <si>
    <t>Pol96</t>
  </si>
  <si>
    <t>Izolace HVDT</t>
  </si>
  <si>
    <t>-189204884</t>
  </si>
  <si>
    <t>Poznámka k položce:
PUR 35 mm - kašírovaná Al-plech. fólií</t>
  </si>
  <si>
    <t>Pol97</t>
  </si>
  <si>
    <t>Velký kombinovaný rozdělovač sběrač</t>
  </si>
  <si>
    <t>-524323629</t>
  </si>
  <si>
    <t>Poznámka k položce:
např. RS KOMBI - M 120 / 0,60 MPa - délka 1600 mm
 napojovací příruby dn 80 / PN6  -  4 větve G 6/4"</t>
  </si>
  <si>
    <t>Pol98</t>
  </si>
  <si>
    <t>Izolace RS KOMBI - M120</t>
  </si>
  <si>
    <t>-832792604</t>
  </si>
  <si>
    <t>Pol99</t>
  </si>
  <si>
    <t>Stavitelný stojan pro RS KOMBI - M 120</t>
  </si>
  <si>
    <t>-1500107883</t>
  </si>
  <si>
    <t>Poznámka k položce:
65/200, stavitelná výška 450-680 mm</t>
  </si>
  <si>
    <t>Pol100</t>
  </si>
  <si>
    <t>Malý kombinovaný rozdělovač sběrač</t>
  </si>
  <si>
    <t>-1975093044</t>
  </si>
  <si>
    <t>Poznámka k položce:
např. RS KOMBI UNIVERSAL 2                                                                                                           napojovací příruby dn 50 / PN6  -  2 větve G 6/4"</t>
  </si>
  <si>
    <t>Pol101</t>
  </si>
  <si>
    <t>Izolace RS KOMBI UNIVERSAL 2</t>
  </si>
  <si>
    <t>-550179827</t>
  </si>
  <si>
    <t>Pol102</t>
  </si>
  <si>
    <t>Stavitelný stojan pro malý kombinovaný rozdělovač sběrač</t>
  </si>
  <si>
    <t>1215257959</t>
  </si>
  <si>
    <t>Pol103</t>
  </si>
  <si>
    <t>Oběhové čerpadlo elektronické  - ozn. Č1</t>
  </si>
  <si>
    <t>-894198341</t>
  </si>
  <si>
    <t>Poznámka k položce:
např. Magna 3  40-80 F  (230 V - 265 W)   /  Č1</t>
  </si>
  <si>
    <t>Pol104</t>
  </si>
  <si>
    <t>Oběhové čerpadlo elektronické  - ozn. Č2 a Č4</t>
  </si>
  <si>
    <t>-44417307</t>
  </si>
  <si>
    <t>Poznámka k položce:
např. Alpha 2  25-60  (Autoadapt - 230 V - 45 W)</t>
  </si>
  <si>
    <t>Pol105</t>
  </si>
  <si>
    <t>Oběhové čerpadlo elektronické  - ozn. Č3</t>
  </si>
  <si>
    <t>-1736810071</t>
  </si>
  <si>
    <t>Poznámka k položce:
např. Alpha 2  25-80  (Autoadapt - 230 V - 55 W)</t>
  </si>
  <si>
    <t>Pol106</t>
  </si>
  <si>
    <t>Kulový kohout pro topnou vodu G 6/4“</t>
  </si>
  <si>
    <t>2086608315</t>
  </si>
  <si>
    <t>Pol107</t>
  </si>
  <si>
    <t>Kulový kohout pro topnou vodu G 1“</t>
  </si>
  <si>
    <t>-290444571</t>
  </si>
  <si>
    <t>Pol108</t>
  </si>
  <si>
    <t>Kulový kohout vypouštěcí G 1/2“</t>
  </si>
  <si>
    <t>-1492918706</t>
  </si>
  <si>
    <t>Poznámka k položce:
G 1/2“</t>
  </si>
  <si>
    <t>Pol109</t>
  </si>
  <si>
    <t>Automatický odvzdušňovací ventil G 1/2“ se zpětnou klapkou, horní vývod</t>
  </si>
  <si>
    <t>1183576113</t>
  </si>
  <si>
    <t>Pol110</t>
  </si>
  <si>
    <t>Zpětný ventil závitový G 6/4“  (celokovový s pružinou)</t>
  </si>
  <si>
    <t>1779052805</t>
  </si>
  <si>
    <t>Pol111</t>
  </si>
  <si>
    <t>Zpětný ventil závitový G 1“  (celokovový s pružinou)</t>
  </si>
  <si>
    <t>-1147319801</t>
  </si>
  <si>
    <t>Pol112</t>
  </si>
  <si>
    <t>Teploměr příložný D 63 /  0-120 °C</t>
  </si>
  <si>
    <t>-2102941928</t>
  </si>
  <si>
    <t>Pol113</t>
  </si>
  <si>
    <t xml:space="preserve">Trojcestný směšovací ventil - poz. SM1 </t>
  </si>
  <si>
    <t>-1725688555</t>
  </si>
  <si>
    <t>Poznámka k položce:
např. VRG 331 (dn40) - závitový   (pohon  v dodávce MaR)</t>
  </si>
  <si>
    <t>Pol114</t>
  </si>
  <si>
    <t>Trojcestný směšovací ventil - poz. SM2 , SM3</t>
  </si>
  <si>
    <t>2034138088</t>
  </si>
  <si>
    <t>Poznámka k položce:
např. VRG 331 (dn25) - závitový   (pohon  v dodávce MaR)</t>
  </si>
  <si>
    <t>Pol115</t>
  </si>
  <si>
    <t>Trojcestný přepínací ventil  otevřeno / zavřeno</t>
  </si>
  <si>
    <t>-26739940</t>
  </si>
  <si>
    <t>Pol116</t>
  </si>
  <si>
    <t>-1730364752</t>
  </si>
  <si>
    <t>Pol117</t>
  </si>
  <si>
    <t>Dvojcestný uzavírací kohout otevřeno / zavřeno</t>
  </si>
  <si>
    <t>-1015888558</t>
  </si>
  <si>
    <t>Poznámka k položce:
např. R2040-S3 (dn40) - kulový kohout závitový (pohon  v dodávce MaR)</t>
  </si>
  <si>
    <t>Pol118</t>
  </si>
  <si>
    <t>Otopné těleso ocelové deskové 22 VK - 900 / 600  (zabudovaný ventil, pravé spodní připojení)</t>
  </si>
  <si>
    <t>1527057634</t>
  </si>
  <si>
    <t>Pol119</t>
  </si>
  <si>
    <t>Otopné těleso ocelové deskové 22 VKL - 900 / 500  (zabudovaný ventil, levé spodní připojení)</t>
  </si>
  <si>
    <t>-75091106</t>
  </si>
  <si>
    <t>Pol120</t>
  </si>
  <si>
    <t>Designové těleso se střed. napojením - bílé</t>
  </si>
  <si>
    <t>-285279205</t>
  </si>
  <si>
    <t>Poznámka k položce:
např. CERAMIC 550.1620 (s keramickými prvky)  CE-99-540.1620-V</t>
  </si>
  <si>
    <t>Pol121</t>
  </si>
  <si>
    <t>H-armatura - pro deskové těleso rohová G 1/2“</t>
  </si>
  <si>
    <t>1799408763</t>
  </si>
  <si>
    <t>Poznámka k položce:
např. RLV-K   rohová G 1/2“</t>
  </si>
  <si>
    <t>Pol122</t>
  </si>
  <si>
    <t>Radiátorové šroubení pro otopný žebřík rohové G 1/2“</t>
  </si>
  <si>
    <t>1792208465</t>
  </si>
  <si>
    <t>Poznámka k položce:
VHS s integrovaným ventilem</t>
  </si>
  <si>
    <t>Pol123</t>
  </si>
  <si>
    <t>Termostatická hlavice (pro VK)</t>
  </si>
  <si>
    <t>896154489</t>
  </si>
  <si>
    <t>Poznámka k položce:
např. RAE - K 5134</t>
  </si>
  <si>
    <t>Pol124</t>
  </si>
  <si>
    <t>Ruční hlavice  (pro desková tělesa VK)</t>
  </si>
  <si>
    <t>-1511214883</t>
  </si>
  <si>
    <t>Poznámka k položce:
např. RA - 5003</t>
  </si>
  <si>
    <t>Pol125</t>
  </si>
  <si>
    <t>Ruční hlavice  (pro designová tělesa Ceramic)</t>
  </si>
  <si>
    <t>-1790453529</t>
  </si>
  <si>
    <t>Poznámka k položce:
např. RA - 5002</t>
  </si>
  <si>
    <t>Pol126</t>
  </si>
  <si>
    <t>Trubka podlahového vytápění D 16 x 2  »  PEX-AL-PEX    (R999 -  s kyslíkovou bariérou)</t>
  </si>
  <si>
    <t>2130757516</t>
  </si>
  <si>
    <t>Pol127</t>
  </si>
  <si>
    <t>Podložka podlahovky s výstupky</t>
  </si>
  <si>
    <t>1306910225</t>
  </si>
  <si>
    <t>Poznámka k položce:
např. R979Y050CZ  »  T50-H52-CP2   (IZ-30 mm » zesílená fólie)</t>
  </si>
  <si>
    <t>Pol128</t>
  </si>
  <si>
    <t>Rozdělovač podlahového vytápění  4 cestný</t>
  </si>
  <si>
    <t>-1338960083</t>
  </si>
  <si>
    <t>Poznámka k položce:
např. R 553 FKA 04  -  4 cestný  »  (1" x 18 / 4)                                                                               »  s průtokoměry -  včetně držáků  
»  včetně skříně do stěny  Š x V x H = 600 x 730 x 130 mm</t>
  </si>
  <si>
    <t>Pol129</t>
  </si>
  <si>
    <t xml:space="preserve">Rozdělovač podlahového vytápění   5 cestný                                                                                                                                        </t>
  </si>
  <si>
    <t>-1923417805</t>
  </si>
  <si>
    <t>Poznámka k položce:
např. R 553 FKA 05  -  5 cestný  »  (1" x 18 / 5)  
 »  s průtokoměry -  včetně držáků 
 »  včetně skříně do stěny  Š x V x H = 600 x 730 x 130 mm</t>
  </si>
  <si>
    <t>Pol130</t>
  </si>
  <si>
    <t>Trubka ocelová bezešvá černá - mat.11353.1, DN80</t>
  </si>
  <si>
    <t>-1156993730</t>
  </si>
  <si>
    <t>Pol131</t>
  </si>
  <si>
    <t>Trubka ocelová bezešvá černá - mat.11353.1, DN65</t>
  </si>
  <si>
    <t>653398503</t>
  </si>
  <si>
    <t>Pol132</t>
  </si>
  <si>
    <t>Trubka ocelová bezešvá černá - mat.11353.1, dn 40 - G 6/4"</t>
  </si>
  <si>
    <t>1272025031</t>
  </si>
  <si>
    <t>Pol133</t>
  </si>
  <si>
    <t>Trubka měděná D 42 x 1,2</t>
  </si>
  <si>
    <t>-1742828529</t>
  </si>
  <si>
    <t>Pol134</t>
  </si>
  <si>
    <t>Trubka měděná D 28 x 1</t>
  </si>
  <si>
    <t>-70390753</t>
  </si>
  <si>
    <t>Pol135</t>
  </si>
  <si>
    <t>Trubka měděná D 22 x 1</t>
  </si>
  <si>
    <t>-1007306007</t>
  </si>
  <si>
    <t>Pol136</t>
  </si>
  <si>
    <t>Trubka měděná D 18 x 1</t>
  </si>
  <si>
    <t>1683712835</t>
  </si>
  <si>
    <t>Pol137</t>
  </si>
  <si>
    <t>Trubka měděná D 15 x 1</t>
  </si>
  <si>
    <t>237515770</t>
  </si>
  <si>
    <t>Pol138</t>
  </si>
  <si>
    <t>Tepelná izolace z kamenné čedičové vlny D 89 - tl. 40 mm / s Al-fólií</t>
  </si>
  <si>
    <t>777112418</t>
  </si>
  <si>
    <t>Pol139</t>
  </si>
  <si>
    <t>Tepelná izolace z kamenné čedičové vlny D 76 - tl. 40 mm / s Al-fólií</t>
  </si>
  <si>
    <t>-1070498404</t>
  </si>
  <si>
    <t>Pol140</t>
  </si>
  <si>
    <t>Tepelná izolace z kamenné čedičové vlny D 48 - tl. 30 mm / s Al-fólií</t>
  </si>
  <si>
    <t>566617207</t>
  </si>
  <si>
    <t>Pol141</t>
  </si>
  <si>
    <t>Tepelná izolace z kamenné čedičové vlny D 42 - tl. 30 mm / s Al-fólií</t>
  </si>
  <si>
    <t>-595019878</t>
  </si>
  <si>
    <t>Pol142</t>
  </si>
  <si>
    <t>Tepelná izolace z kamenné čedičové vlny D 28 - tl. 20 mm / s Al-fólií</t>
  </si>
  <si>
    <t>76063349</t>
  </si>
  <si>
    <t>Pol143</t>
  </si>
  <si>
    <t>Tepelná izolace z kamenné čedičové vlny D 22 - tl. 20 mm / s Al-fólií</t>
  </si>
  <si>
    <t>-1211229592</t>
  </si>
  <si>
    <t>Pol144</t>
  </si>
  <si>
    <t>Tepelná izolace z kamenné čedičové vlny D 18 - tl. 20 mm / s Al-fólií</t>
  </si>
  <si>
    <t>-578930049</t>
  </si>
  <si>
    <t>Pol145</t>
  </si>
  <si>
    <t>Tepelná izolace z kamenné čedičové vlny D 15 - tl. 20 mm / s Al-fólií</t>
  </si>
  <si>
    <t>1339657118</t>
  </si>
  <si>
    <t>Pol146</t>
  </si>
  <si>
    <t>Tepelná izolace  - zhuštěný tok podlahovky tl. 6 mm</t>
  </si>
  <si>
    <t>-121421009</t>
  </si>
  <si>
    <t>Poznámka k položce:
např. Ace 06-99 / E  » tl. 6 mm</t>
  </si>
  <si>
    <t>Pol147</t>
  </si>
  <si>
    <t>Nátěr ocelového potrubí 1x základ + 2x email vrchní</t>
  </si>
  <si>
    <t>1918612565</t>
  </si>
  <si>
    <t>Pol148</t>
  </si>
  <si>
    <t>Fitinky ocelového potrubí ( kolena, oblouky, T-kusy, redukce, dna klenutá, příruby…)</t>
  </si>
  <si>
    <t>1512300297</t>
  </si>
  <si>
    <t>Pol149</t>
  </si>
  <si>
    <t>Fitinky měděného potrubí</t>
  </si>
  <si>
    <t>-1543083000</t>
  </si>
  <si>
    <t>Pol150</t>
  </si>
  <si>
    <t>Upevňovací a ostatní materiál (pásky, objímky, přechody, adaptéry...)</t>
  </si>
  <si>
    <t>2054188116</t>
  </si>
  <si>
    <t>998733201</t>
  </si>
  <si>
    <t>Přesun hmot procentní pro rozvody potrubí v objektech v do 6 m</t>
  </si>
  <si>
    <t>1354621722</t>
  </si>
  <si>
    <t>Pol151</t>
  </si>
  <si>
    <t>Bourací bráce - vrtání otvorů pro vytápění</t>
  </si>
  <si>
    <t>532869942</t>
  </si>
  <si>
    <t>Poznámka k položce:
Æ 100 mm - včetně dopravy a  likvidace odpadu</t>
  </si>
  <si>
    <t>Pol152</t>
  </si>
  <si>
    <t>-61572948</t>
  </si>
  <si>
    <t>Poznámka k položce:
Æ 42 mm - včetně dopravy a  likvidace odpadu</t>
  </si>
  <si>
    <t>Pol153</t>
  </si>
  <si>
    <t>Demontáž stávajícího potrubí a zařízení vytápění</t>
  </si>
  <si>
    <t>-2024080623</t>
  </si>
  <si>
    <t>Pol154</t>
  </si>
  <si>
    <t>Likvidace stavebního odpadu</t>
  </si>
  <si>
    <t>-1429544702</t>
  </si>
  <si>
    <t>Poznámka k položce:
» včetně kontejneru, dopravy a uložení odpadu</t>
  </si>
  <si>
    <t>SO09 -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</si>
  <si>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</si>
  <si>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</si>
  <si>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</si>
  <si>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</si>
  <si>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</si>
  <si>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</si>
  <si>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</si>
  <si>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</si>
  <si>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</si>
  <si>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VRN1</t>
  </si>
  <si>
    <t>Průzkumné, geodetické a projektové práce</t>
  </si>
  <si>
    <t>012002000</t>
  </si>
  <si>
    <t>Geodetické práce - zaměření stavby</t>
  </si>
  <si>
    <t>1024</t>
  </si>
  <si>
    <t>1984723499</t>
  </si>
  <si>
    <t>013254000</t>
  </si>
  <si>
    <t>Dokumentace skutečného provedení stavby</t>
  </si>
  <si>
    <t>-2086295720</t>
  </si>
  <si>
    <t>013274000</t>
  </si>
  <si>
    <t>Pasportizace objektu před započetím prací</t>
  </si>
  <si>
    <t>264427048</t>
  </si>
  <si>
    <t>013284000</t>
  </si>
  <si>
    <t>Pasportizace objektu po provedení prací</t>
  </si>
  <si>
    <t>476041196</t>
  </si>
  <si>
    <t>013294000</t>
  </si>
  <si>
    <t>Ostatní dokumentace</t>
  </si>
  <si>
    <t>1099827623</t>
  </si>
  <si>
    <t>VRN3</t>
  </si>
  <si>
    <t>Zařízení staveniště</t>
  </si>
  <si>
    <t>032002000</t>
  </si>
  <si>
    <t>Vybavení staveniště</t>
  </si>
  <si>
    <t>1027152951</t>
  </si>
  <si>
    <t>034002000</t>
  </si>
  <si>
    <t>Zabezpečení staveniště</t>
  </si>
  <si>
    <t>655450840</t>
  </si>
  <si>
    <t>039002000</t>
  </si>
  <si>
    <t>Zrušení zařízení staveniště</t>
  </si>
  <si>
    <t>751550979</t>
  </si>
  <si>
    <t>VRN4</t>
  </si>
  <si>
    <t>Inženýrská činnost</t>
  </si>
  <si>
    <t>041303000</t>
  </si>
  <si>
    <t>Státní stavební dozor</t>
  </si>
  <si>
    <t>694020875</t>
  </si>
  <si>
    <t>043002000</t>
  </si>
  <si>
    <t>Zkoušky a ostatní měření</t>
  </si>
  <si>
    <t>777703534</t>
  </si>
  <si>
    <t>045002000</t>
  </si>
  <si>
    <t>Kompletační a koordinační činnost</t>
  </si>
  <si>
    <t>-263135425</t>
  </si>
  <si>
    <t>VRN6</t>
  </si>
  <si>
    <t>Územní vlivy</t>
  </si>
  <si>
    <t>065002000</t>
  </si>
  <si>
    <t>Mimostaveništní doprava materiálů</t>
  </si>
  <si>
    <t>-1563708805</t>
  </si>
  <si>
    <t>VRN7</t>
  </si>
  <si>
    <t>Provozní vlivy</t>
  </si>
  <si>
    <t>071103000</t>
  </si>
  <si>
    <t>Provozní řád - aktualizace</t>
  </si>
  <si>
    <t>-1126187610</t>
  </si>
  <si>
    <t>VRN8</t>
  </si>
  <si>
    <t>Přesun stavebních kapacit</t>
  </si>
  <si>
    <t>080001000</t>
  </si>
  <si>
    <t>Další náklady na pracovníky</t>
  </si>
  <si>
    <t>2102681320</t>
  </si>
  <si>
    <t>VRN9</t>
  </si>
  <si>
    <t>Ostatní náklady</t>
  </si>
  <si>
    <t>092103001</t>
  </si>
  <si>
    <t>Zajištění kolaudačního souhlasu, příp. zkušebního provozu</t>
  </si>
  <si>
    <t>-384903744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</si>
</sst>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6" t="s">
        <v>14</v>
      </c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3"/>
      <c r="AQ5" s="23"/>
      <c r="AR5" s="21"/>
      <c r="BE5" s="283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88" t="s">
        <v>17</v>
      </c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3"/>
      <c r="AQ6" s="23"/>
      <c r="AR6" s="21"/>
      <c r="BE6" s="284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84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84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84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284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29</v>
      </c>
      <c r="AO11" s="23"/>
      <c r="AP11" s="23"/>
      <c r="AQ11" s="23"/>
      <c r="AR11" s="21"/>
      <c r="BE11" s="284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84"/>
      <c r="BS12" s="18" t="s">
        <v>6</v>
      </c>
    </row>
    <row r="13" spans="2:71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31</v>
      </c>
      <c r="AO13" s="23"/>
      <c r="AP13" s="23"/>
      <c r="AQ13" s="23"/>
      <c r="AR13" s="21"/>
      <c r="BE13" s="284"/>
      <c r="BS13" s="18" t="s">
        <v>6</v>
      </c>
    </row>
    <row r="14" spans="2:71" ht="12.75">
      <c r="B14" s="22"/>
      <c r="C14" s="23"/>
      <c r="D14" s="23"/>
      <c r="E14" s="289" t="s">
        <v>31</v>
      </c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30" t="s">
        <v>28</v>
      </c>
      <c r="AL14" s="23"/>
      <c r="AM14" s="23"/>
      <c r="AN14" s="32" t="s">
        <v>31</v>
      </c>
      <c r="AO14" s="23"/>
      <c r="AP14" s="23"/>
      <c r="AQ14" s="23"/>
      <c r="AR14" s="21"/>
      <c r="BE14" s="284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84"/>
      <c r="BS15" s="18" t="s">
        <v>4</v>
      </c>
    </row>
    <row r="16" spans="2:71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33</v>
      </c>
      <c r="AO16" s="23"/>
      <c r="AP16" s="23"/>
      <c r="AQ16" s="23"/>
      <c r="AR16" s="21"/>
      <c r="BE16" s="284"/>
      <c r="BS16" s="18" t="s">
        <v>4</v>
      </c>
    </row>
    <row r="17" spans="2:71" s="1" customFormat="1" ht="18.4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35</v>
      </c>
      <c r="AO17" s="23"/>
      <c r="AP17" s="23"/>
      <c r="AQ17" s="23"/>
      <c r="AR17" s="21"/>
      <c r="BE17" s="284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84"/>
      <c r="BS18" s="18" t="s">
        <v>6</v>
      </c>
    </row>
    <row r="19" spans="2:71" s="1" customFormat="1" ht="12" customHeight="1">
      <c r="B19" s="22"/>
      <c r="C19" s="23"/>
      <c r="D19" s="30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84"/>
      <c r="BS19" s="18" t="s">
        <v>6</v>
      </c>
    </row>
    <row r="20" spans="2:71" s="1" customFormat="1" ht="18.4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284"/>
      <c r="BS20" s="18" t="s">
        <v>36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84"/>
    </row>
    <row r="22" spans="2:57" s="1" customFormat="1" ht="12" customHeight="1">
      <c r="B22" s="22"/>
      <c r="C22" s="23"/>
      <c r="D22" s="30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84"/>
    </row>
    <row r="23" spans="2:57" s="1" customFormat="1" ht="16.5" customHeight="1">
      <c r="B23" s="22"/>
      <c r="C23" s="23"/>
      <c r="D23" s="23"/>
      <c r="E23" s="291" t="s">
        <v>1</v>
      </c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3"/>
      <c r="AP23" s="23"/>
      <c r="AQ23" s="23"/>
      <c r="AR23" s="21"/>
      <c r="BE23" s="284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84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84"/>
    </row>
    <row r="26" spans="1:57" s="2" customFormat="1" ht="25.9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92">
        <f>ROUND(AG94,2)</f>
        <v>0</v>
      </c>
      <c r="AL26" s="293"/>
      <c r="AM26" s="293"/>
      <c r="AN26" s="293"/>
      <c r="AO26" s="293"/>
      <c r="AP26" s="37"/>
      <c r="AQ26" s="37"/>
      <c r="AR26" s="40"/>
      <c r="BE26" s="284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84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94" t="s">
        <v>40</v>
      </c>
      <c r="M28" s="294"/>
      <c r="N28" s="294"/>
      <c r="O28" s="294"/>
      <c r="P28" s="294"/>
      <c r="Q28" s="37"/>
      <c r="R28" s="37"/>
      <c r="S28" s="37"/>
      <c r="T28" s="37"/>
      <c r="U28" s="37"/>
      <c r="V28" s="37"/>
      <c r="W28" s="294" t="s">
        <v>41</v>
      </c>
      <c r="X28" s="294"/>
      <c r="Y28" s="294"/>
      <c r="Z28" s="294"/>
      <c r="AA28" s="294"/>
      <c r="AB28" s="294"/>
      <c r="AC28" s="294"/>
      <c r="AD28" s="294"/>
      <c r="AE28" s="294"/>
      <c r="AF28" s="37"/>
      <c r="AG28" s="37"/>
      <c r="AH28" s="37"/>
      <c r="AI28" s="37"/>
      <c r="AJ28" s="37"/>
      <c r="AK28" s="294" t="s">
        <v>42</v>
      </c>
      <c r="AL28" s="294"/>
      <c r="AM28" s="294"/>
      <c r="AN28" s="294"/>
      <c r="AO28" s="294"/>
      <c r="AP28" s="37"/>
      <c r="AQ28" s="37"/>
      <c r="AR28" s="40"/>
      <c r="BE28" s="284"/>
    </row>
    <row r="29" spans="2:57" s="3" customFormat="1" ht="14.45" customHeight="1">
      <c r="B29" s="41"/>
      <c r="C29" s="42"/>
      <c r="D29" s="30" t="s">
        <v>43</v>
      </c>
      <c r="E29" s="42"/>
      <c r="F29" s="30" t="s">
        <v>44</v>
      </c>
      <c r="G29" s="42"/>
      <c r="H29" s="42"/>
      <c r="I29" s="42"/>
      <c r="J29" s="42"/>
      <c r="K29" s="42"/>
      <c r="L29" s="297">
        <v>0.21</v>
      </c>
      <c r="M29" s="296"/>
      <c r="N29" s="296"/>
      <c r="O29" s="296"/>
      <c r="P29" s="296"/>
      <c r="Q29" s="42"/>
      <c r="R29" s="42"/>
      <c r="S29" s="42"/>
      <c r="T29" s="42"/>
      <c r="U29" s="42"/>
      <c r="V29" s="42"/>
      <c r="W29" s="295">
        <f>ROUND(AZ94,2)</f>
        <v>0</v>
      </c>
      <c r="X29" s="296"/>
      <c r="Y29" s="296"/>
      <c r="Z29" s="296"/>
      <c r="AA29" s="296"/>
      <c r="AB29" s="296"/>
      <c r="AC29" s="296"/>
      <c r="AD29" s="296"/>
      <c r="AE29" s="296"/>
      <c r="AF29" s="42"/>
      <c r="AG29" s="42"/>
      <c r="AH29" s="42"/>
      <c r="AI29" s="42"/>
      <c r="AJ29" s="42"/>
      <c r="AK29" s="295">
        <f>ROUND(AV94,2)</f>
        <v>0</v>
      </c>
      <c r="AL29" s="296"/>
      <c r="AM29" s="296"/>
      <c r="AN29" s="296"/>
      <c r="AO29" s="296"/>
      <c r="AP29" s="42"/>
      <c r="AQ29" s="42"/>
      <c r="AR29" s="43"/>
      <c r="BE29" s="285"/>
    </row>
    <row r="30" spans="2:57" s="3" customFormat="1" ht="14.45" customHeight="1">
      <c r="B30" s="41"/>
      <c r="C30" s="42"/>
      <c r="D30" s="42"/>
      <c r="E30" s="42"/>
      <c r="F30" s="30" t="s">
        <v>45</v>
      </c>
      <c r="G30" s="42"/>
      <c r="H30" s="42"/>
      <c r="I30" s="42"/>
      <c r="J30" s="42"/>
      <c r="K30" s="42"/>
      <c r="L30" s="297">
        <v>0.15</v>
      </c>
      <c r="M30" s="296"/>
      <c r="N30" s="296"/>
      <c r="O30" s="296"/>
      <c r="P30" s="296"/>
      <c r="Q30" s="42"/>
      <c r="R30" s="42"/>
      <c r="S30" s="42"/>
      <c r="T30" s="42"/>
      <c r="U30" s="42"/>
      <c r="V30" s="42"/>
      <c r="W30" s="295">
        <f>ROUND(BA94,2)</f>
        <v>0</v>
      </c>
      <c r="X30" s="296"/>
      <c r="Y30" s="296"/>
      <c r="Z30" s="296"/>
      <c r="AA30" s="296"/>
      <c r="AB30" s="296"/>
      <c r="AC30" s="296"/>
      <c r="AD30" s="296"/>
      <c r="AE30" s="296"/>
      <c r="AF30" s="42"/>
      <c r="AG30" s="42"/>
      <c r="AH30" s="42"/>
      <c r="AI30" s="42"/>
      <c r="AJ30" s="42"/>
      <c r="AK30" s="295">
        <f>ROUND(AW94,2)</f>
        <v>0</v>
      </c>
      <c r="AL30" s="296"/>
      <c r="AM30" s="296"/>
      <c r="AN30" s="296"/>
      <c r="AO30" s="296"/>
      <c r="AP30" s="42"/>
      <c r="AQ30" s="42"/>
      <c r="AR30" s="43"/>
      <c r="BE30" s="285"/>
    </row>
    <row r="31" spans="2:57" s="3" customFormat="1" ht="14.45" customHeight="1" hidden="1">
      <c r="B31" s="41"/>
      <c r="C31" s="42"/>
      <c r="D31" s="42"/>
      <c r="E31" s="42"/>
      <c r="F31" s="30" t="s">
        <v>46</v>
      </c>
      <c r="G31" s="42"/>
      <c r="H31" s="42"/>
      <c r="I31" s="42"/>
      <c r="J31" s="42"/>
      <c r="K31" s="42"/>
      <c r="L31" s="297">
        <v>0.21</v>
      </c>
      <c r="M31" s="296"/>
      <c r="N31" s="296"/>
      <c r="O31" s="296"/>
      <c r="P31" s="296"/>
      <c r="Q31" s="42"/>
      <c r="R31" s="42"/>
      <c r="S31" s="42"/>
      <c r="T31" s="42"/>
      <c r="U31" s="42"/>
      <c r="V31" s="42"/>
      <c r="W31" s="295">
        <f>ROUND(BB94,2)</f>
        <v>0</v>
      </c>
      <c r="X31" s="296"/>
      <c r="Y31" s="296"/>
      <c r="Z31" s="296"/>
      <c r="AA31" s="296"/>
      <c r="AB31" s="296"/>
      <c r="AC31" s="296"/>
      <c r="AD31" s="296"/>
      <c r="AE31" s="296"/>
      <c r="AF31" s="42"/>
      <c r="AG31" s="42"/>
      <c r="AH31" s="42"/>
      <c r="AI31" s="42"/>
      <c r="AJ31" s="42"/>
      <c r="AK31" s="295">
        <v>0</v>
      </c>
      <c r="AL31" s="296"/>
      <c r="AM31" s="296"/>
      <c r="AN31" s="296"/>
      <c r="AO31" s="296"/>
      <c r="AP31" s="42"/>
      <c r="AQ31" s="42"/>
      <c r="AR31" s="43"/>
      <c r="BE31" s="285"/>
    </row>
    <row r="32" spans="2:57" s="3" customFormat="1" ht="14.45" customHeight="1" hidden="1">
      <c r="B32" s="41"/>
      <c r="C32" s="42"/>
      <c r="D32" s="42"/>
      <c r="E32" s="42"/>
      <c r="F32" s="30" t="s">
        <v>47</v>
      </c>
      <c r="G32" s="42"/>
      <c r="H32" s="42"/>
      <c r="I32" s="42"/>
      <c r="J32" s="42"/>
      <c r="K32" s="42"/>
      <c r="L32" s="297">
        <v>0.15</v>
      </c>
      <c r="M32" s="296"/>
      <c r="N32" s="296"/>
      <c r="O32" s="296"/>
      <c r="P32" s="296"/>
      <c r="Q32" s="42"/>
      <c r="R32" s="42"/>
      <c r="S32" s="42"/>
      <c r="T32" s="42"/>
      <c r="U32" s="42"/>
      <c r="V32" s="42"/>
      <c r="W32" s="295">
        <f>ROUND(BC94,2)</f>
        <v>0</v>
      </c>
      <c r="X32" s="296"/>
      <c r="Y32" s="296"/>
      <c r="Z32" s="296"/>
      <c r="AA32" s="296"/>
      <c r="AB32" s="296"/>
      <c r="AC32" s="296"/>
      <c r="AD32" s="296"/>
      <c r="AE32" s="296"/>
      <c r="AF32" s="42"/>
      <c r="AG32" s="42"/>
      <c r="AH32" s="42"/>
      <c r="AI32" s="42"/>
      <c r="AJ32" s="42"/>
      <c r="AK32" s="295">
        <v>0</v>
      </c>
      <c r="AL32" s="296"/>
      <c r="AM32" s="296"/>
      <c r="AN32" s="296"/>
      <c r="AO32" s="296"/>
      <c r="AP32" s="42"/>
      <c r="AQ32" s="42"/>
      <c r="AR32" s="43"/>
      <c r="BE32" s="285"/>
    </row>
    <row r="33" spans="2:57" s="3" customFormat="1" ht="14.45" customHeight="1" hidden="1">
      <c r="B33" s="41"/>
      <c r="C33" s="42"/>
      <c r="D33" s="42"/>
      <c r="E33" s="42"/>
      <c r="F33" s="30" t="s">
        <v>48</v>
      </c>
      <c r="G33" s="42"/>
      <c r="H33" s="42"/>
      <c r="I33" s="42"/>
      <c r="J33" s="42"/>
      <c r="K33" s="42"/>
      <c r="L33" s="297">
        <v>0</v>
      </c>
      <c r="M33" s="296"/>
      <c r="N33" s="296"/>
      <c r="O33" s="296"/>
      <c r="P33" s="296"/>
      <c r="Q33" s="42"/>
      <c r="R33" s="42"/>
      <c r="S33" s="42"/>
      <c r="T33" s="42"/>
      <c r="U33" s="42"/>
      <c r="V33" s="42"/>
      <c r="W33" s="295">
        <f>ROUND(BD94,2)</f>
        <v>0</v>
      </c>
      <c r="X33" s="296"/>
      <c r="Y33" s="296"/>
      <c r="Z33" s="296"/>
      <c r="AA33" s="296"/>
      <c r="AB33" s="296"/>
      <c r="AC33" s="296"/>
      <c r="AD33" s="296"/>
      <c r="AE33" s="296"/>
      <c r="AF33" s="42"/>
      <c r="AG33" s="42"/>
      <c r="AH33" s="42"/>
      <c r="AI33" s="42"/>
      <c r="AJ33" s="42"/>
      <c r="AK33" s="295">
        <v>0</v>
      </c>
      <c r="AL33" s="296"/>
      <c r="AM33" s="296"/>
      <c r="AN33" s="296"/>
      <c r="AO33" s="296"/>
      <c r="AP33" s="42"/>
      <c r="AQ33" s="42"/>
      <c r="AR33" s="43"/>
      <c r="BE33" s="285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84"/>
    </row>
    <row r="35" spans="1:57" s="2" customFormat="1" ht="25.9" customHeight="1">
      <c r="A35" s="35"/>
      <c r="B35" s="36"/>
      <c r="C35" s="44"/>
      <c r="D35" s="45" t="s">
        <v>49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50</v>
      </c>
      <c r="U35" s="46"/>
      <c r="V35" s="46"/>
      <c r="W35" s="46"/>
      <c r="X35" s="301" t="s">
        <v>51</v>
      </c>
      <c r="Y35" s="299"/>
      <c r="Z35" s="299"/>
      <c r="AA35" s="299"/>
      <c r="AB35" s="299"/>
      <c r="AC35" s="46"/>
      <c r="AD35" s="46"/>
      <c r="AE35" s="46"/>
      <c r="AF35" s="46"/>
      <c r="AG35" s="46"/>
      <c r="AH35" s="46"/>
      <c r="AI35" s="46"/>
      <c r="AJ35" s="46"/>
      <c r="AK35" s="298">
        <f>SUM(AK26:AK33)</f>
        <v>0</v>
      </c>
      <c r="AL35" s="299"/>
      <c r="AM35" s="299"/>
      <c r="AN35" s="299"/>
      <c r="AO35" s="300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52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53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54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55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54</v>
      </c>
      <c r="AI60" s="39"/>
      <c r="AJ60" s="39"/>
      <c r="AK60" s="39"/>
      <c r="AL60" s="39"/>
      <c r="AM60" s="53" t="s">
        <v>55</v>
      </c>
      <c r="AN60" s="39"/>
      <c r="AO60" s="39"/>
      <c r="AP60" s="37"/>
      <c r="AQ60" s="37"/>
      <c r="AR60" s="40"/>
      <c r="BE60" s="35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56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57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54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55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54</v>
      </c>
      <c r="AI75" s="39"/>
      <c r="AJ75" s="39"/>
      <c r="AK75" s="39"/>
      <c r="AL75" s="39"/>
      <c r="AM75" s="53" t="s">
        <v>55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58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0000003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80" t="str">
        <f>K6</f>
        <v>Stavební úpravy a přístavba krytého bazénu ve Studénce, Budovatelská 769, 742 13 Studénka - Butovice</v>
      </c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309" t="str">
        <f>IF(AN8="","",AN8)</f>
        <v>26.10.2021</v>
      </c>
      <c r="AN87" s="309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Město Studénka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32</v>
      </c>
      <c r="AJ89" s="37"/>
      <c r="AK89" s="37"/>
      <c r="AL89" s="37"/>
      <c r="AM89" s="310" t="str">
        <f>IF(E17="","",E17)</f>
        <v>Michal Pospíšil</v>
      </c>
      <c r="AN89" s="311"/>
      <c r="AO89" s="311"/>
      <c r="AP89" s="311"/>
      <c r="AQ89" s="37"/>
      <c r="AR89" s="40"/>
      <c r="AS89" s="313" t="s">
        <v>59</v>
      </c>
      <c r="AT89" s="314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30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37</v>
      </c>
      <c r="AJ90" s="37"/>
      <c r="AK90" s="37"/>
      <c r="AL90" s="37"/>
      <c r="AM90" s="310" t="str">
        <f>IF(E20="","",E20)</f>
        <v xml:space="preserve"> </v>
      </c>
      <c r="AN90" s="311"/>
      <c r="AO90" s="311"/>
      <c r="AP90" s="311"/>
      <c r="AQ90" s="37"/>
      <c r="AR90" s="40"/>
      <c r="AS90" s="315"/>
      <c r="AT90" s="316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17"/>
      <c r="AT91" s="318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75" t="s">
        <v>60</v>
      </c>
      <c r="D92" s="276"/>
      <c r="E92" s="276"/>
      <c r="F92" s="276"/>
      <c r="G92" s="276"/>
      <c r="H92" s="74"/>
      <c r="I92" s="279" t="s">
        <v>61</v>
      </c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305" t="s">
        <v>62</v>
      </c>
      <c r="AH92" s="276"/>
      <c r="AI92" s="276"/>
      <c r="AJ92" s="276"/>
      <c r="AK92" s="276"/>
      <c r="AL92" s="276"/>
      <c r="AM92" s="276"/>
      <c r="AN92" s="279" t="s">
        <v>63</v>
      </c>
      <c r="AO92" s="276"/>
      <c r="AP92" s="312"/>
      <c r="AQ92" s="75" t="s">
        <v>64</v>
      </c>
      <c r="AR92" s="40"/>
      <c r="AS92" s="76" t="s">
        <v>65</v>
      </c>
      <c r="AT92" s="77" t="s">
        <v>66</v>
      </c>
      <c r="AU92" s="77" t="s">
        <v>67</v>
      </c>
      <c r="AV92" s="77" t="s">
        <v>68</v>
      </c>
      <c r="AW92" s="77" t="s">
        <v>69</v>
      </c>
      <c r="AX92" s="77" t="s">
        <v>70</v>
      </c>
      <c r="AY92" s="77" t="s">
        <v>71</v>
      </c>
      <c r="AZ92" s="77" t="s">
        <v>72</v>
      </c>
      <c r="BA92" s="77" t="s">
        <v>73</v>
      </c>
      <c r="BB92" s="77" t="s">
        <v>74</v>
      </c>
      <c r="BC92" s="77" t="s">
        <v>75</v>
      </c>
      <c r="BD92" s="78" t="s">
        <v>76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77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82">
        <f>ROUND(AG95+AG96+AG99+SUM(AG102:AG107),2)</f>
        <v>0</v>
      </c>
      <c r="AH94" s="282"/>
      <c r="AI94" s="282"/>
      <c r="AJ94" s="282"/>
      <c r="AK94" s="282"/>
      <c r="AL94" s="282"/>
      <c r="AM94" s="282"/>
      <c r="AN94" s="319">
        <f aca="true" t="shared" si="0" ref="AN94:AN107">SUM(AG94,AT94)</f>
        <v>0</v>
      </c>
      <c r="AO94" s="319"/>
      <c r="AP94" s="319"/>
      <c r="AQ94" s="86" t="s">
        <v>1</v>
      </c>
      <c r="AR94" s="87"/>
      <c r="AS94" s="88">
        <f>ROUND(AS95+AS96+AS99+SUM(AS102:AS107),2)</f>
        <v>0</v>
      </c>
      <c r="AT94" s="89">
        <f aca="true" t="shared" si="1" ref="AT94:AT107">ROUND(SUM(AV94:AW94),2)</f>
        <v>0</v>
      </c>
      <c r="AU94" s="90">
        <f>ROUND(AU95+AU96+AU99+SUM(AU102:AU107),5)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ROUND(AZ95+AZ96+AZ99+SUM(AZ102:AZ107),2)</f>
        <v>0</v>
      </c>
      <c r="BA94" s="89">
        <f>ROUND(BA95+BA96+BA99+SUM(BA102:BA107),2)</f>
        <v>0</v>
      </c>
      <c r="BB94" s="89">
        <f>ROUND(BB95+BB96+BB99+SUM(BB102:BB107),2)</f>
        <v>0</v>
      </c>
      <c r="BC94" s="89">
        <f>ROUND(BC95+BC96+BC99+SUM(BC102:BC107),2)</f>
        <v>0</v>
      </c>
      <c r="BD94" s="91">
        <f>ROUND(BD95+BD96+BD99+SUM(BD102:BD107),2)</f>
        <v>0</v>
      </c>
      <c r="BS94" s="92" t="s">
        <v>78</v>
      </c>
      <c r="BT94" s="92" t="s">
        <v>79</v>
      </c>
      <c r="BU94" s="93" t="s">
        <v>80</v>
      </c>
      <c r="BV94" s="92" t="s">
        <v>81</v>
      </c>
      <c r="BW94" s="92" t="s">
        <v>5</v>
      </c>
      <c r="BX94" s="92" t="s">
        <v>82</v>
      </c>
      <c r="CL94" s="92" t="s">
        <v>1</v>
      </c>
    </row>
    <row r="95" spans="1:91" s="7" customFormat="1" ht="16.5" customHeight="1">
      <c r="A95" s="94" t="s">
        <v>83</v>
      </c>
      <c r="B95" s="95"/>
      <c r="C95" s="96"/>
      <c r="D95" s="277" t="s">
        <v>84</v>
      </c>
      <c r="E95" s="277"/>
      <c r="F95" s="277"/>
      <c r="G95" s="277"/>
      <c r="H95" s="277"/>
      <c r="I95" s="97"/>
      <c r="J95" s="277" t="s">
        <v>85</v>
      </c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  <c r="AA95" s="277"/>
      <c r="AB95" s="277"/>
      <c r="AC95" s="277"/>
      <c r="AD95" s="277"/>
      <c r="AE95" s="277"/>
      <c r="AF95" s="277"/>
      <c r="AG95" s="303">
        <f>'SO01 - Stavební část'!J30</f>
        <v>0</v>
      </c>
      <c r="AH95" s="304"/>
      <c r="AI95" s="304"/>
      <c r="AJ95" s="304"/>
      <c r="AK95" s="304"/>
      <c r="AL95" s="304"/>
      <c r="AM95" s="304"/>
      <c r="AN95" s="303">
        <f t="shared" si="0"/>
        <v>0</v>
      </c>
      <c r="AO95" s="304"/>
      <c r="AP95" s="304"/>
      <c r="AQ95" s="98" t="s">
        <v>86</v>
      </c>
      <c r="AR95" s="99"/>
      <c r="AS95" s="100">
        <v>0</v>
      </c>
      <c r="AT95" s="101">
        <f t="shared" si="1"/>
        <v>0</v>
      </c>
      <c r="AU95" s="102">
        <f>'SO01 - Stavební část'!P142</f>
        <v>0</v>
      </c>
      <c r="AV95" s="101">
        <f>'SO01 - Stavební část'!J33</f>
        <v>0</v>
      </c>
      <c r="AW95" s="101">
        <f>'SO01 - Stavební část'!J34</f>
        <v>0</v>
      </c>
      <c r="AX95" s="101">
        <f>'SO01 - Stavební část'!J35</f>
        <v>0</v>
      </c>
      <c r="AY95" s="101">
        <f>'SO01 - Stavební část'!J36</f>
        <v>0</v>
      </c>
      <c r="AZ95" s="101">
        <f>'SO01 - Stavební část'!F33</f>
        <v>0</v>
      </c>
      <c r="BA95" s="101">
        <f>'SO01 - Stavební část'!F34</f>
        <v>0</v>
      </c>
      <c r="BB95" s="101">
        <f>'SO01 - Stavební část'!F35</f>
        <v>0</v>
      </c>
      <c r="BC95" s="101">
        <f>'SO01 - Stavební část'!F36</f>
        <v>0</v>
      </c>
      <c r="BD95" s="103">
        <f>'SO01 - Stavební část'!F37</f>
        <v>0</v>
      </c>
      <c r="BT95" s="104" t="s">
        <v>87</v>
      </c>
      <c r="BV95" s="104" t="s">
        <v>81</v>
      </c>
      <c r="BW95" s="104" t="s">
        <v>88</v>
      </c>
      <c r="BX95" s="104" t="s">
        <v>5</v>
      </c>
      <c r="CL95" s="104" t="s">
        <v>1</v>
      </c>
      <c r="CM95" s="104" t="s">
        <v>89</v>
      </c>
    </row>
    <row r="96" spans="2:91" s="7" customFormat="1" ht="16.5" customHeight="1">
      <c r="B96" s="95"/>
      <c r="C96" s="96"/>
      <c r="D96" s="277" t="s">
        <v>90</v>
      </c>
      <c r="E96" s="277"/>
      <c r="F96" s="277"/>
      <c r="G96" s="277"/>
      <c r="H96" s="277"/>
      <c r="I96" s="97"/>
      <c r="J96" s="277" t="s">
        <v>91</v>
      </c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308">
        <f>ROUND(SUM(AG97:AG98),2)</f>
        <v>0</v>
      </c>
      <c r="AH96" s="304"/>
      <c r="AI96" s="304"/>
      <c r="AJ96" s="304"/>
      <c r="AK96" s="304"/>
      <c r="AL96" s="304"/>
      <c r="AM96" s="304"/>
      <c r="AN96" s="303">
        <f t="shared" si="0"/>
        <v>0</v>
      </c>
      <c r="AO96" s="304"/>
      <c r="AP96" s="304"/>
      <c r="AQ96" s="98" t="s">
        <v>86</v>
      </c>
      <c r="AR96" s="99"/>
      <c r="AS96" s="100">
        <f>ROUND(SUM(AS97:AS98),2)</f>
        <v>0</v>
      </c>
      <c r="AT96" s="101">
        <f t="shared" si="1"/>
        <v>0</v>
      </c>
      <c r="AU96" s="102">
        <f>ROUND(SUM(AU97:AU98),5)</f>
        <v>0</v>
      </c>
      <c r="AV96" s="101">
        <f>ROUND(AZ96*L29,2)</f>
        <v>0</v>
      </c>
      <c r="AW96" s="101">
        <f>ROUND(BA96*L30,2)</f>
        <v>0</v>
      </c>
      <c r="AX96" s="101">
        <f>ROUND(BB96*L29,2)</f>
        <v>0</v>
      </c>
      <c r="AY96" s="101">
        <f>ROUND(BC96*L30,2)</f>
        <v>0</v>
      </c>
      <c r="AZ96" s="101">
        <f>ROUND(SUM(AZ97:AZ98),2)</f>
        <v>0</v>
      </c>
      <c r="BA96" s="101">
        <f>ROUND(SUM(BA97:BA98),2)</f>
        <v>0</v>
      </c>
      <c r="BB96" s="101">
        <f>ROUND(SUM(BB97:BB98),2)</f>
        <v>0</v>
      </c>
      <c r="BC96" s="101">
        <f>ROUND(SUM(BC97:BC98),2)</f>
        <v>0</v>
      </c>
      <c r="BD96" s="103">
        <f>ROUND(SUM(BD97:BD98),2)</f>
        <v>0</v>
      </c>
      <c r="BS96" s="104" t="s">
        <v>78</v>
      </c>
      <c r="BT96" s="104" t="s">
        <v>87</v>
      </c>
      <c r="BU96" s="104" t="s">
        <v>80</v>
      </c>
      <c r="BV96" s="104" t="s">
        <v>81</v>
      </c>
      <c r="BW96" s="104" t="s">
        <v>92</v>
      </c>
      <c r="BX96" s="104" t="s">
        <v>5</v>
      </c>
      <c r="CL96" s="104" t="s">
        <v>1</v>
      </c>
      <c r="CM96" s="104" t="s">
        <v>89</v>
      </c>
    </row>
    <row r="97" spans="1:90" s="4" customFormat="1" ht="16.5" customHeight="1">
      <c r="A97" s="94" t="s">
        <v>83</v>
      </c>
      <c r="B97" s="59"/>
      <c r="C97" s="105"/>
      <c r="D97" s="105"/>
      <c r="E97" s="278" t="s">
        <v>93</v>
      </c>
      <c r="F97" s="278"/>
      <c r="G97" s="278"/>
      <c r="H97" s="278"/>
      <c r="I97" s="278"/>
      <c r="J97" s="105"/>
      <c r="K97" s="278" t="s">
        <v>94</v>
      </c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306">
        <f>'01 - Nerez - Plavecký baz...'!J32</f>
        <v>0</v>
      </c>
      <c r="AH97" s="307"/>
      <c r="AI97" s="307"/>
      <c r="AJ97" s="307"/>
      <c r="AK97" s="307"/>
      <c r="AL97" s="307"/>
      <c r="AM97" s="307"/>
      <c r="AN97" s="306">
        <f t="shared" si="0"/>
        <v>0</v>
      </c>
      <c r="AO97" s="307"/>
      <c r="AP97" s="307"/>
      <c r="AQ97" s="106" t="s">
        <v>95</v>
      </c>
      <c r="AR97" s="61"/>
      <c r="AS97" s="107">
        <v>0</v>
      </c>
      <c r="AT97" s="108">
        <f t="shared" si="1"/>
        <v>0</v>
      </c>
      <c r="AU97" s="109">
        <f>'01 - Nerez - Plavecký baz...'!P125</f>
        <v>0</v>
      </c>
      <c r="AV97" s="108">
        <f>'01 - Nerez - Plavecký baz...'!J35</f>
        <v>0</v>
      </c>
      <c r="AW97" s="108">
        <f>'01 - Nerez - Plavecký baz...'!J36</f>
        <v>0</v>
      </c>
      <c r="AX97" s="108">
        <f>'01 - Nerez - Plavecký baz...'!J37</f>
        <v>0</v>
      </c>
      <c r="AY97" s="108">
        <f>'01 - Nerez - Plavecký baz...'!J38</f>
        <v>0</v>
      </c>
      <c r="AZ97" s="108">
        <f>'01 - Nerez - Plavecký baz...'!F35</f>
        <v>0</v>
      </c>
      <c r="BA97" s="108">
        <f>'01 - Nerez - Plavecký baz...'!F36</f>
        <v>0</v>
      </c>
      <c r="BB97" s="108">
        <f>'01 - Nerez - Plavecký baz...'!F37</f>
        <v>0</v>
      </c>
      <c r="BC97" s="108">
        <f>'01 - Nerez - Plavecký baz...'!F38</f>
        <v>0</v>
      </c>
      <c r="BD97" s="110">
        <f>'01 - Nerez - Plavecký baz...'!F39</f>
        <v>0</v>
      </c>
      <c r="BT97" s="111" t="s">
        <v>89</v>
      </c>
      <c r="BV97" s="111" t="s">
        <v>81</v>
      </c>
      <c r="BW97" s="111" t="s">
        <v>96</v>
      </c>
      <c r="BX97" s="111" t="s">
        <v>92</v>
      </c>
      <c r="CL97" s="111" t="s">
        <v>1</v>
      </c>
    </row>
    <row r="98" spans="1:90" s="4" customFormat="1" ht="16.5" customHeight="1">
      <c r="A98" s="94" t="s">
        <v>83</v>
      </c>
      <c r="B98" s="59"/>
      <c r="C98" s="105"/>
      <c r="D98" s="105"/>
      <c r="E98" s="278" t="s">
        <v>97</v>
      </c>
      <c r="F98" s="278"/>
      <c r="G98" s="278"/>
      <c r="H98" s="278"/>
      <c r="I98" s="278"/>
      <c r="J98" s="105"/>
      <c r="K98" s="278" t="s">
        <v>98</v>
      </c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8"/>
      <c r="AD98" s="278"/>
      <c r="AE98" s="278"/>
      <c r="AF98" s="278"/>
      <c r="AG98" s="306">
        <f>'02 - Nerez - Vířivý bazén...'!J32</f>
        <v>0</v>
      </c>
      <c r="AH98" s="307"/>
      <c r="AI98" s="307"/>
      <c r="AJ98" s="307"/>
      <c r="AK98" s="307"/>
      <c r="AL98" s="307"/>
      <c r="AM98" s="307"/>
      <c r="AN98" s="306">
        <f t="shared" si="0"/>
        <v>0</v>
      </c>
      <c r="AO98" s="307"/>
      <c r="AP98" s="307"/>
      <c r="AQ98" s="106" t="s">
        <v>95</v>
      </c>
      <c r="AR98" s="61"/>
      <c r="AS98" s="107">
        <v>0</v>
      </c>
      <c r="AT98" s="108">
        <f t="shared" si="1"/>
        <v>0</v>
      </c>
      <c r="AU98" s="109">
        <f>'02 - Nerez - Vířivý bazén...'!P125</f>
        <v>0</v>
      </c>
      <c r="AV98" s="108">
        <f>'02 - Nerez - Vířivý bazén...'!J35</f>
        <v>0</v>
      </c>
      <c r="AW98" s="108">
        <f>'02 - Nerez - Vířivý bazén...'!J36</f>
        <v>0</v>
      </c>
      <c r="AX98" s="108">
        <f>'02 - Nerez - Vířivý bazén...'!J37</f>
        <v>0</v>
      </c>
      <c r="AY98" s="108">
        <f>'02 - Nerez - Vířivý bazén...'!J38</f>
        <v>0</v>
      </c>
      <c r="AZ98" s="108">
        <f>'02 - Nerez - Vířivý bazén...'!F35</f>
        <v>0</v>
      </c>
      <c r="BA98" s="108">
        <f>'02 - Nerez - Vířivý bazén...'!F36</f>
        <v>0</v>
      </c>
      <c r="BB98" s="108">
        <f>'02 - Nerez - Vířivý bazén...'!F37</f>
        <v>0</v>
      </c>
      <c r="BC98" s="108">
        <f>'02 - Nerez - Vířivý bazén...'!F38</f>
        <v>0</v>
      </c>
      <c r="BD98" s="110">
        <f>'02 - Nerez - Vířivý bazén...'!F39</f>
        <v>0</v>
      </c>
      <c r="BT98" s="111" t="s">
        <v>89</v>
      </c>
      <c r="BV98" s="111" t="s">
        <v>81</v>
      </c>
      <c r="BW98" s="111" t="s">
        <v>99</v>
      </c>
      <c r="BX98" s="111" t="s">
        <v>92</v>
      </c>
      <c r="CL98" s="111" t="s">
        <v>1</v>
      </c>
    </row>
    <row r="99" spans="2:91" s="7" customFormat="1" ht="24.75" customHeight="1">
      <c r="B99" s="95"/>
      <c r="C99" s="96"/>
      <c r="D99" s="277" t="s">
        <v>100</v>
      </c>
      <c r="E99" s="277"/>
      <c r="F99" s="277"/>
      <c r="G99" s="277"/>
      <c r="H99" s="277"/>
      <c r="I99" s="97"/>
      <c r="J99" s="277" t="s">
        <v>101</v>
      </c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  <c r="X99" s="277"/>
      <c r="Y99" s="277"/>
      <c r="Z99" s="277"/>
      <c r="AA99" s="277"/>
      <c r="AB99" s="277"/>
      <c r="AC99" s="277"/>
      <c r="AD99" s="277"/>
      <c r="AE99" s="277"/>
      <c r="AF99" s="277"/>
      <c r="AG99" s="308">
        <f>ROUND(SUM(AG100:AG101),2)</f>
        <v>0</v>
      </c>
      <c r="AH99" s="304"/>
      <c r="AI99" s="304"/>
      <c r="AJ99" s="304"/>
      <c r="AK99" s="304"/>
      <c r="AL99" s="304"/>
      <c r="AM99" s="304"/>
      <c r="AN99" s="303">
        <f t="shared" si="0"/>
        <v>0</v>
      </c>
      <c r="AO99" s="304"/>
      <c r="AP99" s="304"/>
      <c r="AQ99" s="98" t="s">
        <v>86</v>
      </c>
      <c r="AR99" s="99"/>
      <c r="AS99" s="100">
        <f>ROUND(SUM(AS100:AS101),2)</f>
        <v>0</v>
      </c>
      <c r="AT99" s="101">
        <f t="shared" si="1"/>
        <v>0</v>
      </c>
      <c r="AU99" s="102">
        <f>ROUND(SUM(AU100:AU101),5)</f>
        <v>0</v>
      </c>
      <c r="AV99" s="101">
        <f>ROUND(AZ99*L29,2)</f>
        <v>0</v>
      </c>
      <c r="AW99" s="101">
        <f>ROUND(BA99*L30,2)</f>
        <v>0</v>
      </c>
      <c r="AX99" s="101">
        <f>ROUND(BB99*L29,2)</f>
        <v>0</v>
      </c>
      <c r="AY99" s="101">
        <f>ROUND(BC99*L30,2)</f>
        <v>0</v>
      </c>
      <c r="AZ99" s="101">
        <f>ROUND(SUM(AZ100:AZ101),2)</f>
        <v>0</v>
      </c>
      <c r="BA99" s="101">
        <f>ROUND(SUM(BA100:BA101),2)</f>
        <v>0</v>
      </c>
      <c r="BB99" s="101">
        <f>ROUND(SUM(BB100:BB101),2)</f>
        <v>0</v>
      </c>
      <c r="BC99" s="101">
        <f>ROUND(SUM(BC100:BC101),2)</f>
        <v>0</v>
      </c>
      <c r="BD99" s="103">
        <f>ROUND(SUM(BD100:BD101),2)</f>
        <v>0</v>
      </c>
      <c r="BS99" s="104" t="s">
        <v>78</v>
      </c>
      <c r="BT99" s="104" t="s">
        <v>87</v>
      </c>
      <c r="BU99" s="104" t="s">
        <v>80</v>
      </c>
      <c r="BV99" s="104" t="s">
        <v>81</v>
      </c>
      <c r="BW99" s="104" t="s">
        <v>102</v>
      </c>
      <c r="BX99" s="104" t="s">
        <v>5</v>
      </c>
      <c r="CL99" s="104" t="s">
        <v>1</v>
      </c>
      <c r="CM99" s="104" t="s">
        <v>89</v>
      </c>
    </row>
    <row r="100" spans="1:90" s="4" customFormat="1" ht="16.5" customHeight="1">
      <c r="A100" s="94" t="s">
        <v>83</v>
      </c>
      <c r="B100" s="59"/>
      <c r="C100" s="105"/>
      <c r="D100" s="105"/>
      <c r="E100" s="278" t="s">
        <v>93</v>
      </c>
      <c r="F100" s="278"/>
      <c r="G100" s="278"/>
      <c r="H100" s="278"/>
      <c r="I100" s="278"/>
      <c r="J100" s="105"/>
      <c r="K100" s="278" t="s">
        <v>103</v>
      </c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  <c r="AA100" s="278"/>
      <c r="AB100" s="278"/>
      <c r="AC100" s="278"/>
      <c r="AD100" s="278"/>
      <c r="AE100" s="278"/>
      <c r="AF100" s="278"/>
      <c r="AG100" s="306">
        <f>'01 - Technologie - Plavec...'!J32</f>
        <v>0</v>
      </c>
      <c r="AH100" s="307"/>
      <c r="AI100" s="307"/>
      <c r="AJ100" s="307"/>
      <c r="AK100" s="307"/>
      <c r="AL100" s="307"/>
      <c r="AM100" s="307"/>
      <c r="AN100" s="306">
        <f t="shared" si="0"/>
        <v>0</v>
      </c>
      <c r="AO100" s="307"/>
      <c r="AP100" s="307"/>
      <c r="AQ100" s="106" t="s">
        <v>95</v>
      </c>
      <c r="AR100" s="61"/>
      <c r="AS100" s="107">
        <v>0</v>
      </c>
      <c r="AT100" s="108">
        <f t="shared" si="1"/>
        <v>0</v>
      </c>
      <c r="AU100" s="109">
        <f>'01 - Technologie - Plavec...'!P120</f>
        <v>0</v>
      </c>
      <c r="AV100" s="108">
        <f>'01 - Technologie - Plavec...'!J35</f>
        <v>0</v>
      </c>
      <c r="AW100" s="108">
        <f>'01 - Technologie - Plavec...'!J36</f>
        <v>0</v>
      </c>
      <c r="AX100" s="108">
        <f>'01 - Technologie - Plavec...'!J37</f>
        <v>0</v>
      </c>
      <c r="AY100" s="108">
        <f>'01 - Technologie - Plavec...'!J38</f>
        <v>0</v>
      </c>
      <c r="AZ100" s="108">
        <f>'01 - Technologie - Plavec...'!F35</f>
        <v>0</v>
      </c>
      <c r="BA100" s="108">
        <f>'01 - Technologie - Plavec...'!F36</f>
        <v>0</v>
      </c>
      <c r="BB100" s="108">
        <f>'01 - Technologie - Plavec...'!F37</f>
        <v>0</v>
      </c>
      <c r="BC100" s="108">
        <f>'01 - Technologie - Plavec...'!F38</f>
        <v>0</v>
      </c>
      <c r="BD100" s="110">
        <f>'01 - Technologie - Plavec...'!F39</f>
        <v>0</v>
      </c>
      <c r="BT100" s="111" t="s">
        <v>89</v>
      </c>
      <c r="BV100" s="111" t="s">
        <v>81</v>
      </c>
      <c r="BW100" s="111" t="s">
        <v>104</v>
      </c>
      <c r="BX100" s="111" t="s">
        <v>102</v>
      </c>
      <c r="CL100" s="111" t="s">
        <v>1</v>
      </c>
    </row>
    <row r="101" spans="1:90" s="4" customFormat="1" ht="16.5" customHeight="1">
      <c r="A101" s="94" t="s">
        <v>83</v>
      </c>
      <c r="B101" s="59"/>
      <c r="C101" s="105"/>
      <c r="D101" s="105"/>
      <c r="E101" s="278" t="s">
        <v>97</v>
      </c>
      <c r="F101" s="278"/>
      <c r="G101" s="278"/>
      <c r="H101" s="278"/>
      <c r="I101" s="278"/>
      <c r="J101" s="105"/>
      <c r="K101" s="278" t="s">
        <v>105</v>
      </c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  <c r="AA101" s="278"/>
      <c r="AB101" s="278"/>
      <c r="AC101" s="278"/>
      <c r="AD101" s="278"/>
      <c r="AE101" s="278"/>
      <c r="AF101" s="278"/>
      <c r="AG101" s="306">
        <f>'02 - Technologie - Vířivý...'!J32</f>
        <v>0</v>
      </c>
      <c r="AH101" s="307"/>
      <c r="AI101" s="307"/>
      <c r="AJ101" s="307"/>
      <c r="AK101" s="307"/>
      <c r="AL101" s="307"/>
      <c r="AM101" s="307"/>
      <c r="AN101" s="306">
        <f t="shared" si="0"/>
        <v>0</v>
      </c>
      <c r="AO101" s="307"/>
      <c r="AP101" s="307"/>
      <c r="AQ101" s="106" t="s">
        <v>95</v>
      </c>
      <c r="AR101" s="61"/>
      <c r="AS101" s="107">
        <v>0</v>
      </c>
      <c r="AT101" s="108">
        <f t="shared" si="1"/>
        <v>0</v>
      </c>
      <c r="AU101" s="109">
        <f>'02 - Technologie - Vířivý...'!P120</f>
        <v>0</v>
      </c>
      <c r="AV101" s="108">
        <f>'02 - Technologie - Vířivý...'!J35</f>
        <v>0</v>
      </c>
      <c r="AW101" s="108">
        <f>'02 - Technologie - Vířivý...'!J36</f>
        <v>0</v>
      </c>
      <c r="AX101" s="108">
        <f>'02 - Technologie - Vířivý...'!J37</f>
        <v>0</v>
      </c>
      <c r="AY101" s="108">
        <f>'02 - Technologie - Vířivý...'!J38</f>
        <v>0</v>
      </c>
      <c r="AZ101" s="108">
        <f>'02 - Technologie - Vířivý...'!F35</f>
        <v>0</v>
      </c>
      <c r="BA101" s="108">
        <f>'02 - Technologie - Vířivý...'!F36</f>
        <v>0</v>
      </c>
      <c r="BB101" s="108">
        <f>'02 - Technologie - Vířivý...'!F37</f>
        <v>0</v>
      </c>
      <c r="BC101" s="108">
        <f>'02 - Technologie - Vířivý...'!F38</f>
        <v>0</v>
      </c>
      <c r="BD101" s="110">
        <f>'02 - Technologie - Vířivý...'!F39</f>
        <v>0</v>
      </c>
      <c r="BT101" s="111" t="s">
        <v>89</v>
      </c>
      <c r="BV101" s="111" t="s">
        <v>81</v>
      </c>
      <c r="BW101" s="111" t="s">
        <v>106</v>
      </c>
      <c r="BX101" s="111" t="s">
        <v>102</v>
      </c>
      <c r="CL101" s="111" t="s">
        <v>1</v>
      </c>
    </row>
    <row r="102" spans="1:91" s="7" customFormat="1" ht="16.5" customHeight="1">
      <c r="A102" s="94" t="s">
        <v>83</v>
      </c>
      <c r="B102" s="95"/>
      <c r="C102" s="96"/>
      <c r="D102" s="277" t="s">
        <v>107</v>
      </c>
      <c r="E102" s="277"/>
      <c r="F102" s="277"/>
      <c r="G102" s="277"/>
      <c r="H102" s="277"/>
      <c r="I102" s="97"/>
      <c r="J102" s="277" t="s">
        <v>108</v>
      </c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277"/>
      <c r="AA102" s="277"/>
      <c r="AB102" s="277"/>
      <c r="AC102" s="277"/>
      <c r="AD102" s="277"/>
      <c r="AE102" s="277"/>
      <c r="AF102" s="277"/>
      <c r="AG102" s="303">
        <f>'SO04 - Zdravotechnická in...'!J30</f>
        <v>0</v>
      </c>
      <c r="AH102" s="304"/>
      <c r="AI102" s="304"/>
      <c r="AJ102" s="304"/>
      <c r="AK102" s="304"/>
      <c r="AL102" s="304"/>
      <c r="AM102" s="304"/>
      <c r="AN102" s="303">
        <f t="shared" si="0"/>
        <v>0</v>
      </c>
      <c r="AO102" s="304"/>
      <c r="AP102" s="304"/>
      <c r="AQ102" s="98" t="s">
        <v>86</v>
      </c>
      <c r="AR102" s="99"/>
      <c r="AS102" s="100">
        <v>0</v>
      </c>
      <c r="AT102" s="101">
        <f t="shared" si="1"/>
        <v>0</v>
      </c>
      <c r="AU102" s="102">
        <f>'SO04 - Zdravotechnická in...'!P122</f>
        <v>0</v>
      </c>
      <c r="AV102" s="101">
        <f>'SO04 - Zdravotechnická in...'!J33</f>
        <v>0</v>
      </c>
      <c r="AW102" s="101">
        <f>'SO04 - Zdravotechnická in...'!J34</f>
        <v>0</v>
      </c>
      <c r="AX102" s="101">
        <f>'SO04 - Zdravotechnická in...'!J35</f>
        <v>0</v>
      </c>
      <c r="AY102" s="101">
        <f>'SO04 - Zdravotechnická in...'!J36</f>
        <v>0</v>
      </c>
      <c r="AZ102" s="101">
        <f>'SO04 - Zdravotechnická in...'!F33</f>
        <v>0</v>
      </c>
      <c r="BA102" s="101">
        <f>'SO04 - Zdravotechnická in...'!F34</f>
        <v>0</v>
      </c>
      <c r="BB102" s="101">
        <f>'SO04 - Zdravotechnická in...'!F35</f>
        <v>0</v>
      </c>
      <c r="BC102" s="101">
        <f>'SO04 - Zdravotechnická in...'!F36</f>
        <v>0</v>
      </c>
      <c r="BD102" s="103">
        <f>'SO04 - Zdravotechnická in...'!F37</f>
        <v>0</v>
      </c>
      <c r="BT102" s="104" t="s">
        <v>87</v>
      </c>
      <c r="BV102" s="104" t="s">
        <v>81</v>
      </c>
      <c r="BW102" s="104" t="s">
        <v>109</v>
      </c>
      <c r="BX102" s="104" t="s">
        <v>5</v>
      </c>
      <c r="CL102" s="104" t="s">
        <v>1</v>
      </c>
      <c r="CM102" s="104" t="s">
        <v>89</v>
      </c>
    </row>
    <row r="103" spans="1:91" s="7" customFormat="1" ht="16.5" customHeight="1">
      <c r="A103" s="94" t="s">
        <v>83</v>
      </c>
      <c r="B103" s="95"/>
      <c r="C103" s="96"/>
      <c r="D103" s="277" t="s">
        <v>110</v>
      </c>
      <c r="E103" s="277"/>
      <c r="F103" s="277"/>
      <c r="G103" s="277"/>
      <c r="H103" s="277"/>
      <c r="I103" s="97"/>
      <c r="J103" s="277" t="s">
        <v>111</v>
      </c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  <c r="X103" s="277"/>
      <c r="Y103" s="277"/>
      <c r="Z103" s="277"/>
      <c r="AA103" s="277"/>
      <c r="AB103" s="277"/>
      <c r="AC103" s="277"/>
      <c r="AD103" s="277"/>
      <c r="AE103" s="277"/>
      <c r="AF103" s="277"/>
      <c r="AG103" s="303">
        <f>'SO05 - Měření a regulace'!J30</f>
        <v>0</v>
      </c>
      <c r="AH103" s="304"/>
      <c r="AI103" s="304"/>
      <c r="AJ103" s="304"/>
      <c r="AK103" s="304"/>
      <c r="AL103" s="304"/>
      <c r="AM103" s="304"/>
      <c r="AN103" s="303">
        <f t="shared" si="0"/>
        <v>0</v>
      </c>
      <c r="AO103" s="304"/>
      <c r="AP103" s="304"/>
      <c r="AQ103" s="98" t="s">
        <v>86</v>
      </c>
      <c r="AR103" s="99"/>
      <c r="AS103" s="100">
        <v>0</v>
      </c>
      <c r="AT103" s="101">
        <f t="shared" si="1"/>
        <v>0</v>
      </c>
      <c r="AU103" s="102">
        <f>'SO05 - Měření a regulace'!P118</f>
        <v>0</v>
      </c>
      <c r="AV103" s="101">
        <f>'SO05 - Měření a regulace'!J33</f>
        <v>0</v>
      </c>
      <c r="AW103" s="101">
        <f>'SO05 - Měření a regulace'!J34</f>
        <v>0</v>
      </c>
      <c r="AX103" s="101">
        <f>'SO05 - Měření a regulace'!J35</f>
        <v>0</v>
      </c>
      <c r="AY103" s="101">
        <f>'SO05 - Měření a regulace'!J36</f>
        <v>0</v>
      </c>
      <c r="AZ103" s="101">
        <f>'SO05 - Měření a regulace'!F33</f>
        <v>0</v>
      </c>
      <c r="BA103" s="101">
        <f>'SO05 - Měření a regulace'!F34</f>
        <v>0</v>
      </c>
      <c r="BB103" s="101">
        <f>'SO05 - Měření a regulace'!F35</f>
        <v>0</v>
      </c>
      <c r="BC103" s="101">
        <f>'SO05 - Měření a regulace'!F36</f>
        <v>0</v>
      </c>
      <c r="BD103" s="103">
        <f>'SO05 - Měření a regulace'!F37</f>
        <v>0</v>
      </c>
      <c r="BT103" s="104" t="s">
        <v>87</v>
      </c>
      <c r="BV103" s="104" t="s">
        <v>81</v>
      </c>
      <c r="BW103" s="104" t="s">
        <v>112</v>
      </c>
      <c r="BX103" s="104" t="s">
        <v>5</v>
      </c>
      <c r="CL103" s="104" t="s">
        <v>1</v>
      </c>
      <c r="CM103" s="104" t="s">
        <v>89</v>
      </c>
    </row>
    <row r="104" spans="1:91" s="7" customFormat="1" ht="16.5" customHeight="1">
      <c r="A104" s="94" t="s">
        <v>83</v>
      </c>
      <c r="B104" s="95"/>
      <c r="C104" s="96"/>
      <c r="D104" s="277" t="s">
        <v>113</v>
      </c>
      <c r="E104" s="277"/>
      <c r="F104" s="277"/>
      <c r="G104" s="277"/>
      <c r="H104" s="277"/>
      <c r="I104" s="97"/>
      <c r="J104" s="277" t="s">
        <v>114</v>
      </c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  <c r="AA104" s="277"/>
      <c r="AB104" s="277"/>
      <c r="AC104" s="277"/>
      <c r="AD104" s="277"/>
      <c r="AE104" s="277"/>
      <c r="AF104" s="277"/>
      <c r="AG104" s="303">
        <f>'SO06 - Elektroinstalace'!J30</f>
        <v>0</v>
      </c>
      <c r="AH104" s="304"/>
      <c r="AI104" s="304"/>
      <c r="AJ104" s="304"/>
      <c r="AK104" s="304"/>
      <c r="AL104" s="304"/>
      <c r="AM104" s="304"/>
      <c r="AN104" s="303">
        <f t="shared" si="0"/>
        <v>0</v>
      </c>
      <c r="AO104" s="304"/>
      <c r="AP104" s="304"/>
      <c r="AQ104" s="98" t="s">
        <v>86</v>
      </c>
      <c r="AR104" s="99"/>
      <c r="AS104" s="100">
        <v>0</v>
      </c>
      <c r="AT104" s="101">
        <f t="shared" si="1"/>
        <v>0</v>
      </c>
      <c r="AU104" s="102">
        <f>'SO06 - Elektroinstalace'!P124</f>
        <v>0</v>
      </c>
      <c r="AV104" s="101">
        <f>'SO06 - Elektroinstalace'!J33</f>
        <v>0</v>
      </c>
      <c r="AW104" s="101">
        <f>'SO06 - Elektroinstalace'!J34</f>
        <v>0</v>
      </c>
      <c r="AX104" s="101">
        <f>'SO06 - Elektroinstalace'!J35</f>
        <v>0</v>
      </c>
      <c r="AY104" s="101">
        <f>'SO06 - Elektroinstalace'!J36</f>
        <v>0</v>
      </c>
      <c r="AZ104" s="101">
        <f>'SO06 - Elektroinstalace'!F33</f>
        <v>0</v>
      </c>
      <c r="BA104" s="101">
        <f>'SO06 - Elektroinstalace'!F34</f>
        <v>0</v>
      </c>
      <c r="BB104" s="101">
        <f>'SO06 - Elektroinstalace'!F35</f>
        <v>0</v>
      </c>
      <c r="BC104" s="101">
        <f>'SO06 - Elektroinstalace'!F36</f>
        <v>0</v>
      </c>
      <c r="BD104" s="103">
        <f>'SO06 - Elektroinstalace'!F37</f>
        <v>0</v>
      </c>
      <c r="BT104" s="104" t="s">
        <v>87</v>
      </c>
      <c r="BV104" s="104" t="s">
        <v>81</v>
      </c>
      <c r="BW104" s="104" t="s">
        <v>115</v>
      </c>
      <c r="BX104" s="104" t="s">
        <v>5</v>
      </c>
      <c r="CL104" s="104" t="s">
        <v>1</v>
      </c>
      <c r="CM104" s="104" t="s">
        <v>89</v>
      </c>
    </row>
    <row r="105" spans="1:91" s="7" customFormat="1" ht="16.5" customHeight="1">
      <c r="A105" s="94" t="s">
        <v>83</v>
      </c>
      <c r="B105" s="95"/>
      <c r="C105" s="96"/>
      <c r="D105" s="277" t="s">
        <v>116</v>
      </c>
      <c r="E105" s="277"/>
      <c r="F105" s="277"/>
      <c r="G105" s="277"/>
      <c r="H105" s="277"/>
      <c r="I105" s="97"/>
      <c r="J105" s="277" t="s">
        <v>117</v>
      </c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  <c r="AA105" s="277"/>
      <c r="AB105" s="277"/>
      <c r="AC105" s="277"/>
      <c r="AD105" s="277"/>
      <c r="AE105" s="277"/>
      <c r="AF105" s="277"/>
      <c r="AG105" s="303">
        <f>'SO07 - Vzduchotechnika'!J30</f>
        <v>0</v>
      </c>
      <c r="AH105" s="304"/>
      <c r="AI105" s="304"/>
      <c r="AJ105" s="304"/>
      <c r="AK105" s="304"/>
      <c r="AL105" s="304"/>
      <c r="AM105" s="304"/>
      <c r="AN105" s="303">
        <f t="shared" si="0"/>
        <v>0</v>
      </c>
      <c r="AO105" s="304"/>
      <c r="AP105" s="304"/>
      <c r="AQ105" s="98" t="s">
        <v>86</v>
      </c>
      <c r="AR105" s="99"/>
      <c r="AS105" s="100">
        <v>0</v>
      </c>
      <c r="AT105" s="101">
        <f t="shared" si="1"/>
        <v>0</v>
      </c>
      <c r="AU105" s="102">
        <f>'SO07 - Vzduchotechnika'!P118</f>
        <v>0</v>
      </c>
      <c r="AV105" s="101">
        <f>'SO07 - Vzduchotechnika'!J33</f>
        <v>0</v>
      </c>
      <c r="AW105" s="101">
        <f>'SO07 - Vzduchotechnika'!J34</f>
        <v>0</v>
      </c>
      <c r="AX105" s="101">
        <f>'SO07 - Vzduchotechnika'!J35</f>
        <v>0</v>
      </c>
      <c r="AY105" s="101">
        <f>'SO07 - Vzduchotechnika'!J36</f>
        <v>0</v>
      </c>
      <c r="AZ105" s="101">
        <f>'SO07 - Vzduchotechnika'!F33</f>
        <v>0</v>
      </c>
      <c r="BA105" s="101">
        <f>'SO07 - Vzduchotechnika'!F34</f>
        <v>0</v>
      </c>
      <c r="BB105" s="101">
        <f>'SO07 - Vzduchotechnika'!F35</f>
        <v>0</v>
      </c>
      <c r="BC105" s="101">
        <f>'SO07 - Vzduchotechnika'!F36</f>
        <v>0</v>
      </c>
      <c r="BD105" s="103">
        <f>'SO07 - Vzduchotechnika'!F37</f>
        <v>0</v>
      </c>
      <c r="BT105" s="104" t="s">
        <v>87</v>
      </c>
      <c r="BV105" s="104" t="s">
        <v>81</v>
      </c>
      <c r="BW105" s="104" t="s">
        <v>118</v>
      </c>
      <c r="BX105" s="104" t="s">
        <v>5</v>
      </c>
      <c r="CL105" s="104" t="s">
        <v>1</v>
      </c>
      <c r="CM105" s="104" t="s">
        <v>89</v>
      </c>
    </row>
    <row r="106" spans="1:91" s="7" customFormat="1" ht="16.5" customHeight="1">
      <c r="A106" s="94" t="s">
        <v>83</v>
      </c>
      <c r="B106" s="95"/>
      <c r="C106" s="96"/>
      <c r="D106" s="277" t="s">
        <v>119</v>
      </c>
      <c r="E106" s="277"/>
      <c r="F106" s="277"/>
      <c r="G106" s="277"/>
      <c r="H106" s="277"/>
      <c r="I106" s="97"/>
      <c r="J106" s="277" t="s">
        <v>120</v>
      </c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  <c r="W106" s="277"/>
      <c r="X106" s="277"/>
      <c r="Y106" s="277"/>
      <c r="Z106" s="277"/>
      <c r="AA106" s="277"/>
      <c r="AB106" s="277"/>
      <c r="AC106" s="277"/>
      <c r="AD106" s="277"/>
      <c r="AE106" s="277"/>
      <c r="AF106" s="277"/>
      <c r="AG106" s="303">
        <f>'SO08 - Vytápění'!J30</f>
        <v>0</v>
      </c>
      <c r="AH106" s="304"/>
      <c r="AI106" s="304"/>
      <c r="AJ106" s="304"/>
      <c r="AK106" s="304"/>
      <c r="AL106" s="304"/>
      <c r="AM106" s="304"/>
      <c r="AN106" s="303">
        <f t="shared" si="0"/>
        <v>0</v>
      </c>
      <c r="AO106" s="304"/>
      <c r="AP106" s="304"/>
      <c r="AQ106" s="98" t="s">
        <v>86</v>
      </c>
      <c r="AR106" s="99"/>
      <c r="AS106" s="100">
        <v>0</v>
      </c>
      <c r="AT106" s="101">
        <f t="shared" si="1"/>
        <v>0</v>
      </c>
      <c r="AU106" s="102">
        <f>'SO08 - Vytápění'!P118</f>
        <v>0</v>
      </c>
      <c r="AV106" s="101">
        <f>'SO08 - Vytápění'!J33</f>
        <v>0</v>
      </c>
      <c r="AW106" s="101">
        <f>'SO08 - Vytápění'!J34</f>
        <v>0</v>
      </c>
      <c r="AX106" s="101">
        <f>'SO08 - Vytápění'!J35</f>
        <v>0</v>
      </c>
      <c r="AY106" s="101">
        <f>'SO08 - Vytápění'!J36</f>
        <v>0</v>
      </c>
      <c r="AZ106" s="101">
        <f>'SO08 - Vytápění'!F33</f>
        <v>0</v>
      </c>
      <c r="BA106" s="101">
        <f>'SO08 - Vytápění'!F34</f>
        <v>0</v>
      </c>
      <c r="BB106" s="101">
        <f>'SO08 - Vytápění'!F35</f>
        <v>0</v>
      </c>
      <c r="BC106" s="101">
        <f>'SO08 - Vytápění'!F36</f>
        <v>0</v>
      </c>
      <c r="BD106" s="103">
        <f>'SO08 - Vytápění'!F37</f>
        <v>0</v>
      </c>
      <c r="BT106" s="104" t="s">
        <v>87</v>
      </c>
      <c r="BV106" s="104" t="s">
        <v>81</v>
      </c>
      <c r="BW106" s="104" t="s">
        <v>121</v>
      </c>
      <c r="BX106" s="104" t="s">
        <v>5</v>
      </c>
      <c r="CL106" s="104" t="s">
        <v>1</v>
      </c>
      <c r="CM106" s="104" t="s">
        <v>89</v>
      </c>
    </row>
    <row r="107" spans="1:91" s="7" customFormat="1" ht="16.5" customHeight="1">
      <c r="A107" s="94" t="s">
        <v>83</v>
      </c>
      <c r="B107" s="95"/>
      <c r="C107" s="96"/>
      <c r="D107" s="277" t="s">
        <v>122</v>
      </c>
      <c r="E107" s="277"/>
      <c r="F107" s="277"/>
      <c r="G107" s="277"/>
      <c r="H107" s="277"/>
      <c r="I107" s="97"/>
      <c r="J107" s="277" t="s">
        <v>123</v>
      </c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  <c r="AA107" s="277"/>
      <c r="AB107" s="277"/>
      <c r="AC107" s="277"/>
      <c r="AD107" s="277"/>
      <c r="AE107" s="277"/>
      <c r="AF107" s="277"/>
      <c r="AG107" s="303">
        <f>'SO09 - Vedlejší rozpočtov...'!J30</f>
        <v>0</v>
      </c>
      <c r="AH107" s="304"/>
      <c r="AI107" s="304"/>
      <c r="AJ107" s="304"/>
      <c r="AK107" s="304"/>
      <c r="AL107" s="304"/>
      <c r="AM107" s="304"/>
      <c r="AN107" s="303">
        <f t="shared" si="0"/>
        <v>0</v>
      </c>
      <c r="AO107" s="304"/>
      <c r="AP107" s="304"/>
      <c r="AQ107" s="98" t="s">
        <v>86</v>
      </c>
      <c r="AR107" s="99"/>
      <c r="AS107" s="112">
        <v>0</v>
      </c>
      <c r="AT107" s="113">
        <f t="shared" si="1"/>
        <v>0</v>
      </c>
      <c r="AU107" s="114">
        <f>'SO09 - Vedlejší rozpočtov...'!P124</f>
        <v>0</v>
      </c>
      <c r="AV107" s="113">
        <f>'SO09 - Vedlejší rozpočtov...'!J33</f>
        <v>0</v>
      </c>
      <c r="AW107" s="113">
        <f>'SO09 - Vedlejší rozpočtov...'!J34</f>
        <v>0</v>
      </c>
      <c r="AX107" s="113">
        <f>'SO09 - Vedlejší rozpočtov...'!J35</f>
        <v>0</v>
      </c>
      <c r="AY107" s="113">
        <f>'SO09 - Vedlejší rozpočtov...'!J36</f>
        <v>0</v>
      </c>
      <c r="AZ107" s="113">
        <f>'SO09 - Vedlejší rozpočtov...'!F33</f>
        <v>0</v>
      </c>
      <c r="BA107" s="113">
        <f>'SO09 - Vedlejší rozpočtov...'!F34</f>
        <v>0</v>
      </c>
      <c r="BB107" s="113">
        <f>'SO09 - Vedlejší rozpočtov...'!F35</f>
        <v>0</v>
      </c>
      <c r="BC107" s="113">
        <f>'SO09 - Vedlejší rozpočtov...'!F36</f>
        <v>0</v>
      </c>
      <c r="BD107" s="115">
        <f>'SO09 - Vedlejší rozpočtov...'!F37</f>
        <v>0</v>
      </c>
      <c r="BT107" s="104" t="s">
        <v>87</v>
      </c>
      <c r="BV107" s="104" t="s">
        <v>81</v>
      </c>
      <c r="BW107" s="104" t="s">
        <v>124</v>
      </c>
      <c r="BX107" s="104" t="s">
        <v>5</v>
      </c>
      <c r="CL107" s="104" t="s">
        <v>1</v>
      </c>
      <c r="CM107" s="104" t="s">
        <v>89</v>
      </c>
    </row>
    <row r="108" spans="1:57" s="2" customFormat="1" ht="30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40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s="2" customFormat="1" ht="6.95" customHeight="1">
      <c r="A109" s="35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40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</sheetData>
  <sheetProtection algorithmName="SHA-512" hashValue="owZTOPwq8mcLYxxEc7JJvYwnQgLKRyLwwqAQfmTeScT/eNWx9JvbYMh2hvk4VXaCe3kwcaHRCpPyWFLV3lTlVg==" saltValue="nmuwwF6uoP2fJCv1ftw9FVRGJ/9q8XjbDUAzoPjjCK2cCg+zFffTWD3rTj97QYJCBP3VzPVxxZBbU2IYMk3HNg==" spinCount="100000" sheet="1" objects="1" scenarios="1" formatColumns="0" formatRows="0"/>
  <mergeCells count="90">
    <mergeCell ref="AN106:AP106"/>
    <mergeCell ref="AG106:AM106"/>
    <mergeCell ref="AN107:AP107"/>
    <mergeCell ref="AG107:AM107"/>
    <mergeCell ref="AN94:AP94"/>
    <mergeCell ref="AN92:AP92"/>
    <mergeCell ref="AN97:AP97"/>
    <mergeCell ref="AS89:AT91"/>
    <mergeCell ref="AN105:AP105"/>
    <mergeCell ref="AG105:AM105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101:AM101"/>
    <mergeCell ref="AG97:AM97"/>
    <mergeCell ref="AG98:AM98"/>
    <mergeCell ref="AG96:AM96"/>
    <mergeCell ref="AG99:AM99"/>
    <mergeCell ref="AM87:AN87"/>
    <mergeCell ref="AM89:AP89"/>
    <mergeCell ref="AM90:AP90"/>
    <mergeCell ref="L32:P32"/>
    <mergeCell ref="W32:AE32"/>
    <mergeCell ref="AK32:AO32"/>
    <mergeCell ref="L33:P33"/>
    <mergeCell ref="W33:AE33"/>
    <mergeCell ref="AK33:AO33"/>
    <mergeCell ref="AK30:AO30"/>
    <mergeCell ref="L30:P30"/>
    <mergeCell ref="W31:AE31"/>
    <mergeCell ref="L31:P31"/>
    <mergeCell ref="AK31:AO31"/>
    <mergeCell ref="D107:H107"/>
    <mergeCell ref="J107:AF107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K97:AF97"/>
    <mergeCell ref="L85:AO85"/>
    <mergeCell ref="D105:H105"/>
    <mergeCell ref="J105:AF105"/>
    <mergeCell ref="D106:H106"/>
    <mergeCell ref="J106:AF106"/>
    <mergeCell ref="AG104:AM104"/>
    <mergeCell ref="AN95:AP95"/>
    <mergeCell ref="AN104:AP104"/>
    <mergeCell ref="AN103:AP103"/>
    <mergeCell ref="AN98:AP98"/>
    <mergeCell ref="AN102:AP102"/>
    <mergeCell ref="AN101:AP101"/>
    <mergeCell ref="AN100:AP100"/>
    <mergeCell ref="AN96:AP96"/>
    <mergeCell ref="AN99:AP99"/>
    <mergeCell ref="J103:AF103"/>
    <mergeCell ref="J99:AF99"/>
    <mergeCell ref="K100:AF100"/>
    <mergeCell ref="K101:AF101"/>
    <mergeCell ref="K98:AF98"/>
    <mergeCell ref="C92:G92"/>
    <mergeCell ref="D104:H104"/>
    <mergeCell ref="D103:H103"/>
    <mergeCell ref="D102:H102"/>
    <mergeCell ref="D96:H96"/>
    <mergeCell ref="D99:H99"/>
    <mergeCell ref="D95:H95"/>
    <mergeCell ref="E97:I97"/>
    <mergeCell ref="E98:I98"/>
    <mergeCell ref="E101:I101"/>
    <mergeCell ref="E100:I100"/>
    <mergeCell ref="I92:AF92"/>
    <mergeCell ref="J96:AF96"/>
    <mergeCell ref="J95:AF95"/>
    <mergeCell ref="J104:AF104"/>
    <mergeCell ref="J102:AF102"/>
  </mergeCells>
  <hyperlinks>
    <hyperlink ref="A95" location="'SO01 - Stavební část'!C2" display="/"/>
    <hyperlink ref="A97" location="'01 - Nerez - Plavecký baz...'!C2" display="/"/>
    <hyperlink ref="A98" location="'02 - Nerez - Vířivý bazén...'!C2" display="/"/>
    <hyperlink ref="A100" location="'01 - Technologie - Plavec...'!C2" display="/"/>
    <hyperlink ref="A101" location="'02 - Technologie - Vířivý...'!C2" display="/"/>
    <hyperlink ref="A102" location="'SO04 - Zdravotechnická in...'!C2" display="/"/>
    <hyperlink ref="A103" location="'SO05 - Měření a regulace'!C2" display="/"/>
    <hyperlink ref="A104" location="'SO06 - Elektroinstalace'!C2" display="/"/>
    <hyperlink ref="A105" location="'SO07 - Vzduchotechnika'!C2" display="/"/>
    <hyperlink ref="A106" location="'SO08 - Vytápění'!C2" display="/"/>
    <hyperlink ref="A107" location="'SO09 - Vedlejší rozpočto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118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5" customHeight="1">
      <c r="B4" s="21"/>
      <c r="D4" s="118" t="s">
        <v>125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20" t="str">
        <f>'Rekapitulace stavby'!K6</f>
        <v>Stavební úpravy a přístavba krytého bazénu ve Studénce, Budovatelská 769, 742 13 Studénka - Butovice</v>
      </c>
      <c r="F7" s="321"/>
      <c r="G7" s="321"/>
      <c r="H7" s="321"/>
      <c r="L7" s="21"/>
    </row>
    <row r="8" spans="1:31" s="2" customFormat="1" ht="12" customHeight="1">
      <c r="A8" s="35"/>
      <c r="B8" s="40"/>
      <c r="C8" s="35"/>
      <c r="D8" s="120" t="s">
        <v>126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2" t="s">
        <v>3327</v>
      </c>
      <c r="F9" s="323"/>
      <c r="G9" s="323"/>
      <c r="H9" s="32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20" t="s">
        <v>18</v>
      </c>
      <c r="E11" s="35"/>
      <c r="F11" s="111" t="s">
        <v>1</v>
      </c>
      <c r="G11" s="35"/>
      <c r="H11" s="35"/>
      <c r="I11" s="120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20</v>
      </c>
      <c r="E12" s="35"/>
      <c r="F12" s="111" t="s">
        <v>21</v>
      </c>
      <c r="G12" s="35"/>
      <c r="H12" s="35"/>
      <c r="I12" s="120" t="s">
        <v>22</v>
      </c>
      <c r="J12" s="121" t="str">
        <f>'Rekapitulace stavby'!AN8</f>
        <v>26.10.2021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24</v>
      </c>
      <c r="E14" s="35"/>
      <c r="F14" s="35"/>
      <c r="G14" s="35"/>
      <c r="H14" s="35"/>
      <c r="I14" s="120" t="s">
        <v>25</v>
      </c>
      <c r="J14" s="111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27</v>
      </c>
      <c r="F15" s="35"/>
      <c r="G15" s="35"/>
      <c r="H15" s="35"/>
      <c r="I15" s="120" t="s">
        <v>28</v>
      </c>
      <c r="J15" s="111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30</v>
      </c>
      <c r="E17" s="35"/>
      <c r="F17" s="35"/>
      <c r="G17" s="35"/>
      <c r="H17" s="35"/>
      <c r="I17" s="120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4" t="str">
        <f>'Rekapitulace stavby'!E14</f>
        <v>Vyplň údaj</v>
      </c>
      <c r="F18" s="325"/>
      <c r="G18" s="325"/>
      <c r="H18" s="325"/>
      <c r="I18" s="120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32</v>
      </c>
      <c r="E20" s="35"/>
      <c r="F20" s="35"/>
      <c r="G20" s="35"/>
      <c r="H20" s="35"/>
      <c r="I20" s="120" t="s">
        <v>25</v>
      </c>
      <c r="J20" s="111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34</v>
      </c>
      <c r="F21" s="35"/>
      <c r="G21" s="35"/>
      <c r="H21" s="35"/>
      <c r="I21" s="120" t="s">
        <v>28</v>
      </c>
      <c r="J21" s="111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37</v>
      </c>
      <c r="E23" s="35"/>
      <c r="F23" s="35"/>
      <c r="G23" s="35"/>
      <c r="H23" s="35"/>
      <c r="I23" s="120" t="s">
        <v>25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">
        <v>21</v>
      </c>
      <c r="F24" s="35"/>
      <c r="G24" s="35"/>
      <c r="H24" s="35"/>
      <c r="I24" s="120" t="s">
        <v>28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38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2"/>
      <c r="B27" s="123"/>
      <c r="C27" s="122"/>
      <c r="D27" s="122"/>
      <c r="E27" s="326" t="s">
        <v>1</v>
      </c>
      <c r="F27" s="326"/>
      <c r="G27" s="326"/>
      <c r="H27" s="326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39</v>
      </c>
      <c r="E30" s="35"/>
      <c r="F30" s="35"/>
      <c r="G30" s="35"/>
      <c r="H30" s="35"/>
      <c r="I30" s="35"/>
      <c r="J30" s="127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41</v>
      </c>
      <c r="G32" s="35"/>
      <c r="H32" s="35"/>
      <c r="I32" s="128" t="s">
        <v>40</v>
      </c>
      <c r="J32" s="128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43</v>
      </c>
      <c r="E33" s="120" t="s">
        <v>44</v>
      </c>
      <c r="F33" s="130">
        <f>ROUND((SUM(BE118:BE235)),2)</f>
        <v>0</v>
      </c>
      <c r="G33" s="35"/>
      <c r="H33" s="35"/>
      <c r="I33" s="131">
        <v>0.21</v>
      </c>
      <c r="J33" s="130">
        <f>ROUND(((SUM(BE118:BE235))*I33),2)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45</v>
      </c>
      <c r="F34" s="130">
        <f>ROUND((SUM(BF118:BF235)),2)</f>
        <v>0</v>
      </c>
      <c r="G34" s="35"/>
      <c r="H34" s="35"/>
      <c r="I34" s="131">
        <v>0.15</v>
      </c>
      <c r="J34" s="130">
        <f>ROUND(((SUM(BF118:BF235))*I34),2)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20" t="s">
        <v>46</v>
      </c>
      <c r="F35" s="130">
        <f>ROUND((SUM(BG118:BG235)),2)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0" t="s">
        <v>47</v>
      </c>
      <c r="F36" s="130">
        <f>ROUND((SUM(BH118:BH235)),2)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48</v>
      </c>
      <c r="F37" s="130">
        <f>ROUND((SUM(BI118:BI235)),2)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49</v>
      </c>
      <c r="E39" s="134"/>
      <c r="F39" s="134"/>
      <c r="G39" s="135" t="s">
        <v>50</v>
      </c>
      <c r="H39" s="136" t="s">
        <v>51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52</v>
      </c>
      <c r="E50" s="140"/>
      <c r="F50" s="140"/>
      <c r="G50" s="139" t="s">
        <v>53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54</v>
      </c>
      <c r="E61" s="142"/>
      <c r="F61" s="143" t="s">
        <v>55</v>
      </c>
      <c r="G61" s="141" t="s">
        <v>54</v>
      </c>
      <c r="H61" s="142"/>
      <c r="I61" s="142"/>
      <c r="J61" s="144" t="s">
        <v>55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56</v>
      </c>
      <c r="E65" s="145"/>
      <c r="F65" s="145"/>
      <c r="G65" s="139" t="s">
        <v>57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54</v>
      </c>
      <c r="E76" s="142"/>
      <c r="F76" s="143" t="s">
        <v>55</v>
      </c>
      <c r="G76" s="141" t="s">
        <v>54</v>
      </c>
      <c r="H76" s="142"/>
      <c r="I76" s="142"/>
      <c r="J76" s="144" t="s">
        <v>55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7" t="str">
        <f>E7</f>
        <v>Stavební úpravy a přístavba krytého bazénu ve Studénce, Budovatelská 769, 742 13 Studénka - Butovice</v>
      </c>
      <c r="F85" s="328"/>
      <c r="G85" s="328"/>
      <c r="H85" s="32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126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0" t="str">
        <f>E9</f>
        <v>SO07 - Vzduchotechnika</v>
      </c>
      <c r="F87" s="329"/>
      <c r="G87" s="329"/>
      <c r="H87" s="32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26.10.2021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Město Studénka</v>
      </c>
      <c r="G91" s="37"/>
      <c r="H91" s="37"/>
      <c r="I91" s="30" t="s">
        <v>32</v>
      </c>
      <c r="J91" s="33" t="str">
        <f>E21</f>
        <v>Michal Pospíšil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0" t="s">
        <v>129</v>
      </c>
      <c r="D94" s="151"/>
      <c r="E94" s="151"/>
      <c r="F94" s="151"/>
      <c r="G94" s="151"/>
      <c r="H94" s="151"/>
      <c r="I94" s="151"/>
      <c r="J94" s="152" t="s">
        <v>130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131</v>
      </c>
      <c r="D96" s="37"/>
      <c r="E96" s="37"/>
      <c r="F96" s="37"/>
      <c r="G96" s="37"/>
      <c r="H96" s="37"/>
      <c r="I96" s="37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132</v>
      </c>
    </row>
    <row r="97" spans="2:12" s="9" customFormat="1" ht="24.95" customHeight="1">
      <c r="B97" s="154"/>
      <c r="C97" s="155"/>
      <c r="D97" s="156" t="s">
        <v>143</v>
      </c>
      <c r="E97" s="157"/>
      <c r="F97" s="157"/>
      <c r="G97" s="157"/>
      <c r="H97" s="157"/>
      <c r="I97" s="157"/>
      <c r="J97" s="158">
        <f>J119</f>
        <v>0</v>
      </c>
      <c r="K97" s="155"/>
      <c r="L97" s="159"/>
    </row>
    <row r="98" spans="2:12" s="10" customFormat="1" ht="19.9" customHeight="1">
      <c r="B98" s="160"/>
      <c r="C98" s="105"/>
      <c r="D98" s="161" t="s">
        <v>3328</v>
      </c>
      <c r="E98" s="162"/>
      <c r="F98" s="162"/>
      <c r="G98" s="162"/>
      <c r="H98" s="162"/>
      <c r="I98" s="162"/>
      <c r="J98" s="163">
        <f>J120</f>
        <v>0</v>
      </c>
      <c r="K98" s="105"/>
      <c r="L98" s="164"/>
    </row>
    <row r="99" spans="1:31" s="2" customFormat="1" ht="21.7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159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27" t="str">
        <f>E7</f>
        <v>Stavební úpravy a přístavba krytého bazénu ve Studénce, Budovatelská 769, 742 13 Studénka - Butovice</v>
      </c>
      <c r="F108" s="328"/>
      <c r="G108" s="328"/>
      <c r="H108" s="328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126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280" t="str">
        <f>E9</f>
        <v>SO07 - Vzduchotechnika</v>
      </c>
      <c r="F110" s="329"/>
      <c r="G110" s="329"/>
      <c r="H110" s="329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 xml:space="preserve"> </v>
      </c>
      <c r="G112" s="37"/>
      <c r="H112" s="37"/>
      <c r="I112" s="30" t="s">
        <v>22</v>
      </c>
      <c r="J112" s="67" t="str">
        <f>IF(J12="","",J12)</f>
        <v>26.10.2021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>Město Studénka</v>
      </c>
      <c r="G114" s="37"/>
      <c r="H114" s="37"/>
      <c r="I114" s="30" t="s">
        <v>32</v>
      </c>
      <c r="J114" s="33" t="str">
        <f>E21</f>
        <v>Michal Pospíšil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30</v>
      </c>
      <c r="D115" s="37"/>
      <c r="E115" s="37"/>
      <c r="F115" s="28" t="str">
        <f>IF(E18="","",E18)</f>
        <v>Vyplň údaj</v>
      </c>
      <c r="G115" s="37"/>
      <c r="H115" s="37"/>
      <c r="I115" s="30" t="s">
        <v>37</v>
      </c>
      <c r="J115" s="33" t="str">
        <f>E24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1" customFormat="1" ht="29.25" customHeight="1">
      <c r="A117" s="165"/>
      <c r="B117" s="166"/>
      <c r="C117" s="167" t="s">
        <v>160</v>
      </c>
      <c r="D117" s="168" t="s">
        <v>64</v>
      </c>
      <c r="E117" s="168" t="s">
        <v>60</v>
      </c>
      <c r="F117" s="168" t="s">
        <v>61</v>
      </c>
      <c r="G117" s="168" t="s">
        <v>161</v>
      </c>
      <c r="H117" s="168" t="s">
        <v>162</v>
      </c>
      <c r="I117" s="168" t="s">
        <v>163</v>
      </c>
      <c r="J117" s="168" t="s">
        <v>130</v>
      </c>
      <c r="K117" s="169" t="s">
        <v>164</v>
      </c>
      <c r="L117" s="170"/>
      <c r="M117" s="76" t="s">
        <v>1</v>
      </c>
      <c r="N117" s="77" t="s">
        <v>43</v>
      </c>
      <c r="O117" s="77" t="s">
        <v>165</v>
      </c>
      <c r="P117" s="77" t="s">
        <v>166</v>
      </c>
      <c r="Q117" s="77" t="s">
        <v>167</v>
      </c>
      <c r="R117" s="77" t="s">
        <v>168</v>
      </c>
      <c r="S117" s="77" t="s">
        <v>169</v>
      </c>
      <c r="T117" s="78" t="s">
        <v>170</v>
      </c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</row>
    <row r="118" spans="1:63" s="2" customFormat="1" ht="22.9" customHeight="1">
      <c r="A118" s="35"/>
      <c r="B118" s="36"/>
      <c r="C118" s="83" t="s">
        <v>171</v>
      </c>
      <c r="D118" s="37"/>
      <c r="E118" s="37"/>
      <c r="F118" s="37"/>
      <c r="G118" s="37"/>
      <c r="H118" s="37"/>
      <c r="I118" s="37"/>
      <c r="J118" s="171">
        <f>BK118</f>
        <v>0</v>
      </c>
      <c r="K118" s="37"/>
      <c r="L118" s="40"/>
      <c r="M118" s="79"/>
      <c r="N118" s="172"/>
      <c r="O118" s="80"/>
      <c r="P118" s="173">
        <f>P119</f>
        <v>0</v>
      </c>
      <c r="Q118" s="80"/>
      <c r="R118" s="173">
        <f>R119</f>
        <v>0</v>
      </c>
      <c r="S118" s="80"/>
      <c r="T118" s="174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78</v>
      </c>
      <c r="AU118" s="18" t="s">
        <v>132</v>
      </c>
      <c r="BK118" s="175">
        <f>BK119</f>
        <v>0</v>
      </c>
    </row>
    <row r="119" spans="2:63" s="12" customFormat="1" ht="25.9" customHeight="1">
      <c r="B119" s="176"/>
      <c r="C119" s="177"/>
      <c r="D119" s="178" t="s">
        <v>78</v>
      </c>
      <c r="E119" s="179" t="s">
        <v>1492</v>
      </c>
      <c r="F119" s="179" t="s">
        <v>1493</v>
      </c>
      <c r="G119" s="177"/>
      <c r="H119" s="177"/>
      <c r="I119" s="180"/>
      <c r="J119" s="181">
        <f>BK119</f>
        <v>0</v>
      </c>
      <c r="K119" s="177"/>
      <c r="L119" s="182"/>
      <c r="M119" s="183"/>
      <c r="N119" s="184"/>
      <c r="O119" s="184"/>
      <c r="P119" s="185">
        <f>P120</f>
        <v>0</v>
      </c>
      <c r="Q119" s="184"/>
      <c r="R119" s="185">
        <f>R120</f>
        <v>0</v>
      </c>
      <c r="S119" s="184"/>
      <c r="T119" s="186">
        <f>T120</f>
        <v>0</v>
      </c>
      <c r="AR119" s="187" t="s">
        <v>89</v>
      </c>
      <c r="AT119" s="188" t="s">
        <v>78</v>
      </c>
      <c r="AU119" s="188" t="s">
        <v>79</v>
      </c>
      <c r="AY119" s="187" t="s">
        <v>174</v>
      </c>
      <c r="BK119" s="189">
        <f>BK120</f>
        <v>0</v>
      </c>
    </row>
    <row r="120" spans="2:63" s="12" customFormat="1" ht="22.9" customHeight="1">
      <c r="B120" s="176"/>
      <c r="C120" s="177"/>
      <c r="D120" s="178" t="s">
        <v>78</v>
      </c>
      <c r="E120" s="190" t="s">
        <v>3329</v>
      </c>
      <c r="F120" s="190" t="s">
        <v>117</v>
      </c>
      <c r="G120" s="177"/>
      <c r="H120" s="177"/>
      <c r="I120" s="180"/>
      <c r="J120" s="191">
        <f>BK120</f>
        <v>0</v>
      </c>
      <c r="K120" s="177"/>
      <c r="L120" s="182"/>
      <c r="M120" s="183"/>
      <c r="N120" s="184"/>
      <c r="O120" s="184"/>
      <c r="P120" s="185">
        <f>SUM(P121:P235)</f>
        <v>0</v>
      </c>
      <c r="Q120" s="184"/>
      <c r="R120" s="185">
        <f>SUM(R121:R235)</f>
        <v>0</v>
      </c>
      <c r="S120" s="184"/>
      <c r="T120" s="186">
        <f>SUM(T121:T235)</f>
        <v>0</v>
      </c>
      <c r="AR120" s="187" t="s">
        <v>89</v>
      </c>
      <c r="AT120" s="188" t="s">
        <v>78</v>
      </c>
      <c r="AU120" s="188" t="s">
        <v>87</v>
      </c>
      <c r="AY120" s="187" t="s">
        <v>174</v>
      </c>
      <c r="BK120" s="189">
        <f>SUM(BK121:BK235)</f>
        <v>0</v>
      </c>
    </row>
    <row r="121" spans="1:65" s="2" customFormat="1" ht="14.45" customHeight="1">
      <c r="A121" s="35"/>
      <c r="B121" s="36"/>
      <c r="C121" s="192" t="s">
        <v>87</v>
      </c>
      <c r="D121" s="192" t="s">
        <v>176</v>
      </c>
      <c r="E121" s="193" t="s">
        <v>3330</v>
      </c>
      <c r="F121" s="194" t="s">
        <v>3331</v>
      </c>
      <c r="G121" s="195" t="s">
        <v>1721</v>
      </c>
      <c r="H121" s="196">
        <v>1</v>
      </c>
      <c r="I121" s="197"/>
      <c r="J121" s="198">
        <f>ROUND(I121*H121,2)</f>
        <v>0</v>
      </c>
      <c r="K121" s="194" t="s">
        <v>180</v>
      </c>
      <c r="L121" s="40"/>
      <c r="M121" s="199" t="s">
        <v>1</v>
      </c>
      <c r="N121" s="200" t="s">
        <v>44</v>
      </c>
      <c r="O121" s="72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3" t="s">
        <v>278</v>
      </c>
      <c r="AT121" s="203" t="s">
        <v>176</v>
      </c>
      <c r="AU121" s="203" t="s">
        <v>89</v>
      </c>
      <c r="AY121" s="18" t="s">
        <v>174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18" t="s">
        <v>87</v>
      </c>
      <c r="BK121" s="204">
        <f>ROUND(I121*H121,2)</f>
        <v>0</v>
      </c>
      <c r="BL121" s="18" t="s">
        <v>278</v>
      </c>
      <c r="BM121" s="203" t="s">
        <v>3332</v>
      </c>
    </row>
    <row r="122" spans="1:65" s="2" customFormat="1" ht="14.45" customHeight="1">
      <c r="A122" s="35"/>
      <c r="B122" s="36"/>
      <c r="C122" s="249" t="s">
        <v>89</v>
      </c>
      <c r="D122" s="249" t="s">
        <v>317</v>
      </c>
      <c r="E122" s="250" t="s">
        <v>3333</v>
      </c>
      <c r="F122" s="251" t="s">
        <v>3334</v>
      </c>
      <c r="G122" s="252" t="s">
        <v>1342</v>
      </c>
      <c r="H122" s="253">
        <v>1</v>
      </c>
      <c r="I122" s="254"/>
      <c r="J122" s="255">
        <f>ROUND(I122*H122,2)</f>
        <v>0</v>
      </c>
      <c r="K122" s="251" t="s">
        <v>1</v>
      </c>
      <c r="L122" s="256"/>
      <c r="M122" s="257" t="s">
        <v>1</v>
      </c>
      <c r="N122" s="258" t="s">
        <v>44</v>
      </c>
      <c r="O122" s="72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3" t="s">
        <v>238</v>
      </c>
      <c r="AT122" s="203" t="s">
        <v>317</v>
      </c>
      <c r="AU122" s="203" t="s">
        <v>89</v>
      </c>
      <c r="AY122" s="18" t="s">
        <v>174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18" t="s">
        <v>87</v>
      </c>
      <c r="BK122" s="204">
        <f>ROUND(I122*H122,2)</f>
        <v>0</v>
      </c>
      <c r="BL122" s="18" t="s">
        <v>181</v>
      </c>
      <c r="BM122" s="203" t="s">
        <v>3335</v>
      </c>
    </row>
    <row r="123" spans="1:47" s="2" customFormat="1" ht="48.75">
      <c r="A123" s="35"/>
      <c r="B123" s="36"/>
      <c r="C123" s="37"/>
      <c r="D123" s="207" t="s">
        <v>2337</v>
      </c>
      <c r="E123" s="37"/>
      <c r="F123" s="263" t="s">
        <v>3336</v>
      </c>
      <c r="G123" s="37"/>
      <c r="H123" s="37"/>
      <c r="I123" s="264"/>
      <c r="J123" s="37"/>
      <c r="K123" s="37"/>
      <c r="L123" s="40"/>
      <c r="M123" s="265"/>
      <c r="N123" s="266"/>
      <c r="O123" s="72"/>
      <c r="P123" s="72"/>
      <c r="Q123" s="72"/>
      <c r="R123" s="72"/>
      <c r="S123" s="72"/>
      <c r="T123" s="73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2337</v>
      </c>
      <c r="AU123" s="18" t="s">
        <v>89</v>
      </c>
    </row>
    <row r="124" spans="1:65" s="2" customFormat="1" ht="14.45" customHeight="1">
      <c r="A124" s="35"/>
      <c r="B124" s="36"/>
      <c r="C124" s="249" t="s">
        <v>194</v>
      </c>
      <c r="D124" s="249" t="s">
        <v>317</v>
      </c>
      <c r="E124" s="250" t="s">
        <v>3337</v>
      </c>
      <c r="F124" s="251" t="s">
        <v>3338</v>
      </c>
      <c r="G124" s="252" t="s">
        <v>1342</v>
      </c>
      <c r="H124" s="253">
        <v>1</v>
      </c>
      <c r="I124" s="254"/>
      <c r="J124" s="255">
        <f>ROUND(I124*H124,2)</f>
        <v>0</v>
      </c>
      <c r="K124" s="251" t="s">
        <v>1</v>
      </c>
      <c r="L124" s="256"/>
      <c r="M124" s="257" t="s">
        <v>1</v>
      </c>
      <c r="N124" s="258" t="s">
        <v>44</v>
      </c>
      <c r="O124" s="72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3" t="s">
        <v>238</v>
      </c>
      <c r="AT124" s="203" t="s">
        <v>317</v>
      </c>
      <c r="AU124" s="203" t="s">
        <v>89</v>
      </c>
      <c r="AY124" s="18" t="s">
        <v>174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18" t="s">
        <v>87</v>
      </c>
      <c r="BK124" s="204">
        <f>ROUND(I124*H124,2)</f>
        <v>0</v>
      </c>
      <c r="BL124" s="18" t="s">
        <v>181</v>
      </c>
      <c r="BM124" s="203" t="s">
        <v>3339</v>
      </c>
    </row>
    <row r="125" spans="1:65" s="2" customFormat="1" ht="14.45" customHeight="1">
      <c r="A125" s="35"/>
      <c r="B125" s="36"/>
      <c r="C125" s="249" t="s">
        <v>181</v>
      </c>
      <c r="D125" s="249" t="s">
        <v>317</v>
      </c>
      <c r="E125" s="250" t="s">
        <v>3340</v>
      </c>
      <c r="F125" s="251" t="s">
        <v>3341</v>
      </c>
      <c r="G125" s="252" t="s">
        <v>1342</v>
      </c>
      <c r="H125" s="253">
        <v>1</v>
      </c>
      <c r="I125" s="254"/>
      <c r="J125" s="255">
        <f>ROUND(I125*H125,2)</f>
        <v>0</v>
      </c>
      <c r="K125" s="251" t="s">
        <v>1</v>
      </c>
      <c r="L125" s="256"/>
      <c r="M125" s="257" t="s">
        <v>1</v>
      </c>
      <c r="N125" s="258" t="s">
        <v>44</v>
      </c>
      <c r="O125" s="7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3" t="s">
        <v>238</v>
      </c>
      <c r="AT125" s="203" t="s">
        <v>317</v>
      </c>
      <c r="AU125" s="203" t="s">
        <v>89</v>
      </c>
      <c r="AY125" s="18" t="s">
        <v>174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18" t="s">
        <v>87</v>
      </c>
      <c r="BK125" s="204">
        <f>ROUND(I125*H125,2)</f>
        <v>0</v>
      </c>
      <c r="BL125" s="18" t="s">
        <v>181</v>
      </c>
      <c r="BM125" s="203" t="s">
        <v>3342</v>
      </c>
    </row>
    <row r="126" spans="1:47" s="2" customFormat="1" ht="29.25">
      <c r="A126" s="35"/>
      <c r="B126" s="36"/>
      <c r="C126" s="37"/>
      <c r="D126" s="207" t="s">
        <v>2337</v>
      </c>
      <c r="E126" s="37"/>
      <c r="F126" s="263" t="s">
        <v>3343</v>
      </c>
      <c r="G126" s="37"/>
      <c r="H126" s="37"/>
      <c r="I126" s="264"/>
      <c r="J126" s="37"/>
      <c r="K126" s="37"/>
      <c r="L126" s="40"/>
      <c r="M126" s="265"/>
      <c r="N126" s="266"/>
      <c r="O126" s="72"/>
      <c r="P126" s="72"/>
      <c r="Q126" s="72"/>
      <c r="R126" s="72"/>
      <c r="S126" s="72"/>
      <c r="T126" s="73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2337</v>
      </c>
      <c r="AU126" s="18" t="s">
        <v>89</v>
      </c>
    </row>
    <row r="127" spans="1:65" s="2" customFormat="1" ht="14.45" customHeight="1">
      <c r="A127" s="35"/>
      <c r="B127" s="36"/>
      <c r="C127" s="249" t="s">
        <v>211</v>
      </c>
      <c r="D127" s="249" t="s">
        <v>317</v>
      </c>
      <c r="E127" s="250" t="s">
        <v>3344</v>
      </c>
      <c r="F127" s="251" t="s">
        <v>3345</v>
      </c>
      <c r="G127" s="252" t="s">
        <v>1342</v>
      </c>
      <c r="H127" s="253">
        <v>3</v>
      </c>
      <c r="I127" s="254"/>
      <c r="J127" s="255">
        <f>ROUND(I127*H127,2)</f>
        <v>0</v>
      </c>
      <c r="K127" s="251" t="s">
        <v>1</v>
      </c>
      <c r="L127" s="256"/>
      <c r="M127" s="257" t="s">
        <v>1</v>
      </c>
      <c r="N127" s="258" t="s">
        <v>44</v>
      </c>
      <c r="O127" s="7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238</v>
      </c>
      <c r="AT127" s="203" t="s">
        <v>317</v>
      </c>
      <c r="AU127" s="203" t="s">
        <v>89</v>
      </c>
      <c r="AY127" s="18" t="s">
        <v>174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8" t="s">
        <v>87</v>
      </c>
      <c r="BK127" s="204">
        <f>ROUND(I127*H127,2)</f>
        <v>0</v>
      </c>
      <c r="BL127" s="18" t="s">
        <v>181</v>
      </c>
      <c r="BM127" s="203" t="s">
        <v>3346</v>
      </c>
    </row>
    <row r="128" spans="1:47" s="2" customFormat="1" ht="19.5">
      <c r="A128" s="35"/>
      <c r="B128" s="36"/>
      <c r="C128" s="37"/>
      <c r="D128" s="207" t="s">
        <v>2337</v>
      </c>
      <c r="E128" s="37"/>
      <c r="F128" s="263" t="s">
        <v>3347</v>
      </c>
      <c r="G128" s="37"/>
      <c r="H128" s="37"/>
      <c r="I128" s="264"/>
      <c r="J128" s="37"/>
      <c r="K128" s="37"/>
      <c r="L128" s="40"/>
      <c r="M128" s="265"/>
      <c r="N128" s="266"/>
      <c r="O128" s="72"/>
      <c r="P128" s="72"/>
      <c r="Q128" s="72"/>
      <c r="R128" s="72"/>
      <c r="S128" s="72"/>
      <c r="T128" s="73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2337</v>
      </c>
      <c r="AU128" s="18" t="s">
        <v>89</v>
      </c>
    </row>
    <row r="129" spans="1:65" s="2" customFormat="1" ht="14.45" customHeight="1">
      <c r="A129" s="35"/>
      <c r="B129" s="36"/>
      <c r="C129" s="249" t="s">
        <v>218</v>
      </c>
      <c r="D129" s="249" t="s">
        <v>317</v>
      </c>
      <c r="E129" s="250" t="s">
        <v>3348</v>
      </c>
      <c r="F129" s="251" t="s">
        <v>3349</v>
      </c>
      <c r="G129" s="252" t="s">
        <v>1342</v>
      </c>
      <c r="H129" s="253">
        <v>3</v>
      </c>
      <c r="I129" s="254"/>
      <c r="J129" s="255">
        <f>ROUND(I129*H129,2)</f>
        <v>0</v>
      </c>
      <c r="K129" s="251" t="s">
        <v>1</v>
      </c>
      <c r="L129" s="256"/>
      <c r="M129" s="257" t="s">
        <v>1</v>
      </c>
      <c r="N129" s="258" t="s">
        <v>44</v>
      </c>
      <c r="O129" s="7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238</v>
      </c>
      <c r="AT129" s="203" t="s">
        <v>317</v>
      </c>
      <c r="AU129" s="203" t="s">
        <v>89</v>
      </c>
      <c r="AY129" s="18" t="s">
        <v>174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8" t="s">
        <v>87</v>
      </c>
      <c r="BK129" s="204">
        <f>ROUND(I129*H129,2)</f>
        <v>0</v>
      </c>
      <c r="BL129" s="18" t="s">
        <v>181</v>
      </c>
      <c r="BM129" s="203" t="s">
        <v>3350</v>
      </c>
    </row>
    <row r="130" spans="1:47" s="2" customFormat="1" ht="19.5">
      <c r="A130" s="35"/>
      <c r="B130" s="36"/>
      <c r="C130" s="37"/>
      <c r="D130" s="207" t="s">
        <v>2337</v>
      </c>
      <c r="E130" s="37"/>
      <c r="F130" s="263" t="s">
        <v>3351</v>
      </c>
      <c r="G130" s="37"/>
      <c r="H130" s="37"/>
      <c r="I130" s="264"/>
      <c r="J130" s="37"/>
      <c r="K130" s="37"/>
      <c r="L130" s="40"/>
      <c r="M130" s="265"/>
      <c r="N130" s="266"/>
      <c r="O130" s="72"/>
      <c r="P130" s="72"/>
      <c r="Q130" s="72"/>
      <c r="R130" s="72"/>
      <c r="S130" s="72"/>
      <c r="T130" s="73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2337</v>
      </c>
      <c r="AU130" s="18" t="s">
        <v>89</v>
      </c>
    </row>
    <row r="131" spans="1:65" s="2" customFormat="1" ht="14.45" customHeight="1">
      <c r="A131" s="35"/>
      <c r="B131" s="36"/>
      <c r="C131" s="249" t="s">
        <v>231</v>
      </c>
      <c r="D131" s="249" t="s">
        <v>317</v>
      </c>
      <c r="E131" s="250" t="s">
        <v>3352</v>
      </c>
      <c r="F131" s="251" t="s">
        <v>3353</v>
      </c>
      <c r="G131" s="252" t="s">
        <v>1342</v>
      </c>
      <c r="H131" s="253">
        <v>1</v>
      </c>
      <c r="I131" s="254"/>
      <c r="J131" s="255">
        <f>ROUND(I131*H131,2)</f>
        <v>0</v>
      </c>
      <c r="K131" s="251" t="s">
        <v>1</v>
      </c>
      <c r="L131" s="256"/>
      <c r="M131" s="257" t="s">
        <v>1</v>
      </c>
      <c r="N131" s="258" t="s">
        <v>44</v>
      </c>
      <c r="O131" s="7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238</v>
      </c>
      <c r="AT131" s="203" t="s">
        <v>317</v>
      </c>
      <c r="AU131" s="203" t="s">
        <v>89</v>
      </c>
      <c r="AY131" s="18" t="s">
        <v>174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8" t="s">
        <v>87</v>
      </c>
      <c r="BK131" s="204">
        <f>ROUND(I131*H131,2)</f>
        <v>0</v>
      </c>
      <c r="BL131" s="18" t="s">
        <v>181</v>
      </c>
      <c r="BM131" s="203" t="s">
        <v>3354</v>
      </c>
    </row>
    <row r="132" spans="1:47" s="2" customFormat="1" ht="19.5">
      <c r="A132" s="35"/>
      <c r="B132" s="36"/>
      <c r="C132" s="37"/>
      <c r="D132" s="207" t="s">
        <v>2337</v>
      </c>
      <c r="E132" s="37"/>
      <c r="F132" s="263" t="s">
        <v>3355</v>
      </c>
      <c r="G132" s="37"/>
      <c r="H132" s="37"/>
      <c r="I132" s="264"/>
      <c r="J132" s="37"/>
      <c r="K132" s="37"/>
      <c r="L132" s="40"/>
      <c r="M132" s="265"/>
      <c r="N132" s="266"/>
      <c r="O132" s="72"/>
      <c r="P132" s="72"/>
      <c r="Q132" s="72"/>
      <c r="R132" s="72"/>
      <c r="S132" s="72"/>
      <c r="T132" s="73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2337</v>
      </c>
      <c r="AU132" s="18" t="s">
        <v>89</v>
      </c>
    </row>
    <row r="133" spans="1:65" s="2" customFormat="1" ht="14.45" customHeight="1">
      <c r="A133" s="35"/>
      <c r="B133" s="36"/>
      <c r="C133" s="249" t="s">
        <v>238</v>
      </c>
      <c r="D133" s="249" t="s">
        <v>317</v>
      </c>
      <c r="E133" s="250" t="s">
        <v>3356</v>
      </c>
      <c r="F133" s="251" t="s">
        <v>3357</v>
      </c>
      <c r="G133" s="252" t="s">
        <v>1342</v>
      </c>
      <c r="H133" s="253">
        <v>1</v>
      </c>
      <c r="I133" s="254"/>
      <c r="J133" s="255">
        <f>ROUND(I133*H133,2)</f>
        <v>0</v>
      </c>
      <c r="K133" s="251" t="s">
        <v>1</v>
      </c>
      <c r="L133" s="256"/>
      <c r="M133" s="257" t="s">
        <v>1</v>
      </c>
      <c r="N133" s="258" t="s">
        <v>44</v>
      </c>
      <c r="O133" s="7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238</v>
      </c>
      <c r="AT133" s="203" t="s">
        <v>317</v>
      </c>
      <c r="AU133" s="203" t="s">
        <v>89</v>
      </c>
      <c r="AY133" s="18" t="s">
        <v>174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8" t="s">
        <v>87</v>
      </c>
      <c r="BK133" s="204">
        <f>ROUND(I133*H133,2)</f>
        <v>0</v>
      </c>
      <c r="BL133" s="18" t="s">
        <v>181</v>
      </c>
      <c r="BM133" s="203" t="s">
        <v>3358</v>
      </c>
    </row>
    <row r="134" spans="1:47" s="2" customFormat="1" ht="19.5">
      <c r="A134" s="35"/>
      <c r="B134" s="36"/>
      <c r="C134" s="37"/>
      <c r="D134" s="207" t="s">
        <v>2337</v>
      </c>
      <c r="E134" s="37"/>
      <c r="F134" s="263" t="s">
        <v>3359</v>
      </c>
      <c r="G134" s="37"/>
      <c r="H134" s="37"/>
      <c r="I134" s="264"/>
      <c r="J134" s="37"/>
      <c r="K134" s="37"/>
      <c r="L134" s="40"/>
      <c r="M134" s="265"/>
      <c r="N134" s="266"/>
      <c r="O134" s="72"/>
      <c r="P134" s="72"/>
      <c r="Q134" s="72"/>
      <c r="R134" s="72"/>
      <c r="S134" s="72"/>
      <c r="T134" s="73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2337</v>
      </c>
      <c r="AU134" s="18" t="s">
        <v>89</v>
      </c>
    </row>
    <row r="135" spans="1:65" s="2" customFormat="1" ht="14.45" customHeight="1">
      <c r="A135" s="35"/>
      <c r="B135" s="36"/>
      <c r="C135" s="249" t="s">
        <v>245</v>
      </c>
      <c r="D135" s="249" t="s">
        <v>317</v>
      </c>
      <c r="E135" s="250" t="s">
        <v>3360</v>
      </c>
      <c r="F135" s="251" t="s">
        <v>3361</v>
      </c>
      <c r="G135" s="252" t="s">
        <v>1342</v>
      </c>
      <c r="H135" s="253">
        <v>1</v>
      </c>
      <c r="I135" s="254"/>
      <c r="J135" s="255">
        <f>ROUND(I135*H135,2)</f>
        <v>0</v>
      </c>
      <c r="K135" s="251" t="s">
        <v>1</v>
      </c>
      <c r="L135" s="256"/>
      <c r="M135" s="257" t="s">
        <v>1</v>
      </c>
      <c r="N135" s="258" t="s">
        <v>44</v>
      </c>
      <c r="O135" s="7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238</v>
      </c>
      <c r="AT135" s="203" t="s">
        <v>317</v>
      </c>
      <c r="AU135" s="203" t="s">
        <v>89</v>
      </c>
      <c r="AY135" s="18" t="s">
        <v>174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8" t="s">
        <v>87</v>
      </c>
      <c r="BK135" s="204">
        <f>ROUND(I135*H135,2)</f>
        <v>0</v>
      </c>
      <c r="BL135" s="18" t="s">
        <v>181</v>
      </c>
      <c r="BM135" s="203" t="s">
        <v>3362</v>
      </c>
    </row>
    <row r="136" spans="1:47" s="2" customFormat="1" ht="19.5">
      <c r="A136" s="35"/>
      <c r="B136" s="36"/>
      <c r="C136" s="37"/>
      <c r="D136" s="207" t="s">
        <v>2337</v>
      </c>
      <c r="E136" s="37"/>
      <c r="F136" s="263" t="s">
        <v>3363</v>
      </c>
      <c r="G136" s="37"/>
      <c r="H136" s="37"/>
      <c r="I136" s="264"/>
      <c r="J136" s="37"/>
      <c r="K136" s="37"/>
      <c r="L136" s="40"/>
      <c r="M136" s="265"/>
      <c r="N136" s="266"/>
      <c r="O136" s="72"/>
      <c r="P136" s="72"/>
      <c r="Q136" s="72"/>
      <c r="R136" s="72"/>
      <c r="S136" s="72"/>
      <c r="T136" s="73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2337</v>
      </c>
      <c r="AU136" s="18" t="s">
        <v>89</v>
      </c>
    </row>
    <row r="137" spans="1:65" s="2" customFormat="1" ht="14.45" customHeight="1">
      <c r="A137" s="35"/>
      <c r="B137" s="36"/>
      <c r="C137" s="249" t="s">
        <v>252</v>
      </c>
      <c r="D137" s="249" t="s">
        <v>317</v>
      </c>
      <c r="E137" s="250" t="s">
        <v>3364</v>
      </c>
      <c r="F137" s="251" t="s">
        <v>3365</v>
      </c>
      <c r="G137" s="252" t="s">
        <v>1342</v>
      </c>
      <c r="H137" s="253">
        <v>1</v>
      </c>
      <c r="I137" s="254"/>
      <c r="J137" s="255">
        <f>ROUND(I137*H137,2)</f>
        <v>0</v>
      </c>
      <c r="K137" s="251" t="s">
        <v>1</v>
      </c>
      <c r="L137" s="256"/>
      <c r="M137" s="257" t="s">
        <v>1</v>
      </c>
      <c r="N137" s="258" t="s">
        <v>44</v>
      </c>
      <c r="O137" s="7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238</v>
      </c>
      <c r="AT137" s="203" t="s">
        <v>317</v>
      </c>
      <c r="AU137" s="203" t="s">
        <v>89</v>
      </c>
      <c r="AY137" s="18" t="s">
        <v>174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8" t="s">
        <v>87</v>
      </c>
      <c r="BK137" s="204">
        <f>ROUND(I137*H137,2)</f>
        <v>0</v>
      </c>
      <c r="BL137" s="18" t="s">
        <v>181</v>
      </c>
      <c r="BM137" s="203" t="s">
        <v>3366</v>
      </c>
    </row>
    <row r="138" spans="1:47" s="2" customFormat="1" ht="19.5">
      <c r="A138" s="35"/>
      <c r="B138" s="36"/>
      <c r="C138" s="37"/>
      <c r="D138" s="207" t="s">
        <v>2337</v>
      </c>
      <c r="E138" s="37"/>
      <c r="F138" s="263" t="s">
        <v>3367</v>
      </c>
      <c r="G138" s="37"/>
      <c r="H138" s="37"/>
      <c r="I138" s="264"/>
      <c r="J138" s="37"/>
      <c r="K138" s="37"/>
      <c r="L138" s="40"/>
      <c r="M138" s="265"/>
      <c r="N138" s="266"/>
      <c r="O138" s="72"/>
      <c r="P138" s="72"/>
      <c r="Q138" s="72"/>
      <c r="R138" s="72"/>
      <c r="S138" s="72"/>
      <c r="T138" s="73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2337</v>
      </c>
      <c r="AU138" s="18" t="s">
        <v>89</v>
      </c>
    </row>
    <row r="139" spans="1:65" s="2" customFormat="1" ht="14.45" customHeight="1">
      <c r="A139" s="35"/>
      <c r="B139" s="36"/>
      <c r="C139" s="249" t="s">
        <v>256</v>
      </c>
      <c r="D139" s="249" t="s">
        <v>317</v>
      </c>
      <c r="E139" s="250" t="s">
        <v>3368</v>
      </c>
      <c r="F139" s="251" t="s">
        <v>3369</v>
      </c>
      <c r="G139" s="252" t="s">
        <v>1342</v>
      </c>
      <c r="H139" s="253">
        <v>1</v>
      </c>
      <c r="I139" s="254"/>
      <c r="J139" s="255">
        <f>ROUND(I139*H139,2)</f>
        <v>0</v>
      </c>
      <c r="K139" s="251" t="s">
        <v>1</v>
      </c>
      <c r="L139" s="256"/>
      <c r="M139" s="257" t="s">
        <v>1</v>
      </c>
      <c r="N139" s="258" t="s">
        <v>44</v>
      </c>
      <c r="O139" s="72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3" t="s">
        <v>238</v>
      </c>
      <c r="AT139" s="203" t="s">
        <v>317</v>
      </c>
      <c r="AU139" s="203" t="s">
        <v>89</v>
      </c>
      <c r="AY139" s="18" t="s">
        <v>174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8" t="s">
        <v>87</v>
      </c>
      <c r="BK139" s="204">
        <f>ROUND(I139*H139,2)</f>
        <v>0</v>
      </c>
      <c r="BL139" s="18" t="s">
        <v>181</v>
      </c>
      <c r="BM139" s="203" t="s">
        <v>3370</v>
      </c>
    </row>
    <row r="140" spans="1:47" s="2" customFormat="1" ht="19.5">
      <c r="A140" s="35"/>
      <c r="B140" s="36"/>
      <c r="C140" s="37"/>
      <c r="D140" s="207" t="s">
        <v>2337</v>
      </c>
      <c r="E140" s="37"/>
      <c r="F140" s="263" t="s">
        <v>3371</v>
      </c>
      <c r="G140" s="37"/>
      <c r="H140" s="37"/>
      <c r="I140" s="264"/>
      <c r="J140" s="37"/>
      <c r="K140" s="37"/>
      <c r="L140" s="40"/>
      <c r="M140" s="265"/>
      <c r="N140" s="266"/>
      <c r="O140" s="72"/>
      <c r="P140" s="72"/>
      <c r="Q140" s="72"/>
      <c r="R140" s="72"/>
      <c r="S140" s="72"/>
      <c r="T140" s="73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2337</v>
      </c>
      <c r="AU140" s="18" t="s">
        <v>89</v>
      </c>
    </row>
    <row r="141" spans="1:65" s="2" customFormat="1" ht="14.45" customHeight="1">
      <c r="A141" s="35"/>
      <c r="B141" s="36"/>
      <c r="C141" s="249" t="s">
        <v>260</v>
      </c>
      <c r="D141" s="249" t="s">
        <v>317</v>
      </c>
      <c r="E141" s="250" t="s">
        <v>3372</v>
      </c>
      <c r="F141" s="251" t="s">
        <v>3373</v>
      </c>
      <c r="G141" s="252" t="s">
        <v>1342</v>
      </c>
      <c r="H141" s="253">
        <v>3</v>
      </c>
      <c r="I141" s="254"/>
      <c r="J141" s="255">
        <f>ROUND(I141*H141,2)</f>
        <v>0</v>
      </c>
      <c r="K141" s="251" t="s">
        <v>1</v>
      </c>
      <c r="L141" s="256"/>
      <c r="M141" s="257" t="s">
        <v>1</v>
      </c>
      <c r="N141" s="258" t="s">
        <v>44</v>
      </c>
      <c r="O141" s="7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238</v>
      </c>
      <c r="AT141" s="203" t="s">
        <v>317</v>
      </c>
      <c r="AU141" s="203" t="s">
        <v>89</v>
      </c>
      <c r="AY141" s="18" t="s">
        <v>174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8" t="s">
        <v>87</v>
      </c>
      <c r="BK141" s="204">
        <f>ROUND(I141*H141,2)</f>
        <v>0</v>
      </c>
      <c r="BL141" s="18" t="s">
        <v>181</v>
      </c>
      <c r="BM141" s="203" t="s">
        <v>3374</v>
      </c>
    </row>
    <row r="142" spans="1:47" s="2" customFormat="1" ht="19.5">
      <c r="A142" s="35"/>
      <c r="B142" s="36"/>
      <c r="C142" s="37"/>
      <c r="D142" s="207" t="s">
        <v>2337</v>
      </c>
      <c r="E142" s="37"/>
      <c r="F142" s="263" t="s">
        <v>3375</v>
      </c>
      <c r="G142" s="37"/>
      <c r="H142" s="37"/>
      <c r="I142" s="264"/>
      <c r="J142" s="37"/>
      <c r="K142" s="37"/>
      <c r="L142" s="40"/>
      <c r="M142" s="265"/>
      <c r="N142" s="266"/>
      <c r="O142" s="72"/>
      <c r="P142" s="72"/>
      <c r="Q142" s="72"/>
      <c r="R142" s="72"/>
      <c r="S142" s="72"/>
      <c r="T142" s="73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2337</v>
      </c>
      <c r="AU142" s="18" t="s">
        <v>89</v>
      </c>
    </row>
    <row r="143" spans="1:65" s="2" customFormat="1" ht="14.45" customHeight="1">
      <c r="A143" s="35"/>
      <c r="B143" s="36"/>
      <c r="C143" s="249" t="s">
        <v>265</v>
      </c>
      <c r="D143" s="249" t="s">
        <v>317</v>
      </c>
      <c r="E143" s="250" t="s">
        <v>3376</v>
      </c>
      <c r="F143" s="251" t="s">
        <v>3377</v>
      </c>
      <c r="G143" s="252" t="s">
        <v>1342</v>
      </c>
      <c r="H143" s="253">
        <v>3</v>
      </c>
      <c r="I143" s="254"/>
      <c r="J143" s="255">
        <f>ROUND(I143*H143,2)</f>
        <v>0</v>
      </c>
      <c r="K143" s="251" t="s">
        <v>1</v>
      </c>
      <c r="L143" s="256"/>
      <c r="M143" s="257" t="s">
        <v>1</v>
      </c>
      <c r="N143" s="258" t="s">
        <v>44</v>
      </c>
      <c r="O143" s="72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238</v>
      </c>
      <c r="AT143" s="203" t="s">
        <v>317</v>
      </c>
      <c r="AU143" s="203" t="s">
        <v>89</v>
      </c>
      <c r="AY143" s="18" t="s">
        <v>174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8" t="s">
        <v>87</v>
      </c>
      <c r="BK143" s="204">
        <f>ROUND(I143*H143,2)</f>
        <v>0</v>
      </c>
      <c r="BL143" s="18" t="s">
        <v>181</v>
      </c>
      <c r="BM143" s="203" t="s">
        <v>3378</v>
      </c>
    </row>
    <row r="144" spans="1:47" s="2" customFormat="1" ht="19.5">
      <c r="A144" s="35"/>
      <c r="B144" s="36"/>
      <c r="C144" s="37"/>
      <c r="D144" s="207" t="s">
        <v>2337</v>
      </c>
      <c r="E144" s="37"/>
      <c r="F144" s="263" t="s">
        <v>3379</v>
      </c>
      <c r="G144" s="37"/>
      <c r="H144" s="37"/>
      <c r="I144" s="264"/>
      <c r="J144" s="37"/>
      <c r="K144" s="37"/>
      <c r="L144" s="40"/>
      <c r="M144" s="265"/>
      <c r="N144" s="266"/>
      <c r="O144" s="72"/>
      <c r="P144" s="72"/>
      <c r="Q144" s="72"/>
      <c r="R144" s="72"/>
      <c r="S144" s="72"/>
      <c r="T144" s="73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2337</v>
      </c>
      <c r="AU144" s="18" t="s">
        <v>89</v>
      </c>
    </row>
    <row r="145" spans="1:65" s="2" customFormat="1" ht="14.45" customHeight="1">
      <c r="A145" s="35"/>
      <c r="B145" s="36"/>
      <c r="C145" s="249" t="s">
        <v>269</v>
      </c>
      <c r="D145" s="249" t="s">
        <v>317</v>
      </c>
      <c r="E145" s="250" t="s">
        <v>3380</v>
      </c>
      <c r="F145" s="251" t="s">
        <v>3381</v>
      </c>
      <c r="G145" s="252" t="s">
        <v>1342</v>
      </c>
      <c r="H145" s="253">
        <v>1</v>
      </c>
      <c r="I145" s="254"/>
      <c r="J145" s="255">
        <f>ROUND(I145*H145,2)</f>
        <v>0</v>
      </c>
      <c r="K145" s="251" t="s">
        <v>1</v>
      </c>
      <c r="L145" s="256"/>
      <c r="M145" s="257" t="s">
        <v>1</v>
      </c>
      <c r="N145" s="258" t="s">
        <v>44</v>
      </c>
      <c r="O145" s="7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238</v>
      </c>
      <c r="AT145" s="203" t="s">
        <v>317</v>
      </c>
      <c r="AU145" s="203" t="s">
        <v>89</v>
      </c>
      <c r="AY145" s="18" t="s">
        <v>174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8" t="s">
        <v>87</v>
      </c>
      <c r="BK145" s="204">
        <f>ROUND(I145*H145,2)</f>
        <v>0</v>
      </c>
      <c r="BL145" s="18" t="s">
        <v>181</v>
      </c>
      <c r="BM145" s="203" t="s">
        <v>3382</v>
      </c>
    </row>
    <row r="146" spans="1:47" s="2" customFormat="1" ht="19.5">
      <c r="A146" s="35"/>
      <c r="B146" s="36"/>
      <c r="C146" s="37"/>
      <c r="D146" s="207" t="s">
        <v>2337</v>
      </c>
      <c r="E146" s="37"/>
      <c r="F146" s="263" t="s">
        <v>3383</v>
      </c>
      <c r="G146" s="37"/>
      <c r="H146" s="37"/>
      <c r="I146" s="264"/>
      <c r="J146" s="37"/>
      <c r="K146" s="37"/>
      <c r="L146" s="40"/>
      <c r="M146" s="265"/>
      <c r="N146" s="266"/>
      <c r="O146" s="72"/>
      <c r="P146" s="72"/>
      <c r="Q146" s="72"/>
      <c r="R146" s="72"/>
      <c r="S146" s="72"/>
      <c r="T146" s="73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2337</v>
      </c>
      <c r="AU146" s="18" t="s">
        <v>89</v>
      </c>
    </row>
    <row r="147" spans="1:65" s="2" customFormat="1" ht="14.45" customHeight="1">
      <c r="A147" s="35"/>
      <c r="B147" s="36"/>
      <c r="C147" s="249" t="s">
        <v>8</v>
      </c>
      <c r="D147" s="249" t="s">
        <v>317</v>
      </c>
      <c r="E147" s="250" t="s">
        <v>3384</v>
      </c>
      <c r="F147" s="251" t="s">
        <v>3385</v>
      </c>
      <c r="G147" s="252" t="s">
        <v>1342</v>
      </c>
      <c r="H147" s="253">
        <v>1</v>
      </c>
      <c r="I147" s="254"/>
      <c r="J147" s="255">
        <f>ROUND(I147*H147,2)</f>
        <v>0</v>
      </c>
      <c r="K147" s="251" t="s">
        <v>1</v>
      </c>
      <c r="L147" s="256"/>
      <c r="M147" s="257" t="s">
        <v>1</v>
      </c>
      <c r="N147" s="258" t="s">
        <v>44</v>
      </c>
      <c r="O147" s="72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3" t="s">
        <v>238</v>
      </c>
      <c r="AT147" s="203" t="s">
        <v>317</v>
      </c>
      <c r="AU147" s="203" t="s">
        <v>89</v>
      </c>
      <c r="AY147" s="18" t="s">
        <v>174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8" t="s">
        <v>87</v>
      </c>
      <c r="BK147" s="204">
        <f>ROUND(I147*H147,2)</f>
        <v>0</v>
      </c>
      <c r="BL147" s="18" t="s">
        <v>181</v>
      </c>
      <c r="BM147" s="203" t="s">
        <v>3386</v>
      </c>
    </row>
    <row r="148" spans="1:47" s="2" customFormat="1" ht="19.5">
      <c r="A148" s="35"/>
      <c r="B148" s="36"/>
      <c r="C148" s="37"/>
      <c r="D148" s="207" t="s">
        <v>2337</v>
      </c>
      <c r="E148" s="37"/>
      <c r="F148" s="263" t="s">
        <v>3387</v>
      </c>
      <c r="G148" s="37"/>
      <c r="H148" s="37"/>
      <c r="I148" s="264"/>
      <c r="J148" s="37"/>
      <c r="K148" s="37"/>
      <c r="L148" s="40"/>
      <c r="M148" s="265"/>
      <c r="N148" s="266"/>
      <c r="O148" s="72"/>
      <c r="P148" s="72"/>
      <c r="Q148" s="72"/>
      <c r="R148" s="72"/>
      <c r="S148" s="72"/>
      <c r="T148" s="73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2337</v>
      </c>
      <c r="AU148" s="18" t="s">
        <v>89</v>
      </c>
    </row>
    <row r="149" spans="1:65" s="2" customFormat="1" ht="14.45" customHeight="1">
      <c r="A149" s="35"/>
      <c r="B149" s="36"/>
      <c r="C149" s="249" t="s">
        <v>278</v>
      </c>
      <c r="D149" s="249" t="s">
        <v>317</v>
      </c>
      <c r="E149" s="250" t="s">
        <v>3388</v>
      </c>
      <c r="F149" s="251" t="s">
        <v>3389</v>
      </c>
      <c r="G149" s="252" t="s">
        <v>1342</v>
      </c>
      <c r="H149" s="253">
        <v>1</v>
      </c>
      <c r="I149" s="254"/>
      <c r="J149" s="255">
        <f>ROUND(I149*H149,2)</f>
        <v>0</v>
      </c>
      <c r="K149" s="251" t="s">
        <v>1</v>
      </c>
      <c r="L149" s="256"/>
      <c r="M149" s="257" t="s">
        <v>1</v>
      </c>
      <c r="N149" s="258" t="s">
        <v>44</v>
      </c>
      <c r="O149" s="72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238</v>
      </c>
      <c r="AT149" s="203" t="s">
        <v>317</v>
      </c>
      <c r="AU149" s="203" t="s">
        <v>89</v>
      </c>
      <c r="AY149" s="18" t="s">
        <v>174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8" t="s">
        <v>87</v>
      </c>
      <c r="BK149" s="204">
        <f>ROUND(I149*H149,2)</f>
        <v>0</v>
      </c>
      <c r="BL149" s="18" t="s">
        <v>181</v>
      </c>
      <c r="BM149" s="203" t="s">
        <v>3390</v>
      </c>
    </row>
    <row r="150" spans="1:47" s="2" customFormat="1" ht="19.5">
      <c r="A150" s="35"/>
      <c r="B150" s="36"/>
      <c r="C150" s="37"/>
      <c r="D150" s="207" t="s">
        <v>2337</v>
      </c>
      <c r="E150" s="37"/>
      <c r="F150" s="263" t="s">
        <v>3391</v>
      </c>
      <c r="G150" s="37"/>
      <c r="H150" s="37"/>
      <c r="I150" s="264"/>
      <c r="J150" s="37"/>
      <c r="K150" s="37"/>
      <c r="L150" s="40"/>
      <c r="M150" s="265"/>
      <c r="N150" s="266"/>
      <c r="O150" s="72"/>
      <c r="P150" s="72"/>
      <c r="Q150" s="72"/>
      <c r="R150" s="72"/>
      <c r="S150" s="72"/>
      <c r="T150" s="73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2337</v>
      </c>
      <c r="AU150" s="18" t="s">
        <v>89</v>
      </c>
    </row>
    <row r="151" spans="1:65" s="2" customFormat="1" ht="14.45" customHeight="1">
      <c r="A151" s="35"/>
      <c r="B151" s="36"/>
      <c r="C151" s="249" t="s">
        <v>282</v>
      </c>
      <c r="D151" s="249" t="s">
        <v>317</v>
      </c>
      <c r="E151" s="250" t="s">
        <v>3392</v>
      </c>
      <c r="F151" s="251" t="s">
        <v>3393</v>
      </c>
      <c r="G151" s="252" t="s">
        <v>1342</v>
      </c>
      <c r="H151" s="253">
        <v>2</v>
      </c>
      <c r="I151" s="254"/>
      <c r="J151" s="255">
        <f>ROUND(I151*H151,2)</f>
        <v>0</v>
      </c>
      <c r="K151" s="251" t="s">
        <v>1</v>
      </c>
      <c r="L151" s="256"/>
      <c r="M151" s="257" t="s">
        <v>1</v>
      </c>
      <c r="N151" s="258" t="s">
        <v>44</v>
      </c>
      <c r="O151" s="72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3" t="s">
        <v>238</v>
      </c>
      <c r="AT151" s="203" t="s">
        <v>317</v>
      </c>
      <c r="AU151" s="203" t="s">
        <v>89</v>
      </c>
      <c r="AY151" s="18" t="s">
        <v>174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8" t="s">
        <v>87</v>
      </c>
      <c r="BK151" s="204">
        <f>ROUND(I151*H151,2)</f>
        <v>0</v>
      </c>
      <c r="BL151" s="18" t="s">
        <v>181</v>
      </c>
      <c r="BM151" s="203" t="s">
        <v>3394</v>
      </c>
    </row>
    <row r="152" spans="1:47" s="2" customFormat="1" ht="19.5">
      <c r="A152" s="35"/>
      <c r="B152" s="36"/>
      <c r="C152" s="37"/>
      <c r="D152" s="207" t="s">
        <v>2337</v>
      </c>
      <c r="E152" s="37"/>
      <c r="F152" s="263" t="s">
        <v>3395</v>
      </c>
      <c r="G152" s="37"/>
      <c r="H152" s="37"/>
      <c r="I152" s="264"/>
      <c r="J152" s="37"/>
      <c r="K152" s="37"/>
      <c r="L152" s="40"/>
      <c r="M152" s="265"/>
      <c r="N152" s="266"/>
      <c r="O152" s="72"/>
      <c r="P152" s="72"/>
      <c r="Q152" s="72"/>
      <c r="R152" s="72"/>
      <c r="S152" s="72"/>
      <c r="T152" s="73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2337</v>
      </c>
      <c r="AU152" s="18" t="s">
        <v>89</v>
      </c>
    </row>
    <row r="153" spans="1:65" s="2" customFormat="1" ht="14.45" customHeight="1">
      <c r="A153" s="35"/>
      <c r="B153" s="36"/>
      <c r="C153" s="249" t="s">
        <v>292</v>
      </c>
      <c r="D153" s="249" t="s">
        <v>317</v>
      </c>
      <c r="E153" s="250" t="s">
        <v>3396</v>
      </c>
      <c r="F153" s="251" t="s">
        <v>3397</v>
      </c>
      <c r="G153" s="252" t="s">
        <v>1342</v>
      </c>
      <c r="H153" s="253">
        <v>1</v>
      </c>
      <c r="I153" s="254"/>
      <c r="J153" s="255">
        <f>ROUND(I153*H153,2)</f>
        <v>0</v>
      </c>
      <c r="K153" s="251" t="s">
        <v>1</v>
      </c>
      <c r="L153" s="256"/>
      <c r="M153" s="257" t="s">
        <v>1</v>
      </c>
      <c r="N153" s="258" t="s">
        <v>44</v>
      </c>
      <c r="O153" s="72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3" t="s">
        <v>238</v>
      </c>
      <c r="AT153" s="203" t="s">
        <v>317</v>
      </c>
      <c r="AU153" s="203" t="s">
        <v>89</v>
      </c>
      <c r="AY153" s="18" t="s">
        <v>174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8" t="s">
        <v>87</v>
      </c>
      <c r="BK153" s="204">
        <f>ROUND(I153*H153,2)</f>
        <v>0</v>
      </c>
      <c r="BL153" s="18" t="s">
        <v>181</v>
      </c>
      <c r="BM153" s="203" t="s">
        <v>3398</v>
      </c>
    </row>
    <row r="154" spans="1:47" s="2" customFormat="1" ht="19.5">
      <c r="A154" s="35"/>
      <c r="B154" s="36"/>
      <c r="C154" s="37"/>
      <c r="D154" s="207" t="s">
        <v>2337</v>
      </c>
      <c r="E154" s="37"/>
      <c r="F154" s="263" t="s">
        <v>3399</v>
      </c>
      <c r="G154" s="37"/>
      <c r="H154" s="37"/>
      <c r="I154" s="264"/>
      <c r="J154" s="37"/>
      <c r="K154" s="37"/>
      <c r="L154" s="40"/>
      <c r="M154" s="265"/>
      <c r="N154" s="266"/>
      <c r="O154" s="72"/>
      <c r="P154" s="72"/>
      <c r="Q154" s="72"/>
      <c r="R154" s="72"/>
      <c r="S154" s="72"/>
      <c r="T154" s="73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2337</v>
      </c>
      <c r="AU154" s="18" t="s">
        <v>89</v>
      </c>
    </row>
    <row r="155" spans="1:65" s="2" customFormat="1" ht="14.45" customHeight="1">
      <c r="A155" s="35"/>
      <c r="B155" s="36"/>
      <c r="C155" s="249" t="s">
        <v>298</v>
      </c>
      <c r="D155" s="249" t="s">
        <v>317</v>
      </c>
      <c r="E155" s="250" t="s">
        <v>3400</v>
      </c>
      <c r="F155" s="251" t="s">
        <v>3401</v>
      </c>
      <c r="G155" s="252" t="s">
        <v>1342</v>
      </c>
      <c r="H155" s="253">
        <v>1</v>
      </c>
      <c r="I155" s="254"/>
      <c r="J155" s="255">
        <f>ROUND(I155*H155,2)</f>
        <v>0</v>
      </c>
      <c r="K155" s="251" t="s">
        <v>1</v>
      </c>
      <c r="L155" s="256"/>
      <c r="M155" s="257" t="s">
        <v>1</v>
      </c>
      <c r="N155" s="258" t="s">
        <v>44</v>
      </c>
      <c r="O155" s="7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3" t="s">
        <v>238</v>
      </c>
      <c r="AT155" s="203" t="s">
        <v>317</v>
      </c>
      <c r="AU155" s="203" t="s">
        <v>89</v>
      </c>
      <c r="AY155" s="18" t="s">
        <v>174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8" t="s">
        <v>87</v>
      </c>
      <c r="BK155" s="204">
        <f>ROUND(I155*H155,2)</f>
        <v>0</v>
      </c>
      <c r="BL155" s="18" t="s">
        <v>181</v>
      </c>
      <c r="BM155" s="203" t="s">
        <v>3402</v>
      </c>
    </row>
    <row r="156" spans="1:47" s="2" customFormat="1" ht="19.5">
      <c r="A156" s="35"/>
      <c r="B156" s="36"/>
      <c r="C156" s="37"/>
      <c r="D156" s="207" t="s">
        <v>2337</v>
      </c>
      <c r="E156" s="37"/>
      <c r="F156" s="263" t="s">
        <v>3403</v>
      </c>
      <c r="G156" s="37"/>
      <c r="H156" s="37"/>
      <c r="I156" s="264"/>
      <c r="J156" s="37"/>
      <c r="K156" s="37"/>
      <c r="L156" s="40"/>
      <c r="M156" s="265"/>
      <c r="N156" s="266"/>
      <c r="O156" s="72"/>
      <c r="P156" s="72"/>
      <c r="Q156" s="72"/>
      <c r="R156" s="72"/>
      <c r="S156" s="72"/>
      <c r="T156" s="73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2337</v>
      </c>
      <c r="AU156" s="18" t="s">
        <v>89</v>
      </c>
    </row>
    <row r="157" spans="1:65" s="2" customFormat="1" ht="14.45" customHeight="1">
      <c r="A157" s="35"/>
      <c r="B157" s="36"/>
      <c r="C157" s="249" t="s">
        <v>304</v>
      </c>
      <c r="D157" s="249" t="s">
        <v>317</v>
      </c>
      <c r="E157" s="250" t="s">
        <v>3404</v>
      </c>
      <c r="F157" s="251" t="s">
        <v>3405</v>
      </c>
      <c r="G157" s="252" t="s">
        <v>1342</v>
      </c>
      <c r="H157" s="253">
        <v>1</v>
      </c>
      <c r="I157" s="254"/>
      <c r="J157" s="255">
        <f>ROUND(I157*H157,2)</f>
        <v>0</v>
      </c>
      <c r="K157" s="251" t="s">
        <v>1</v>
      </c>
      <c r="L157" s="256"/>
      <c r="M157" s="257" t="s">
        <v>1</v>
      </c>
      <c r="N157" s="258" t="s">
        <v>44</v>
      </c>
      <c r="O157" s="7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3" t="s">
        <v>238</v>
      </c>
      <c r="AT157" s="203" t="s">
        <v>317</v>
      </c>
      <c r="AU157" s="203" t="s">
        <v>89</v>
      </c>
      <c r="AY157" s="18" t="s">
        <v>174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8" t="s">
        <v>87</v>
      </c>
      <c r="BK157" s="204">
        <f>ROUND(I157*H157,2)</f>
        <v>0</v>
      </c>
      <c r="BL157" s="18" t="s">
        <v>181</v>
      </c>
      <c r="BM157" s="203" t="s">
        <v>3406</v>
      </c>
    </row>
    <row r="158" spans="1:47" s="2" customFormat="1" ht="19.5">
      <c r="A158" s="35"/>
      <c r="B158" s="36"/>
      <c r="C158" s="37"/>
      <c r="D158" s="207" t="s">
        <v>2337</v>
      </c>
      <c r="E158" s="37"/>
      <c r="F158" s="263" t="s">
        <v>3407</v>
      </c>
      <c r="G158" s="37"/>
      <c r="H158" s="37"/>
      <c r="I158" s="264"/>
      <c r="J158" s="37"/>
      <c r="K158" s="37"/>
      <c r="L158" s="40"/>
      <c r="M158" s="265"/>
      <c r="N158" s="266"/>
      <c r="O158" s="72"/>
      <c r="P158" s="72"/>
      <c r="Q158" s="72"/>
      <c r="R158" s="72"/>
      <c r="S158" s="72"/>
      <c r="T158" s="73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2337</v>
      </c>
      <c r="AU158" s="18" t="s">
        <v>89</v>
      </c>
    </row>
    <row r="159" spans="1:65" s="2" customFormat="1" ht="14.45" customHeight="1">
      <c r="A159" s="35"/>
      <c r="B159" s="36"/>
      <c r="C159" s="249" t="s">
        <v>7</v>
      </c>
      <c r="D159" s="249" t="s">
        <v>317</v>
      </c>
      <c r="E159" s="250" t="s">
        <v>3408</v>
      </c>
      <c r="F159" s="251" t="s">
        <v>3409</v>
      </c>
      <c r="G159" s="252" t="s">
        <v>1342</v>
      </c>
      <c r="H159" s="253">
        <v>1</v>
      </c>
      <c r="I159" s="254"/>
      <c r="J159" s="255">
        <f>ROUND(I159*H159,2)</f>
        <v>0</v>
      </c>
      <c r="K159" s="251" t="s">
        <v>1</v>
      </c>
      <c r="L159" s="256"/>
      <c r="M159" s="257" t="s">
        <v>1</v>
      </c>
      <c r="N159" s="258" t="s">
        <v>44</v>
      </c>
      <c r="O159" s="72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3" t="s">
        <v>238</v>
      </c>
      <c r="AT159" s="203" t="s">
        <v>317</v>
      </c>
      <c r="AU159" s="203" t="s">
        <v>89</v>
      </c>
      <c r="AY159" s="18" t="s">
        <v>174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18" t="s">
        <v>87</v>
      </c>
      <c r="BK159" s="204">
        <f>ROUND(I159*H159,2)</f>
        <v>0</v>
      </c>
      <c r="BL159" s="18" t="s">
        <v>181</v>
      </c>
      <c r="BM159" s="203" t="s">
        <v>3410</v>
      </c>
    </row>
    <row r="160" spans="1:47" s="2" customFormat="1" ht="19.5">
      <c r="A160" s="35"/>
      <c r="B160" s="36"/>
      <c r="C160" s="37"/>
      <c r="D160" s="207" t="s">
        <v>2337</v>
      </c>
      <c r="E160" s="37"/>
      <c r="F160" s="263" t="s">
        <v>3411</v>
      </c>
      <c r="G160" s="37"/>
      <c r="H160" s="37"/>
      <c r="I160" s="264"/>
      <c r="J160" s="37"/>
      <c r="K160" s="37"/>
      <c r="L160" s="40"/>
      <c r="M160" s="265"/>
      <c r="N160" s="266"/>
      <c r="O160" s="72"/>
      <c r="P160" s="72"/>
      <c r="Q160" s="72"/>
      <c r="R160" s="72"/>
      <c r="S160" s="72"/>
      <c r="T160" s="73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2337</v>
      </c>
      <c r="AU160" s="18" t="s">
        <v>89</v>
      </c>
    </row>
    <row r="161" spans="1:65" s="2" customFormat="1" ht="14.45" customHeight="1">
      <c r="A161" s="35"/>
      <c r="B161" s="36"/>
      <c r="C161" s="249" t="s">
        <v>316</v>
      </c>
      <c r="D161" s="249" t="s">
        <v>317</v>
      </c>
      <c r="E161" s="250" t="s">
        <v>3412</v>
      </c>
      <c r="F161" s="251" t="s">
        <v>3409</v>
      </c>
      <c r="G161" s="252" t="s">
        <v>1342</v>
      </c>
      <c r="H161" s="253">
        <v>3</v>
      </c>
      <c r="I161" s="254"/>
      <c r="J161" s="255">
        <f>ROUND(I161*H161,2)</f>
        <v>0</v>
      </c>
      <c r="K161" s="251" t="s">
        <v>1</v>
      </c>
      <c r="L161" s="256"/>
      <c r="M161" s="257" t="s">
        <v>1</v>
      </c>
      <c r="N161" s="258" t="s">
        <v>44</v>
      </c>
      <c r="O161" s="7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238</v>
      </c>
      <c r="AT161" s="203" t="s">
        <v>317</v>
      </c>
      <c r="AU161" s="203" t="s">
        <v>89</v>
      </c>
      <c r="AY161" s="18" t="s">
        <v>174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8" t="s">
        <v>87</v>
      </c>
      <c r="BK161" s="204">
        <f>ROUND(I161*H161,2)</f>
        <v>0</v>
      </c>
      <c r="BL161" s="18" t="s">
        <v>181</v>
      </c>
      <c r="BM161" s="203" t="s">
        <v>3413</v>
      </c>
    </row>
    <row r="162" spans="1:47" s="2" customFormat="1" ht="19.5">
      <c r="A162" s="35"/>
      <c r="B162" s="36"/>
      <c r="C162" s="37"/>
      <c r="D162" s="207" t="s">
        <v>2337</v>
      </c>
      <c r="E162" s="37"/>
      <c r="F162" s="263" t="s">
        <v>3414</v>
      </c>
      <c r="G162" s="37"/>
      <c r="H162" s="37"/>
      <c r="I162" s="264"/>
      <c r="J162" s="37"/>
      <c r="K162" s="37"/>
      <c r="L162" s="40"/>
      <c r="M162" s="265"/>
      <c r="N162" s="266"/>
      <c r="O162" s="72"/>
      <c r="P162" s="72"/>
      <c r="Q162" s="72"/>
      <c r="R162" s="72"/>
      <c r="S162" s="72"/>
      <c r="T162" s="73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2337</v>
      </c>
      <c r="AU162" s="18" t="s">
        <v>89</v>
      </c>
    </row>
    <row r="163" spans="1:65" s="2" customFormat="1" ht="14.45" customHeight="1">
      <c r="A163" s="35"/>
      <c r="B163" s="36"/>
      <c r="C163" s="249" t="s">
        <v>322</v>
      </c>
      <c r="D163" s="249" t="s">
        <v>317</v>
      </c>
      <c r="E163" s="250" t="s">
        <v>3415</v>
      </c>
      <c r="F163" s="251" t="s">
        <v>3416</v>
      </c>
      <c r="G163" s="252" t="s">
        <v>1342</v>
      </c>
      <c r="H163" s="253">
        <v>45</v>
      </c>
      <c r="I163" s="254"/>
      <c r="J163" s="255">
        <f>ROUND(I163*H163,2)</f>
        <v>0</v>
      </c>
      <c r="K163" s="251" t="s">
        <v>1</v>
      </c>
      <c r="L163" s="256"/>
      <c r="M163" s="257" t="s">
        <v>1</v>
      </c>
      <c r="N163" s="258" t="s">
        <v>44</v>
      </c>
      <c r="O163" s="72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3" t="s">
        <v>238</v>
      </c>
      <c r="AT163" s="203" t="s">
        <v>317</v>
      </c>
      <c r="AU163" s="203" t="s">
        <v>89</v>
      </c>
      <c r="AY163" s="18" t="s">
        <v>174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8" t="s">
        <v>87</v>
      </c>
      <c r="BK163" s="204">
        <f>ROUND(I163*H163,2)</f>
        <v>0</v>
      </c>
      <c r="BL163" s="18" t="s">
        <v>181</v>
      </c>
      <c r="BM163" s="203" t="s">
        <v>3417</v>
      </c>
    </row>
    <row r="164" spans="1:47" s="2" customFormat="1" ht="19.5">
      <c r="A164" s="35"/>
      <c r="B164" s="36"/>
      <c r="C164" s="37"/>
      <c r="D164" s="207" t="s">
        <v>2337</v>
      </c>
      <c r="E164" s="37"/>
      <c r="F164" s="263" t="s">
        <v>3418</v>
      </c>
      <c r="G164" s="37"/>
      <c r="H164" s="37"/>
      <c r="I164" s="264"/>
      <c r="J164" s="37"/>
      <c r="K164" s="37"/>
      <c r="L164" s="40"/>
      <c r="M164" s="265"/>
      <c r="N164" s="266"/>
      <c r="O164" s="72"/>
      <c r="P164" s="72"/>
      <c r="Q164" s="72"/>
      <c r="R164" s="72"/>
      <c r="S164" s="72"/>
      <c r="T164" s="73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2337</v>
      </c>
      <c r="AU164" s="18" t="s">
        <v>89</v>
      </c>
    </row>
    <row r="165" spans="1:65" s="2" customFormat="1" ht="14.45" customHeight="1">
      <c r="A165" s="35"/>
      <c r="B165" s="36"/>
      <c r="C165" s="249" t="s">
        <v>327</v>
      </c>
      <c r="D165" s="249" t="s">
        <v>317</v>
      </c>
      <c r="E165" s="250" t="s">
        <v>3419</v>
      </c>
      <c r="F165" s="251" t="s">
        <v>3420</v>
      </c>
      <c r="G165" s="252" t="s">
        <v>1342</v>
      </c>
      <c r="H165" s="253">
        <v>2</v>
      </c>
      <c r="I165" s="254"/>
      <c r="J165" s="255">
        <f>ROUND(I165*H165,2)</f>
        <v>0</v>
      </c>
      <c r="K165" s="251" t="s">
        <v>1</v>
      </c>
      <c r="L165" s="256"/>
      <c r="M165" s="257" t="s">
        <v>1</v>
      </c>
      <c r="N165" s="258" t="s">
        <v>44</v>
      </c>
      <c r="O165" s="72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3" t="s">
        <v>238</v>
      </c>
      <c r="AT165" s="203" t="s">
        <v>317</v>
      </c>
      <c r="AU165" s="203" t="s">
        <v>89</v>
      </c>
      <c r="AY165" s="18" t="s">
        <v>174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18" t="s">
        <v>87</v>
      </c>
      <c r="BK165" s="204">
        <f>ROUND(I165*H165,2)</f>
        <v>0</v>
      </c>
      <c r="BL165" s="18" t="s">
        <v>181</v>
      </c>
      <c r="BM165" s="203" t="s">
        <v>3421</v>
      </c>
    </row>
    <row r="166" spans="1:47" s="2" customFormat="1" ht="19.5">
      <c r="A166" s="35"/>
      <c r="B166" s="36"/>
      <c r="C166" s="37"/>
      <c r="D166" s="207" t="s">
        <v>2337</v>
      </c>
      <c r="E166" s="37"/>
      <c r="F166" s="263" t="s">
        <v>3422</v>
      </c>
      <c r="G166" s="37"/>
      <c r="H166" s="37"/>
      <c r="I166" s="264"/>
      <c r="J166" s="37"/>
      <c r="K166" s="37"/>
      <c r="L166" s="40"/>
      <c r="M166" s="265"/>
      <c r="N166" s="266"/>
      <c r="O166" s="72"/>
      <c r="P166" s="72"/>
      <c r="Q166" s="72"/>
      <c r="R166" s="72"/>
      <c r="S166" s="72"/>
      <c r="T166" s="73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2337</v>
      </c>
      <c r="AU166" s="18" t="s">
        <v>89</v>
      </c>
    </row>
    <row r="167" spans="1:65" s="2" customFormat="1" ht="14.45" customHeight="1">
      <c r="A167" s="35"/>
      <c r="B167" s="36"/>
      <c r="C167" s="249" t="s">
        <v>331</v>
      </c>
      <c r="D167" s="249" t="s">
        <v>317</v>
      </c>
      <c r="E167" s="250" t="s">
        <v>3423</v>
      </c>
      <c r="F167" s="251" t="s">
        <v>3424</v>
      </c>
      <c r="G167" s="252" t="s">
        <v>357</v>
      </c>
      <c r="H167" s="253">
        <v>9</v>
      </c>
      <c r="I167" s="254"/>
      <c r="J167" s="255">
        <f>ROUND(I167*H167,2)</f>
        <v>0</v>
      </c>
      <c r="K167" s="251" t="s">
        <v>1</v>
      </c>
      <c r="L167" s="256"/>
      <c r="M167" s="257" t="s">
        <v>1</v>
      </c>
      <c r="N167" s="258" t="s">
        <v>44</v>
      </c>
      <c r="O167" s="72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3" t="s">
        <v>238</v>
      </c>
      <c r="AT167" s="203" t="s">
        <v>317</v>
      </c>
      <c r="AU167" s="203" t="s">
        <v>89</v>
      </c>
      <c r="AY167" s="18" t="s">
        <v>174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8" t="s">
        <v>87</v>
      </c>
      <c r="BK167" s="204">
        <f>ROUND(I167*H167,2)</f>
        <v>0</v>
      </c>
      <c r="BL167" s="18" t="s">
        <v>181</v>
      </c>
      <c r="BM167" s="203" t="s">
        <v>3425</v>
      </c>
    </row>
    <row r="168" spans="1:47" s="2" customFormat="1" ht="19.5">
      <c r="A168" s="35"/>
      <c r="B168" s="36"/>
      <c r="C168" s="37"/>
      <c r="D168" s="207" t="s">
        <v>2337</v>
      </c>
      <c r="E168" s="37"/>
      <c r="F168" s="263" t="s">
        <v>3426</v>
      </c>
      <c r="G168" s="37"/>
      <c r="H168" s="37"/>
      <c r="I168" s="264"/>
      <c r="J168" s="37"/>
      <c r="K168" s="37"/>
      <c r="L168" s="40"/>
      <c r="M168" s="265"/>
      <c r="N168" s="266"/>
      <c r="O168" s="72"/>
      <c r="P168" s="72"/>
      <c r="Q168" s="72"/>
      <c r="R168" s="72"/>
      <c r="S168" s="72"/>
      <c r="T168" s="73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2337</v>
      </c>
      <c r="AU168" s="18" t="s">
        <v>89</v>
      </c>
    </row>
    <row r="169" spans="1:65" s="2" customFormat="1" ht="14.45" customHeight="1">
      <c r="A169" s="35"/>
      <c r="B169" s="36"/>
      <c r="C169" s="249" t="s">
        <v>338</v>
      </c>
      <c r="D169" s="249" t="s">
        <v>317</v>
      </c>
      <c r="E169" s="250" t="s">
        <v>3427</v>
      </c>
      <c r="F169" s="251" t="s">
        <v>3424</v>
      </c>
      <c r="G169" s="252" t="s">
        <v>357</v>
      </c>
      <c r="H169" s="253">
        <v>1</v>
      </c>
      <c r="I169" s="254"/>
      <c r="J169" s="255">
        <f>ROUND(I169*H169,2)</f>
        <v>0</v>
      </c>
      <c r="K169" s="251" t="s">
        <v>1</v>
      </c>
      <c r="L169" s="256"/>
      <c r="M169" s="257" t="s">
        <v>1</v>
      </c>
      <c r="N169" s="258" t="s">
        <v>44</v>
      </c>
      <c r="O169" s="72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3" t="s">
        <v>238</v>
      </c>
      <c r="AT169" s="203" t="s">
        <v>317</v>
      </c>
      <c r="AU169" s="203" t="s">
        <v>89</v>
      </c>
      <c r="AY169" s="18" t="s">
        <v>174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8" t="s">
        <v>87</v>
      </c>
      <c r="BK169" s="204">
        <f>ROUND(I169*H169,2)</f>
        <v>0</v>
      </c>
      <c r="BL169" s="18" t="s">
        <v>181</v>
      </c>
      <c r="BM169" s="203" t="s">
        <v>3428</v>
      </c>
    </row>
    <row r="170" spans="1:47" s="2" customFormat="1" ht="19.5">
      <c r="A170" s="35"/>
      <c r="B170" s="36"/>
      <c r="C170" s="37"/>
      <c r="D170" s="207" t="s">
        <v>2337</v>
      </c>
      <c r="E170" s="37"/>
      <c r="F170" s="263" t="s">
        <v>3429</v>
      </c>
      <c r="G170" s="37"/>
      <c r="H170" s="37"/>
      <c r="I170" s="264"/>
      <c r="J170" s="37"/>
      <c r="K170" s="37"/>
      <c r="L170" s="40"/>
      <c r="M170" s="265"/>
      <c r="N170" s="266"/>
      <c r="O170" s="72"/>
      <c r="P170" s="72"/>
      <c r="Q170" s="72"/>
      <c r="R170" s="72"/>
      <c r="S170" s="72"/>
      <c r="T170" s="73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2337</v>
      </c>
      <c r="AU170" s="18" t="s">
        <v>89</v>
      </c>
    </row>
    <row r="171" spans="1:65" s="2" customFormat="1" ht="14.45" customHeight="1">
      <c r="A171" s="35"/>
      <c r="B171" s="36"/>
      <c r="C171" s="249" t="s">
        <v>344</v>
      </c>
      <c r="D171" s="249" t="s">
        <v>317</v>
      </c>
      <c r="E171" s="250" t="s">
        <v>3430</v>
      </c>
      <c r="F171" s="251" t="s">
        <v>3431</v>
      </c>
      <c r="G171" s="252" t="s">
        <v>357</v>
      </c>
      <c r="H171" s="253">
        <v>1</v>
      </c>
      <c r="I171" s="254"/>
      <c r="J171" s="255">
        <f>ROUND(I171*H171,2)</f>
        <v>0</v>
      </c>
      <c r="K171" s="251" t="s">
        <v>1</v>
      </c>
      <c r="L171" s="256"/>
      <c r="M171" s="257" t="s">
        <v>1</v>
      </c>
      <c r="N171" s="258" t="s">
        <v>44</v>
      </c>
      <c r="O171" s="72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3" t="s">
        <v>238</v>
      </c>
      <c r="AT171" s="203" t="s">
        <v>317</v>
      </c>
      <c r="AU171" s="203" t="s">
        <v>89</v>
      </c>
      <c r="AY171" s="18" t="s">
        <v>174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8" t="s">
        <v>87</v>
      </c>
      <c r="BK171" s="204">
        <f>ROUND(I171*H171,2)</f>
        <v>0</v>
      </c>
      <c r="BL171" s="18" t="s">
        <v>181</v>
      </c>
      <c r="BM171" s="203" t="s">
        <v>3432</v>
      </c>
    </row>
    <row r="172" spans="1:47" s="2" customFormat="1" ht="19.5">
      <c r="A172" s="35"/>
      <c r="B172" s="36"/>
      <c r="C172" s="37"/>
      <c r="D172" s="207" t="s">
        <v>2337</v>
      </c>
      <c r="E172" s="37"/>
      <c r="F172" s="263" t="s">
        <v>3433</v>
      </c>
      <c r="G172" s="37"/>
      <c r="H172" s="37"/>
      <c r="I172" s="264"/>
      <c r="J172" s="37"/>
      <c r="K172" s="37"/>
      <c r="L172" s="40"/>
      <c r="M172" s="265"/>
      <c r="N172" s="266"/>
      <c r="O172" s="72"/>
      <c r="P172" s="72"/>
      <c r="Q172" s="72"/>
      <c r="R172" s="72"/>
      <c r="S172" s="72"/>
      <c r="T172" s="73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2337</v>
      </c>
      <c r="AU172" s="18" t="s">
        <v>89</v>
      </c>
    </row>
    <row r="173" spans="1:65" s="2" customFormat="1" ht="14.45" customHeight="1">
      <c r="A173" s="35"/>
      <c r="B173" s="36"/>
      <c r="C173" s="249" t="s">
        <v>349</v>
      </c>
      <c r="D173" s="249" t="s">
        <v>317</v>
      </c>
      <c r="E173" s="250" t="s">
        <v>3434</v>
      </c>
      <c r="F173" s="251" t="s">
        <v>3435</v>
      </c>
      <c r="G173" s="252" t="s">
        <v>1342</v>
      </c>
      <c r="H173" s="253">
        <v>1</v>
      </c>
      <c r="I173" s="254"/>
      <c r="J173" s="255">
        <f>ROUND(I173*H173,2)</f>
        <v>0</v>
      </c>
      <c r="K173" s="251" t="s">
        <v>1</v>
      </c>
      <c r="L173" s="256"/>
      <c r="M173" s="257" t="s">
        <v>1</v>
      </c>
      <c r="N173" s="258" t="s">
        <v>44</v>
      </c>
      <c r="O173" s="72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3" t="s">
        <v>238</v>
      </c>
      <c r="AT173" s="203" t="s">
        <v>317</v>
      </c>
      <c r="AU173" s="203" t="s">
        <v>89</v>
      </c>
      <c r="AY173" s="18" t="s">
        <v>174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8" t="s">
        <v>87</v>
      </c>
      <c r="BK173" s="204">
        <f>ROUND(I173*H173,2)</f>
        <v>0</v>
      </c>
      <c r="BL173" s="18" t="s">
        <v>181</v>
      </c>
      <c r="BM173" s="203" t="s">
        <v>3436</v>
      </c>
    </row>
    <row r="174" spans="1:47" s="2" customFormat="1" ht="29.25">
      <c r="A174" s="35"/>
      <c r="B174" s="36"/>
      <c r="C174" s="37"/>
      <c r="D174" s="207" t="s">
        <v>2337</v>
      </c>
      <c r="E174" s="37"/>
      <c r="F174" s="263" t="s">
        <v>3437</v>
      </c>
      <c r="G174" s="37"/>
      <c r="H174" s="37"/>
      <c r="I174" s="264"/>
      <c r="J174" s="37"/>
      <c r="K174" s="37"/>
      <c r="L174" s="40"/>
      <c r="M174" s="265"/>
      <c r="N174" s="266"/>
      <c r="O174" s="72"/>
      <c r="P174" s="72"/>
      <c r="Q174" s="72"/>
      <c r="R174" s="72"/>
      <c r="S174" s="72"/>
      <c r="T174" s="73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2337</v>
      </c>
      <c r="AU174" s="18" t="s">
        <v>89</v>
      </c>
    </row>
    <row r="175" spans="1:65" s="2" customFormat="1" ht="14.45" customHeight="1">
      <c r="A175" s="35"/>
      <c r="B175" s="36"/>
      <c r="C175" s="249" t="s">
        <v>354</v>
      </c>
      <c r="D175" s="249" t="s">
        <v>317</v>
      </c>
      <c r="E175" s="250" t="s">
        <v>3438</v>
      </c>
      <c r="F175" s="251" t="s">
        <v>3435</v>
      </c>
      <c r="G175" s="252" t="s">
        <v>1342</v>
      </c>
      <c r="H175" s="253">
        <v>1</v>
      </c>
      <c r="I175" s="254"/>
      <c r="J175" s="255">
        <f>ROUND(I175*H175,2)</f>
        <v>0</v>
      </c>
      <c r="K175" s="251" t="s">
        <v>1</v>
      </c>
      <c r="L175" s="256"/>
      <c r="M175" s="257" t="s">
        <v>1</v>
      </c>
      <c r="N175" s="258" t="s">
        <v>44</v>
      </c>
      <c r="O175" s="7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3" t="s">
        <v>238</v>
      </c>
      <c r="AT175" s="203" t="s">
        <v>317</v>
      </c>
      <c r="AU175" s="203" t="s">
        <v>89</v>
      </c>
      <c r="AY175" s="18" t="s">
        <v>174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8" t="s">
        <v>87</v>
      </c>
      <c r="BK175" s="204">
        <f>ROUND(I175*H175,2)</f>
        <v>0</v>
      </c>
      <c r="BL175" s="18" t="s">
        <v>181</v>
      </c>
      <c r="BM175" s="203" t="s">
        <v>3439</v>
      </c>
    </row>
    <row r="176" spans="1:47" s="2" customFormat="1" ht="19.5">
      <c r="A176" s="35"/>
      <c r="B176" s="36"/>
      <c r="C176" s="37"/>
      <c r="D176" s="207" t="s">
        <v>2337</v>
      </c>
      <c r="E176" s="37"/>
      <c r="F176" s="263" t="s">
        <v>3440</v>
      </c>
      <c r="G176" s="37"/>
      <c r="H176" s="37"/>
      <c r="I176" s="264"/>
      <c r="J176" s="37"/>
      <c r="K176" s="37"/>
      <c r="L176" s="40"/>
      <c r="M176" s="265"/>
      <c r="N176" s="266"/>
      <c r="O176" s="72"/>
      <c r="P176" s="72"/>
      <c r="Q176" s="72"/>
      <c r="R176" s="72"/>
      <c r="S176" s="72"/>
      <c r="T176" s="73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2337</v>
      </c>
      <c r="AU176" s="18" t="s">
        <v>89</v>
      </c>
    </row>
    <row r="177" spans="1:65" s="2" customFormat="1" ht="14.45" customHeight="1">
      <c r="A177" s="35"/>
      <c r="B177" s="36"/>
      <c r="C177" s="249" t="s">
        <v>360</v>
      </c>
      <c r="D177" s="249" t="s">
        <v>317</v>
      </c>
      <c r="E177" s="250" t="s">
        <v>3441</v>
      </c>
      <c r="F177" s="251" t="s">
        <v>3442</v>
      </c>
      <c r="G177" s="252" t="s">
        <v>1342</v>
      </c>
      <c r="H177" s="253">
        <v>1</v>
      </c>
      <c r="I177" s="254"/>
      <c r="J177" s="255">
        <f>ROUND(I177*H177,2)</f>
        <v>0</v>
      </c>
      <c r="K177" s="251" t="s">
        <v>1</v>
      </c>
      <c r="L177" s="256"/>
      <c r="M177" s="257" t="s">
        <v>1</v>
      </c>
      <c r="N177" s="258" t="s">
        <v>44</v>
      </c>
      <c r="O177" s="72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3" t="s">
        <v>238</v>
      </c>
      <c r="AT177" s="203" t="s">
        <v>317</v>
      </c>
      <c r="AU177" s="203" t="s">
        <v>89</v>
      </c>
      <c r="AY177" s="18" t="s">
        <v>174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8" t="s">
        <v>87</v>
      </c>
      <c r="BK177" s="204">
        <f>ROUND(I177*H177,2)</f>
        <v>0</v>
      </c>
      <c r="BL177" s="18" t="s">
        <v>181</v>
      </c>
      <c r="BM177" s="203" t="s">
        <v>3443</v>
      </c>
    </row>
    <row r="178" spans="1:47" s="2" customFormat="1" ht="19.5">
      <c r="A178" s="35"/>
      <c r="B178" s="36"/>
      <c r="C178" s="37"/>
      <c r="D178" s="207" t="s">
        <v>2337</v>
      </c>
      <c r="E178" s="37"/>
      <c r="F178" s="263" t="s">
        <v>3444</v>
      </c>
      <c r="G178" s="37"/>
      <c r="H178" s="37"/>
      <c r="I178" s="264"/>
      <c r="J178" s="37"/>
      <c r="K178" s="37"/>
      <c r="L178" s="40"/>
      <c r="M178" s="265"/>
      <c r="N178" s="266"/>
      <c r="O178" s="72"/>
      <c r="P178" s="72"/>
      <c r="Q178" s="72"/>
      <c r="R178" s="72"/>
      <c r="S178" s="72"/>
      <c r="T178" s="73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2337</v>
      </c>
      <c r="AU178" s="18" t="s">
        <v>89</v>
      </c>
    </row>
    <row r="179" spans="1:65" s="2" customFormat="1" ht="14.45" customHeight="1">
      <c r="A179" s="35"/>
      <c r="B179" s="36"/>
      <c r="C179" s="249" t="s">
        <v>366</v>
      </c>
      <c r="D179" s="249" t="s">
        <v>317</v>
      </c>
      <c r="E179" s="250" t="s">
        <v>3441</v>
      </c>
      <c r="F179" s="251" t="s">
        <v>3442</v>
      </c>
      <c r="G179" s="252" t="s">
        <v>1342</v>
      </c>
      <c r="H179" s="253">
        <v>1</v>
      </c>
      <c r="I179" s="254"/>
      <c r="J179" s="255">
        <f>ROUND(I179*H179,2)</f>
        <v>0</v>
      </c>
      <c r="K179" s="251" t="s">
        <v>1</v>
      </c>
      <c r="L179" s="256"/>
      <c r="M179" s="257" t="s">
        <v>1</v>
      </c>
      <c r="N179" s="258" t="s">
        <v>44</v>
      </c>
      <c r="O179" s="72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3" t="s">
        <v>238</v>
      </c>
      <c r="AT179" s="203" t="s">
        <v>317</v>
      </c>
      <c r="AU179" s="203" t="s">
        <v>89</v>
      </c>
      <c r="AY179" s="18" t="s">
        <v>174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8" t="s">
        <v>87</v>
      </c>
      <c r="BK179" s="204">
        <f>ROUND(I179*H179,2)</f>
        <v>0</v>
      </c>
      <c r="BL179" s="18" t="s">
        <v>181</v>
      </c>
      <c r="BM179" s="203" t="s">
        <v>3445</v>
      </c>
    </row>
    <row r="180" spans="1:47" s="2" customFormat="1" ht="19.5">
      <c r="A180" s="35"/>
      <c r="B180" s="36"/>
      <c r="C180" s="37"/>
      <c r="D180" s="207" t="s">
        <v>2337</v>
      </c>
      <c r="E180" s="37"/>
      <c r="F180" s="263" t="s">
        <v>3446</v>
      </c>
      <c r="G180" s="37"/>
      <c r="H180" s="37"/>
      <c r="I180" s="264"/>
      <c r="J180" s="37"/>
      <c r="K180" s="37"/>
      <c r="L180" s="40"/>
      <c r="M180" s="265"/>
      <c r="N180" s="266"/>
      <c r="O180" s="72"/>
      <c r="P180" s="72"/>
      <c r="Q180" s="72"/>
      <c r="R180" s="72"/>
      <c r="S180" s="72"/>
      <c r="T180" s="73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2337</v>
      </c>
      <c r="AU180" s="18" t="s">
        <v>89</v>
      </c>
    </row>
    <row r="181" spans="1:65" s="2" customFormat="1" ht="14.45" customHeight="1">
      <c r="A181" s="35"/>
      <c r="B181" s="36"/>
      <c r="C181" s="249" t="s">
        <v>371</v>
      </c>
      <c r="D181" s="249" t="s">
        <v>317</v>
      </c>
      <c r="E181" s="250" t="s">
        <v>3447</v>
      </c>
      <c r="F181" s="251" t="s">
        <v>3448</v>
      </c>
      <c r="G181" s="252" t="s">
        <v>1342</v>
      </c>
      <c r="H181" s="253">
        <v>1</v>
      </c>
      <c r="I181" s="254"/>
      <c r="J181" s="255">
        <f>ROUND(I181*H181,2)</f>
        <v>0</v>
      </c>
      <c r="K181" s="251" t="s">
        <v>1</v>
      </c>
      <c r="L181" s="256"/>
      <c r="M181" s="257" t="s">
        <v>1</v>
      </c>
      <c r="N181" s="258" t="s">
        <v>44</v>
      </c>
      <c r="O181" s="72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3" t="s">
        <v>238</v>
      </c>
      <c r="AT181" s="203" t="s">
        <v>317</v>
      </c>
      <c r="AU181" s="203" t="s">
        <v>89</v>
      </c>
      <c r="AY181" s="18" t="s">
        <v>174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8" t="s">
        <v>87</v>
      </c>
      <c r="BK181" s="204">
        <f>ROUND(I181*H181,2)</f>
        <v>0</v>
      </c>
      <c r="BL181" s="18" t="s">
        <v>181</v>
      </c>
      <c r="BM181" s="203" t="s">
        <v>3449</v>
      </c>
    </row>
    <row r="182" spans="1:47" s="2" customFormat="1" ht="19.5">
      <c r="A182" s="35"/>
      <c r="B182" s="36"/>
      <c r="C182" s="37"/>
      <c r="D182" s="207" t="s">
        <v>2337</v>
      </c>
      <c r="E182" s="37"/>
      <c r="F182" s="263" t="s">
        <v>3450</v>
      </c>
      <c r="G182" s="37"/>
      <c r="H182" s="37"/>
      <c r="I182" s="264"/>
      <c r="J182" s="37"/>
      <c r="K182" s="37"/>
      <c r="L182" s="40"/>
      <c r="M182" s="265"/>
      <c r="N182" s="266"/>
      <c r="O182" s="72"/>
      <c r="P182" s="72"/>
      <c r="Q182" s="72"/>
      <c r="R182" s="72"/>
      <c r="S182" s="72"/>
      <c r="T182" s="73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2337</v>
      </c>
      <c r="AU182" s="18" t="s">
        <v>89</v>
      </c>
    </row>
    <row r="183" spans="1:65" s="2" customFormat="1" ht="14.45" customHeight="1">
      <c r="A183" s="35"/>
      <c r="B183" s="36"/>
      <c r="C183" s="249" t="s">
        <v>377</v>
      </c>
      <c r="D183" s="249" t="s">
        <v>317</v>
      </c>
      <c r="E183" s="250" t="s">
        <v>3451</v>
      </c>
      <c r="F183" s="251" t="s">
        <v>3448</v>
      </c>
      <c r="G183" s="252" t="s">
        <v>1342</v>
      </c>
      <c r="H183" s="253">
        <v>1</v>
      </c>
      <c r="I183" s="254"/>
      <c r="J183" s="255">
        <f>ROUND(I183*H183,2)</f>
        <v>0</v>
      </c>
      <c r="K183" s="251" t="s">
        <v>1</v>
      </c>
      <c r="L183" s="256"/>
      <c r="M183" s="257" t="s">
        <v>1</v>
      </c>
      <c r="N183" s="258" t="s">
        <v>44</v>
      </c>
      <c r="O183" s="72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3" t="s">
        <v>238</v>
      </c>
      <c r="AT183" s="203" t="s">
        <v>317</v>
      </c>
      <c r="AU183" s="203" t="s">
        <v>89</v>
      </c>
      <c r="AY183" s="18" t="s">
        <v>174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8" t="s">
        <v>87</v>
      </c>
      <c r="BK183" s="204">
        <f>ROUND(I183*H183,2)</f>
        <v>0</v>
      </c>
      <c r="BL183" s="18" t="s">
        <v>181</v>
      </c>
      <c r="BM183" s="203" t="s">
        <v>3452</v>
      </c>
    </row>
    <row r="184" spans="1:47" s="2" customFormat="1" ht="19.5">
      <c r="A184" s="35"/>
      <c r="B184" s="36"/>
      <c r="C184" s="37"/>
      <c r="D184" s="207" t="s">
        <v>2337</v>
      </c>
      <c r="E184" s="37"/>
      <c r="F184" s="263" t="s">
        <v>3453</v>
      </c>
      <c r="G184" s="37"/>
      <c r="H184" s="37"/>
      <c r="I184" s="264"/>
      <c r="J184" s="37"/>
      <c r="K184" s="37"/>
      <c r="L184" s="40"/>
      <c r="M184" s="265"/>
      <c r="N184" s="266"/>
      <c r="O184" s="72"/>
      <c r="P184" s="72"/>
      <c r="Q184" s="72"/>
      <c r="R184" s="72"/>
      <c r="S184" s="72"/>
      <c r="T184" s="73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2337</v>
      </c>
      <c r="AU184" s="18" t="s">
        <v>89</v>
      </c>
    </row>
    <row r="185" spans="1:65" s="2" customFormat="1" ht="14.45" customHeight="1">
      <c r="A185" s="35"/>
      <c r="B185" s="36"/>
      <c r="C185" s="249" t="s">
        <v>382</v>
      </c>
      <c r="D185" s="249" t="s">
        <v>317</v>
      </c>
      <c r="E185" s="250" t="s">
        <v>3454</v>
      </c>
      <c r="F185" s="251" t="s">
        <v>3455</v>
      </c>
      <c r="G185" s="252" t="s">
        <v>357</v>
      </c>
      <c r="H185" s="253">
        <v>7</v>
      </c>
      <c r="I185" s="254"/>
      <c r="J185" s="255">
        <f>ROUND(I185*H185,2)</f>
        <v>0</v>
      </c>
      <c r="K185" s="251" t="s">
        <v>1</v>
      </c>
      <c r="L185" s="256"/>
      <c r="M185" s="257" t="s">
        <v>1</v>
      </c>
      <c r="N185" s="258" t="s">
        <v>44</v>
      </c>
      <c r="O185" s="72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3" t="s">
        <v>238</v>
      </c>
      <c r="AT185" s="203" t="s">
        <v>317</v>
      </c>
      <c r="AU185" s="203" t="s">
        <v>89</v>
      </c>
      <c r="AY185" s="18" t="s">
        <v>174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18" t="s">
        <v>87</v>
      </c>
      <c r="BK185" s="204">
        <f>ROUND(I185*H185,2)</f>
        <v>0</v>
      </c>
      <c r="BL185" s="18" t="s">
        <v>181</v>
      </c>
      <c r="BM185" s="203" t="s">
        <v>3456</v>
      </c>
    </row>
    <row r="186" spans="1:47" s="2" customFormat="1" ht="19.5">
      <c r="A186" s="35"/>
      <c r="B186" s="36"/>
      <c r="C186" s="37"/>
      <c r="D186" s="207" t="s">
        <v>2337</v>
      </c>
      <c r="E186" s="37"/>
      <c r="F186" s="263" t="s">
        <v>3457</v>
      </c>
      <c r="G186" s="37"/>
      <c r="H186" s="37"/>
      <c r="I186" s="264"/>
      <c r="J186" s="37"/>
      <c r="K186" s="37"/>
      <c r="L186" s="40"/>
      <c r="M186" s="265"/>
      <c r="N186" s="266"/>
      <c r="O186" s="72"/>
      <c r="P186" s="72"/>
      <c r="Q186" s="72"/>
      <c r="R186" s="72"/>
      <c r="S186" s="72"/>
      <c r="T186" s="73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2337</v>
      </c>
      <c r="AU186" s="18" t="s">
        <v>89</v>
      </c>
    </row>
    <row r="187" spans="1:65" s="2" customFormat="1" ht="14.45" customHeight="1">
      <c r="A187" s="35"/>
      <c r="B187" s="36"/>
      <c r="C187" s="249" t="s">
        <v>398</v>
      </c>
      <c r="D187" s="249" t="s">
        <v>317</v>
      </c>
      <c r="E187" s="250" t="s">
        <v>3458</v>
      </c>
      <c r="F187" s="251" t="s">
        <v>3455</v>
      </c>
      <c r="G187" s="252" t="s">
        <v>357</v>
      </c>
      <c r="H187" s="253">
        <v>91</v>
      </c>
      <c r="I187" s="254"/>
      <c r="J187" s="255">
        <f>ROUND(I187*H187,2)</f>
        <v>0</v>
      </c>
      <c r="K187" s="251" t="s">
        <v>1</v>
      </c>
      <c r="L187" s="256"/>
      <c r="M187" s="257" t="s">
        <v>1</v>
      </c>
      <c r="N187" s="258" t="s">
        <v>44</v>
      </c>
      <c r="O187" s="72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3" t="s">
        <v>238</v>
      </c>
      <c r="AT187" s="203" t="s">
        <v>317</v>
      </c>
      <c r="AU187" s="203" t="s">
        <v>89</v>
      </c>
      <c r="AY187" s="18" t="s">
        <v>174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8" t="s">
        <v>87</v>
      </c>
      <c r="BK187" s="204">
        <f>ROUND(I187*H187,2)</f>
        <v>0</v>
      </c>
      <c r="BL187" s="18" t="s">
        <v>181</v>
      </c>
      <c r="BM187" s="203" t="s">
        <v>3459</v>
      </c>
    </row>
    <row r="188" spans="1:47" s="2" customFormat="1" ht="19.5">
      <c r="A188" s="35"/>
      <c r="B188" s="36"/>
      <c r="C188" s="37"/>
      <c r="D188" s="207" t="s">
        <v>2337</v>
      </c>
      <c r="E188" s="37"/>
      <c r="F188" s="263" t="s">
        <v>3460</v>
      </c>
      <c r="G188" s="37"/>
      <c r="H188" s="37"/>
      <c r="I188" s="264"/>
      <c r="J188" s="37"/>
      <c r="K188" s="37"/>
      <c r="L188" s="40"/>
      <c r="M188" s="265"/>
      <c r="N188" s="266"/>
      <c r="O188" s="72"/>
      <c r="P188" s="72"/>
      <c r="Q188" s="72"/>
      <c r="R188" s="72"/>
      <c r="S188" s="72"/>
      <c r="T188" s="73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2337</v>
      </c>
      <c r="AU188" s="18" t="s">
        <v>89</v>
      </c>
    </row>
    <row r="189" spans="1:65" s="2" customFormat="1" ht="14.45" customHeight="1">
      <c r="A189" s="35"/>
      <c r="B189" s="36"/>
      <c r="C189" s="249" t="s">
        <v>411</v>
      </c>
      <c r="D189" s="249" t="s">
        <v>317</v>
      </c>
      <c r="E189" s="250" t="s">
        <v>3461</v>
      </c>
      <c r="F189" s="251" t="s">
        <v>3462</v>
      </c>
      <c r="G189" s="252" t="s">
        <v>1342</v>
      </c>
      <c r="H189" s="253">
        <v>4</v>
      </c>
      <c r="I189" s="254"/>
      <c r="J189" s="255">
        <f>ROUND(I189*H189,2)</f>
        <v>0</v>
      </c>
      <c r="K189" s="251" t="s">
        <v>1</v>
      </c>
      <c r="L189" s="256"/>
      <c r="M189" s="257" t="s">
        <v>1</v>
      </c>
      <c r="N189" s="258" t="s">
        <v>44</v>
      </c>
      <c r="O189" s="72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3" t="s">
        <v>238</v>
      </c>
      <c r="AT189" s="203" t="s">
        <v>317</v>
      </c>
      <c r="AU189" s="203" t="s">
        <v>89</v>
      </c>
      <c r="AY189" s="18" t="s">
        <v>174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18" t="s">
        <v>87</v>
      </c>
      <c r="BK189" s="204">
        <f>ROUND(I189*H189,2)</f>
        <v>0</v>
      </c>
      <c r="BL189" s="18" t="s">
        <v>181</v>
      </c>
      <c r="BM189" s="203" t="s">
        <v>3463</v>
      </c>
    </row>
    <row r="190" spans="1:47" s="2" customFormat="1" ht="19.5">
      <c r="A190" s="35"/>
      <c r="B190" s="36"/>
      <c r="C190" s="37"/>
      <c r="D190" s="207" t="s">
        <v>2337</v>
      </c>
      <c r="E190" s="37"/>
      <c r="F190" s="263" t="s">
        <v>3464</v>
      </c>
      <c r="G190" s="37"/>
      <c r="H190" s="37"/>
      <c r="I190" s="264"/>
      <c r="J190" s="37"/>
      <c r="K190" s="37"/>
      <c r="L190" s="40"/>
      <c r="M190" s="265"/>
      <c r="N190" s="266"/>
      <c r="O190" s="72"/>
      <c r="P190" s="72"/>
      <c r="Q190" s="72"/>
      <c r="R190" s="72"/>
      <c r="S190" s="72"/>
      <c r="T190" s="73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2337</v>
      </c>
      <c r="AU190" s="18" t="s">
        <v>89</v>
      </c>
    </row>
    <row r="191" spans="1:65" s="2" customFormat="1" ht="14.45" customHeight="1">
      <c r="A191" s="35"/>
      <c r="B191" s="36"/>
      <c r="C191" s="249" t="s">
        <v>425</v>
      </c>
      <c r="D191" s="249" t="s">
        <v>317</v>
      </c>
      <c r="E191" s="250" t="s">
        <v>3465</v>
      </c>
      <c r="F191" s="251" t="s">
        <v>3466</v>
      </c>
      <c r="G191" s="252" t="s">
        <v>1342</v>
      </c>
      <c r="H191" s="253">
        <v>1</v>
      </c>
      <c r="I191" s="254"/>
      <c r="J191" s="255">
        <f>ROUND(I191*H191,2)</f>
        <v>0</v>
      </c>
      <c r="K191" s="251" t="s">
        <v>1</v>
      </c>
      <c r="L191" s="256"/>
      <c r="M191" s="257" t="s">
        <v>1</v>
      </c>
      <c r="N191" s="258" t="s">
        <v>44</v>
      </c>
      <c r="O191" s="72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3" t="s">
        <v>238</v>
      </c>
      <c r="AT191" s="203" t="s">
        <v>317</v>
      </c>
      <c r="AU191" s="203" t="s">
        <v>89</v>
      </c>
      <c r="AY191" s="18" t="s">
        <v>174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18" t="s">
        <v>87</v>
      </c>
      <c r="BK191" s="204">
        <f>ROUND(I191*H191,2)</f>
        <v>0</v>
      </c>
      <c r="BL191" s="18" t="s">
        <v>181</v>
      </c>
      <c r="BM191" s="203" t="s">
        <v>3467</v>
      </c>
    </row>
    <row r="192" spans="1:47" s="2" customFormat="1" ht="19.5">
      <c r="A192" s="35"/>
      <c r="B192" s="36"/>
      <c r="C192" s="37"/>
      <c r="D192" s="207" t="s">
        <v>2337</v>
      </c>
      <c r="E192" s="37"/>
      <c r="F192" s="263" t="s">
        <v>3468</v>
      </c>
      <c r="G192" s="37"/>
      <c r="H192" s="37"/>
      <c r="I192" s="264"/>
      <c r="J192" s="37"/>
      <c r="K192" s="37"/>
      <c r="L192" s="40"/>
      <c r="M192" s="265"/>
      <c r="N192" s="266"/>
      <c r="O192" s="72"/>
      <c r="P192" s="72"/>
      <c r="Q192" s="72"/>
      <c r="R192" s="72"/>
      <c r="S192" s="72"/>
      <c r="T192" s="73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2337</v>
      </c>
      <c r="AU192" s="18" t="s">
        <v>89</v>
      </c>
    </row>
    <row r="193" spans="1:65" s="2" customFormat="1" ht="14.45" customHeight="1">
      <c r="A193" s="35"/>
      <c r="B193" s="36"/>
      <c r="C193" s="249" t="s">
        <v>436</v>
      </c>
      <c r="D193" s="249" t="s">
        <v>317</v>
      </c>
      <c r="E193" s="250" t="s">
        <v>3469</v>
      </c>
      <c r="F193" s="251" t="s">
        <v>3466</v>
      </c>
      <c r="G193" s="252" t="s">
        <v>1342</v>
      </c>
      <c r="H193" s="253">
        <v>1</v>
      </c>
      <c r="I193" s="254"/>
      <c r="J193" s="255">
        <f>ROUND(I193*H193,2)</f>
        <v>0</v>
      </c>
      <c r="K193" s="251" t="s">
        <v>1</v>
      </c>
      <c r="L193" s="256"/>
      <c r="M193" s="257" t="s">
        <v>1</v>
      </c>
      <c r="N193" s="258" t="s">
        <v>44</v>
      </c>
      <c r="O193" s="72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3" t="s">
        <v>238</v>
      </c>
      <c r="AT193" s="203" t="s">
        <v>317</v>
      </c>
      <c r="AU193" s="203" t="s">
        <v>89</v>
      </c>
      <c r="AY193" s="18" t="s">
        <v>174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18" t="s">
        <v>87</v>
      </c>
      <c r="BK193" s="204">
        <f>ROUND(I193*H193,2)</f>
        <v>0</v>
      </c>
      <c r="BL193" s="18" t="s">
        <v>181</v>
      </c>
      <c r="BM193" s="203" t="s">
        <v>3470</v>
      </c>
    </row>
    <row r="194" spans="1:47" s="2" customFormat="1" ht="19.5">
      <c r="A194" s="35"/>
      <c r="B194" s="36"/>
      <c r="C194" s="37"/>
      <c r="D194" s="207" t="s">
        <v>2337</v>
      </c>
      <c r="E194" s="37"/>
      <c r="F194" s="263" t="s">
        <v>3471</v>
      </c>
      <c r="G194" s="37"/>
      <c r="H194" s="37"/>
      <c r="I194" s="264"/>
      <c r="J194" s="37"/>
      <c r="K194" s="37"/>
      <c r="L194" s="40"/>
      <c r="M194" s="265"/>
      <c r="N194" s="266"/>
      <c r="O194" s="72"/>
      <c r="P194" s="72"/>
      <c r="Q194" s="72"/>
      <c r="R194" s="72"/>
      <c r="S194" s="72"/>
      <c r="T194" s="73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2337</v>
      </c>
      <c r="AU194" s="18" t="s">
        <v>89</v>
      </c>
    </row>
    <row r="195" spans="1:65" s="2" customFormat="1" ht="14.45" customHeight="1">
      <c r="A195" s="35"/>
      <c r="B195" s="36"/>
      <c r="C195" s="249" t="s">
        <v>450</v>
      </c>
      <c r="D195" s="249" t="s">
        <v>317</v>
      </c>
      <c r="E195" s="250" t="s">
        <v>3472</v>
      </c>
      <c r="F195" s="251" t="s">
        <v>3466</v>
      </c>
      <c r="G195" s="252" t="s">
        <v>1342</v>
      </c>
      <c r="H195" s="253">
        <v>3</v>
      </c>
      <c r="I195" s="254"/>
      <c r="J195" s="255">
        <f>ROUND(I195*H195,2)</f>
        <v>0</v>
      </c>
      <c r="K195" s="251" t="s">
        <v>1</v>
      </c>
      <c r="L195" s="256"/>
      <c r="M195" s="257" t="s">
        <v>1</v>
      </c>
      <c r="N195" s="258" t="s">
        <v>44</v>
      </c>
      <c r="O195" s="72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3" t="s">
        <v>238</v>
      </c>
      <c r="AT195" s="203" t="s">
        <v>317</v>
      </c>
      <c r="AU195" s="203" t="s">
        <v>89</v>
      </c>
      <c r="AY195" s="18" t="s">
        <v>174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18" t="s">
        <v>87</v>
      </c>
      <c r="BK195" s="204">
        <f>ROUND(I195*H195,2)</f>
        <v>0</v>
      </c>
      <c r="BL195" s="18" t="s">
        <v>181</v>
      </c>
      <c r="BM195" s="203" t="s">
        <v>3473</v>
      </c>
    </row>
    <row r="196" spans="1:47" s="2" customFormat="1" ht="19.5">
      <c r="A196" s="35"/>
      <c r="B196" s="36"/>
      <c r="C196" s="37"/>
      <c r="D196" s="207" t="s">
        <v>2337</v>
      </c>
      <c r="E196" s="37"/>
      <c r="F196" s="263" t="s">
        <v>3474</v>
      </c>
      <c r="G196" s="37"/>
      <c r="H196" s="37"/>
      <c r="I196" s="264"/>
      <c r="J196" s="37"/>
      <c r="K196" s="37"/>
      <c r="L196" s="40"/>
      <c r="M196" s="265"/>
      <c r="N196" s="266"/>
      <c r="O196" s="72"/>
      <c r="P196" s="72"/>
      <c r="Q196" s="72"/>
      <c r="R196" s="72"/>
      <c r="S196" s="72"/>
      <c r="T196" s="73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8" t="s">
        <v>2337</v>
      </c>
      <c r="AU196" s="18" t="s">
        <v>89</v>
      </c>
    </row>
    <row r="197" spans="1:65" s="2" customFormat="1" ht="14.45" customHeight="1">
      <c r="A197" s="35"/>
      <c r="B197" s="36"/>
      <c r="C197" s="249" t="s">
        <v>454</v>
      </c>
      <c r="D197" s="249" t="s">
        <v>317</v>
      </c>
      <c r="E197" s="250" t="s">
        <v>3475</v>
      </c>
      <c r="F197" s="251" t="s">
        <v>3466</v>
      </c>
      <c r="G197" s="252" t="s">
        <v>1342</v>
      </c>
      <c r="H197" s="253">
        <v>6</v>
      </c>
      <c r="I197" s="254"/>
      <c r="J197" s="255">
        <f>ROUND(I197*H197,2)</f>
        <v>0</v>
      </c>
      <c r="K197" s="251" t="s">
        <v>1</v>
      </c>
      <c r="L197" s="256"/>
      <c r="M197" s="257" t="s">
        <v>1</v>
      </c>
      <c r="N197" s="258" t="s">
        <v>44</v>
      </c>
      <c r="O197" s="72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3" t="s">
        <v>238</v>
      </c>
      <c r="AT197" s="203" t="s">
        <v>317</v>
      </c>
      <c r="AU197" s="203" t="s">
        <v>89</v>
      </c>
      <c r="AY197" s="18" t="s">
        <v>174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18" t="s">
        <v>87</v>
      </c>
      <c r="BK197" s="204">
        <f>ROUND(I197*H197,2)</f>
        <v>0</v>
      </c>
      <c r="BL197" s="18" t="s">
        <v>181</v>
      </c>
      <c r="BM197" s="203" t="s">
        <v>3476</v>
      </c>
    </row>
    <row r="198" spans="1:47" s="2" customFormat="1" ht="19.5">
      <c r="A198" s="35"/>
      <c r="B198" s="36"/>
      <c r="C198" s="37"/>
      <c r="D198" s="207" t="s">
        <v>2337</v>
      </c>
      <c r="E198" s="37"/>
      <c r="F198" s="263" t="s">
        <v>3477</v>
      </c>
      <c r="G198" s="37"/>
      <c r="H198" s="37"/>
      <c r="I198" s="264"/>
      <c r="J198" s="37"/>
      <c r="K198" s="37"/>
      <c r="L198" s="40"/>
      <c r="M198" s="265"/>
      <c r="N198" s="266"/>
      <c r="O198" s="72"/>
      <c r="P198" s="72"/>
      <c r="Q198" s="72"/>
      <c r="R198" s="72"/>
      <c r="S198" s="72"/>
      <c r="T198" s="73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2337</v>
      </c>
      <c r="AU198" s="18" t="s">
        <v>89</v>
      </c>
    </row>
    <row r="199" spans="1:65" s="2" customFormat="1" ht="14.45" customHeight="1">
      <c r="A199" s="35"/>
      <c r="B199" s="36"/>
      <c r="C199" s="249" t="s">
        <v>484</v>
      </c>
      <c r="D199" s="249" t="s">
        <v>317</v>
      </c>
      <c r="E199" s="250" t="s">
        <v>3478</v>
      </c>
      <c r="F199" s="251" t="s">
        <v>3479</v>
      </c>
      <c r="G199" s="252" t="s">
        <v>1342</v>
      </c>
      <c r="H199" s="253">
        <v>4</v>
      </c>
      <c r="I199" s="254"/>
      <c r="J199" s="255">
        <f>ROUND(I199*H199,2)</f>
        <v>0</v>
      </c>
      <c r="K199" s="251" t="s">
        <v>1</v>
      </c>
      <c r="L199" s="256"/>
      <c r="M199" s="257" t="s">
        <v>1</v>
      </c>
      <c r="N199" s="258" t="s">
        <v>44</v>
      </c>
      <c r="O199" s="72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3" t="s">
        <v>238</v>
      </c>
      <c r="AT199" s="203" t="s">
        <v>317</v>
      </c>
      <c r="AU199" s="203" t="s">
        <v>89</v>
      </c>
      <c r="AY199" s="18" t="s">
        <v>174</v>
      </c>
      <c r="BE199" s="204">
        <f>IF(N199="základní",J199,0)</f>
        <v>0</v>
      </c>
      <c r="BF199" s="204">
        <f>IF(N199="snížená",J199,0)</f>
        <v>0</v>
      </c>
      <c r="BG199" s="204">
        <f>IF(N199="zákl. přenesená",J199,0)</f>
        <v>0</v>
      </c>
      <c r="BH199" s="204">
        <f>IF(N199="sníž. přenesená",J199,0)</f>
        <v>0</v>
      </c>
      <c r="BI199" s="204">
        <f>IF(N199="nulová",J199,0)</f>
        <v>0</v>
      </c>
      <c r="BJ199" s="18" t="s">
        <v>87</v>
      </c>
      <c r="BK199" s="204">
        <f>ROUND(I199*H199,2)</f>
        <v>0</v>
      </c>
      <c r="BL199" s="18" t="s">
        <v>181</v>
      </c>
      <c r="BM199" s="203" t="s">
        <v>3480</v>
      </c>
    </row>
    <row r="200" spans="1:47" s="2" customFormat="1" ht="19.5">
      <c r="A200" s="35"/>
      <c r="B200" s="36"/>
      <c r="C200" s="37"/>
      <c r="D200" s="207" t="s">
        <v>2337</v>
      </c>
      <c r="E200" s="37"/>
      <c r="F200" s="263" t="s">
        <v>3481</v>
      </c>
      <c r="G200" s="37"/>
      <c r="H200" s="37"/>
      <c r="I200" s="264"/>
      <c r="J200" s="37"/>
      <c r="K200" s="37"/>
      <c r="L200" s="40"/>
      <c r="M200" s="265"/>
      <c r="N200" s="266"/>
      <c r="O200" s="72"/>
      <c r="P200" s="72"/>
      <c r="Q200" s="72"/>
      <c r="R200" s="72"/>
      <c r="S200" s="72"/>
      <c r="T200" s="73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2337</v>
      </c>
      <c r="AU200" s="18" t="s">
        <v>89</v>
      </c>
    </row>
    <row r="201" spans="1:65" s="2" customFormat="1" ht="14.45" customHeight="1">
      <c r="A201" s="35"/>
      <c r="B201" s="36"/>
      <c r="C201" s="249" t="s">
        <v>497</v>
      </c>
      <c r="D201" s="249" t="s">
        <v>317</v>
      </c>
      <c r="E201" s="250" t="s">
        <v>3482</v>
      </c>
      <c r="F201" s="251" t="s">
        <v>3483</v>
      </c>
      <c r="G201" s="252" t="s">
        <v>1342</v>
      </c>
      <c r="H201" s="253">
        <v>1</v>
      </c>
      <c r="I201" s="254"/>
      <c r="J201" s="255">
        <f>ROUND(I201*H201,2)</f>
        <v>0</v>
      </c>
      <c r="K201" s="251" t="s">
        <v>1</v>
      </c>
      <c r="L201" s="256"/>
      <c r="M201" s="257" t="s">
        <v>1</v>
      </c>
      <c r="N201" s="258" t="s">
        <v>44</v>
      </c>
      <c r="O201" s="72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3" t="s">
        <v>238</v>
      </c>
      <c r="AT201" s="203" t="s">
        <v>317</v>
      </c>
      <c r="AU201" s="203" t="s">
        <v>89</v>
      </c>
      <c r="AY201" s="18" t="s">
        <v>174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18" t="s">
        <v>87</v>
      </c>
      <c r="BK201" s="204">
        <f>ROUND(I201*H201,2)</f>
        <v>0</v>
      </c>
      <c r="BL201" s="18" t="s">
        <v>181</v>
      </c>
      <c r="BM201" s="203" t="s">
        <v>3484</v>
      </c>
    </row>
    <row r="202" spans="1:47" s="2" customFormat="1" ht="19.5">
      <c r="A202" s="35"/>
      <c r="B202" s="36"/>
      <c r="C202" s="37"/>
      <c r="D202" s="207" t="s">
        <v>2337</v>
      </c>
      <c r="E202" s="37"/>
      <c r="F202" s="263" t="s">
        <v>3485</v>
      </c>
      <c r="G202" s="37"/>
      <c r="H202" s="37"/>
      <c r="I202" s="264"/>
      <c r="J202" s="37"/>
      <c r="K202" s="37"/>
      <c r="L202" s="40"/>
      <c r="M202" s="265"/>
      <c r="N202" s="266"/>
      <c r="O202" s="72"/>
      <c r="P202" s="72"/>
      <c r="Q202" s="72"/>
      <c r="R202" s="72"/>
      <c r="S202" s="72"/>
      <c r="T202" s="73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8" t="s">
        <v>2337</v>
      </c>
      <c r="AU202" s="18" t="s">
        <v>89</v>
      </c>
    </row>
    <row r="203" spans="1:65" s="2" customFormat="1" ht="14.45" customHeight="1">
      <c r="A203" s="35"/>
      <c r="B203" s="36"/>
      <c r="C203" s="249" t="s">
        <v>504</v>
      </c>
      <c r="D203" s="249" t="s">
        <v>317</v>
      </c>
      <c r="E203" s="250" t="s">
        <v>3486</v>
      </c>
      <c r="F203" s="251" t="s">
        <v>3483</v>
      </c>
      <c r="G203" s="252" t="s">
        <v>1342</v>
      </c>
      <c r="H203" s="253">
        <v>2</v>
      </c>
      <c r="I203" s="254"/>
      <c r="J203" s="255">
        <f>ROUND(I203*H203,2)</f>
        <v>0</v>
      </c>
      <c r="K203" s="251" t="s">
        <v>1</v>
      </c>
      <c r="L203" s="256"/>
      <c r="M203" s="257" t="s">
        <v>1</v>
      </c>
      <c r="N203" s="258" t="s">
        <v>44</v>
      </c>
      <c r="O203" s="72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3" t="s">
        <v>238</v>
      </c>
      <c r="AT203" s="203" t="s">
        <v>317</v>
      </c>
      <c r="AU203" s="203" t="s">
        <v>89</v>
      </c>
      <c r="AY203" s="18" t="s">
        <v>174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18" t="s">
        <v>87</v>
      </c>
      <c r="BK203" s="204">
        <f>ROUND(I203*H203,2)</f>
        <v>0</v>
      </c>
      <c r="BL203" s="18" t="s">
        <v>181</v>
      </c>
      <c r="BM203" s="203" t="s">
        <v>3487</v>
      </c>
    </row>
    <row r="204" spans="1:47" s="2" customFormat="1" ht="19.5">
      <c r="A204" s="35"/>
      <c r="B204" s="36"/>
      <c r="C204" s="37"/>
      <c r="D204" s="207" t="s">
        <v>2337</v>
      </c>
      <c r="E204" s="37"/>
      <c r="F204" s="263" t="s">
        <v>3488</v>
      </c>
      <c r="G204" s="37"/>
      <c r="H204" s="37"/>
      <c r="I204" s="264"/>
      <c r="J204" s="37"/>
      <c r="K204" s="37"/>
      <c r="L204" s="40"/>
      <c r="M204" s="265"/>
      <c r="N204" s="266"/>
      <c r="O204" s="72"/>
      <c r="P204" s="72"/>
      <c r="Q204" s="72"/>
      <c r="R204" s="72"/>
      <c r="S204" s="72"/>
      <c r="T204" s="73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2337</v>
      </c>
      <c r="AU204" s="18" t="s">
        <v>89</v>
      </c>
    </row>
    <row r="205" spans="1:65" s="2" customFormat="1" ht="14.45" customHeight="1">
      <c r="A205" s="35"/>
      <c r="B205" s="36"/>
      <c r="C205" s="249" t="s">
        <v>514</v>
      </c>
      <c r="D205" s="249" t="s">
        <v>317</v>
      </c>
      <c r="E205" s="250" t="s">
        <v>3482</v>
      </c>
      <c r="F205" s="251" t="s">
        <v>3483</v>
      </c>
      <c r="G205" s="252" t="s">
        <v>1342</v>
      </c>
      <c r="H205" s="253">
        <v>9</v>
      </c>
      <c r="I205" s="254"/>
      <c r="J205" s="255">
        <f>ROUND(I205*H205,2)</f>
        <v>0</v>
      </c>
      <c r="K205" s="251" t="s">
        <v>1</v>
      </c>
      <c r="L205" s="256"/>
      <c r="M205" s="257" t="s">
        <v>1</v>
      </c>
      <c r="N205" s="258" t="s">
        <v>44</v>
      </c>
      <c r="O205" s="72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3" t="s">
        <v>238</v>
      </c>
      <c r="AT205" s="203" t="s">
        <v>317</v>
      </c>
      <c r="AU205" s="203" t="s">
        <v>89</v>
      </c>
      <c r="AY205" s="18" t="s">
        <v>174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18" t="s">
        <v>87</v>
      </c>
      <c r="BK205" s="204">
        <f>ROUND(I205*H205,2)</f>
        <v>0</v>
      </c>
      <c r="BL205" s="18" t="s">
        <v>181</v>
      </c>
      <c r="BM205" s="203" t="s">
        <v>3489</v>
      </c>
    </row>
    <row r="206" spans="1:47" s="2" customFormat="1" ht="19.5">
      <c r="A206" s="35"/>
      <c r="B206" s="36"/>
      <c r="C206" s="37"/>
      <c r="D206" s="207" t="s">
        <v>2337</v>
      </c>
      <c r="E206" s="37"/>
      <c r="F206" s="263" t="s">
        <v>3490</v>
      </c>
      <c r="G206" s="37"/>
      <c r="H206" s="37"/>
      <c r="I206" s="264"/>
      <c r="J206" s="37"/>
      <c r="K206" s="37"/>
      <c r="L206" s="40"/>
      <c r="M206" s="265"/>
      <c r="N206" s="266"/>
      <c r="O206" s="72"/>
      <c r="P206" s="72"/>
      <c r="Q206" s="72"/>
      <c r="R206" s="72"/>
      <c r="S206" s="72"/>
      <c r="T206" s="73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8" t="s">
        <v>2337</v>
      </c>
      <c r="AU206" s="18" t="s">
        <v>89</v>
      </c>
    </row>
    <row r="207" spans="1:65" s="2" customFormat="1" ht="14.45" customHeight="1">
      <c r="A207" s="35"/>
      <c r="B207" s="36"/>
      <c r="C207" s="249" t="s">
        <v>518</v>
      </c>
      <c r="D207" s="249" t="s">
        <v>317</v>
      </c>
      <c r="E207" s="250" t="s">
        <v>3491</v>
      </c>
      <c r="F207" s="251" t="s">
        <v>3483</v>
      </c>
      <c r="G207" s="252" t="s">
        <v>1342</v>
      </c>
      <c r="H207" s="253">
        <v>1</v>
      </c>
      <c r="I207" s="254"/>
      <c r="J207" s="255">
        <f>ROUND(I207*H207,2)</f>
        <v>0</v>
      </c>
      <c r="K207" s="251" t="s">
        <v>1</v>
      </c>
      <c r="L207" s="256"/>
      <c r="M207" s="257" t="s">
        <v>1</v>
      </c>
      <c r="N207" s="258" t="s">
        <v>44</v>
      </c>
      <c r="O207" s="72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3" t="s">
        <v>238</v>
      </c>
      <c r="AT207" s="203" t="s">
        <v>317</v>
      </c>
      <c r="AU207" s="203" t="s">
        <v>89</v>
      </c>
      <c r="AY207" s="18" t="s">
        <v>174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8" t="s">
        <v>87</v>
      </c>
      <c r="BK207" s="204">
        <f>ROUND(I207*H207,2)</f>
        <v>0</v>
      </c>
      <c r="BL207" s="18" t="s">
        <v>181</v>
      </c>
      <c r="BM207" s="203" t="s">
        <v>3492</v>
      </c>
    </row>
    <row r="208" spans="1:47" s="2" customFormat="1" ht="29.25">
      <c r="A208" s="35"/>
      <c r="B208" s="36"/>
      <c r="C208" s="37"/>
      <c r="D208" s="207" t="s">
        <v>2337</v>
      </c>
      <c r="E208" s="37"/>
      <c r="F208" s="263" t="s">
        <v>3493</v>
      </c>
      <c r="G208" s="37"/>
      <c r="H208" s="37"/>
      <c r="I208" s="264"/>
      <c r="J208" s="37"/>
      <c r="K208" s="37"/>
      <c r="L208" s="40"/>
      <c r="M208" s="265"/>
      <c r="N208" s="266"/>
      <c r="O208" s="72"/>
      <c r="P208" s="72"/>
      <c r="Q208" s="72"/>
      <c r="R208" s="72"/>
      <c r="S208" s="72"/>
      <c r="T208" s="73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2337</v>
      </c>
      <c r="AU208" s="18" t="s">
        <v>89</v>
      </c>
    </row>
    <row r="209" spans="1:65" s="2" customFormat="1" ht="14.45" customHeight="1">
      <c r="A209" s="35"/>
      <c r="B209" s="36"/>
      <c r="C209" s="249" t="s">
        <v>525</v>
      </c>
      <c r="D209" s="249" t="s">
        <v>317</v>
      </c>
      <c r="E209" s="250" t="s">
        <v>3494</v>
      </c>
      <c r="F209" s="251" t="s">
        <v>3483</v>
      </c>
      <c r="G209" s="252" t="s">
        <v>1342</v>
      </c>
      <c r="H209" s="253">
        <v>1</v>
      </c>
      <c r="I209" s="254"/>
      <c r="J209" s="255">
        <f>ROUND(I209*H209,2)</f>
        <v>0</v>
      </c>
      <c r="K209" s="251" t="s">
        <v>1</v>
      </c>
      <c r="L209" s="256"/>
      <c r="M209" s="257" t="s">
        <v>1</v>
      </c>
      <c r="N209" s="258" t="s">
        <v>44</v>
      </c>
      <c r="O209" s="72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3" t="s">
        <v>238</v>
      </c>
      <c r="AT209" s="203" t="s">
        <v>317</v>
      </c>
      <c r="AU209" s="203" t="s">
        <v>89</v>
      </c>
      <c r="AY209" s="18" t="s">
        <v>174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18" t="s">
        <v>87</v>
      </c>
      <c r="BK209" s="204">
        <f>ROUND(I209*H209,2)</f>
        <v>0</v>
      </c>
      <c r="BL209" s="18" t="s">
        <v>181</v>
      </c>
      <c r="BM209" s="203" t="s">
        <v>3495</v>
      </c>
    </row>
    <row r="210" spans="1:47" s="2" customFormat="1" ht="29.25">
      <c r="A210" s="35"/>
      <c r="B210" s="36"/>
      <c r="C210" s="37"/>
      <c r="D210" s="207" t="s">
        <v>2337</v>
      </c>
      <c r="E210" s="37"/>
      <c r="F210" s="263" t="s">
        <v>3496</v>
      </c>
      <c r="G210" s="37"/>
      <c r="H210" s="37"/>
      <c r="I210" s="264"/>
      <c r="J210" s="37"/>
      <c r="K210" s="37"/>
      <c r="L210" s="40"/>
      <c r="M210" s="265"/>
      <c r="N210" s="266"/>
      <c r="O210" s="72"/>
      <c r="P210" s="72"/>
      <c r="Q210" s="72"/>
      <c r="R210" s="72"/>
      <c r="S210" s="72"/>
      <c r="T210" s="73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2337</v>
      </c>
      <c r="AU210" s="18" t="s">
        <v>89</v>
      </c>
    </row>
    <row r="211" spans="1:65" s="2" customFormat="1" ht="14.45" customHeight="1">
      <c r="A211" s="35"/>
      <c r="B211" s="36"/>
      <c r="C211" s="249" t="s">
        <v>533</v>
      </c>
      <c r="D211" s="249" t="s">
        <v>317</v>
      </c>
      <c r="E211" s="250" t="s">
        <v>3497</v>
      </c>
      <c r="F211" s="251" t="s">
        <v>3498</v>
      </c>
      <c r="G211" s="252" t="s">
        <v>1342</v>
      </c>
      <c r="H211" s="253">
        <v>1</v>
      </c>
      <c r="I211" s="254"/>
      <c r="J211" s="255">
        <f>ROUND(I211*H211,2)</f>
        <v>0</v>
      </c>
      <c r="K211" s="251" t="s">
        <v>1</v>
      </c>
      <c r="L211" s="256"/>
      <c r="M211" s="257" t="s">
        <v>1</v>
      </c>
      <c r="N211" s="258" t="s">
        <v>44</v>
      </c>
      <c r="O211" s="72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3" t="s">
        <v>238</v>
      </c>
      <c r="AT211" s="203" t="s">
        <v>317</v>
      </c>
      <c r="AU211" s="203" t="s">
        <v>89</v>
      </c>
      <c r="AY211" s="18" t="s">
        <v>174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18" t="s">
        <v>87</v>
      </c>
      <c r="BK211" s="204">
        <f>ROUND(I211*H211,2)</f>
        <v>0</v>
      </c>
      <c r="BL211" s="18" t="s">
        <v>181</v>
      </c>
      <c r="BM211" s="203" t="s">
        <v>3499</v>
      </c>
    </row>
    <row r="212" spans="1:47" s="2" customFormat="1" ht="19.5">
      <c r="A212" s="35"/>
      <c r="B212" s="36"/>
      <c r="C212" s="37"/>
      <c r="D212" s="207" t="s">
        <v>2337</v>
      </c>
      <c r="E212" s="37"/>
      <c r="F212" s="263" t="s">
        <v>3500</v>
      </c>
      <c r="G212" s="37"/>
      <c r="H212" s="37"/>
      <c r="I212" s="264"/>
      <c r="J212" s="37"/>
      <c r="K212" s="37"/>
      <c r="L212" s="40"/>
      <c r="M212" s="265"/>
      <c r="N212" s="266"/>
      <c r="O212" s="72"/>
      <c r="P212" s="72"/>
      <c r="Q212" s="72"/>
      <c r="R212" s="72"/>
      <c r="S212" s="72"/>
      <c r="T212" s="73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2337</v>
      </c>
      <c r="AU212" s="18" t="s">
        <v>89</v>
      </c>
    </row>
    <row r="213" spans="1:65" s="2" customFormat="1" ht="14.45" customHeight="1">
      <c r="A213" s="35"/>
      <c r="B213" s="36"/>
      <c r="C213" s="249" t="s">
        <v>539</v>
      </c>
      <c r="D213" s="249" t="s">
        <v>317</v>
      </c>
      <c r="E213" s="250" t="s">
        <v>3497</v>
      </c>
      <c r="F213" s="251" t="s">
        <v>3498</v>
      </c>
      <c r="G213" s="252" t="s">
        <v>1342</v>
      </c>
      <c r="H213" s="253">
        <v>1</v>
      </c>
      <c r="I213" s="254"/>
      <c r="J213" s="255">
        <f>ROUND(I213*H213,2)</f>
        <v>0</v>
      </c>
      <c r="K213" s="251" t="s">
        <v>1</v>
      </c>
      <c r="L213" s="256"/>
      <c r="M213" s="257" t="s">
        <v>1</v>
      </c>
      <c r="N213" s="258" t="s">
        <v>44</v>
      </c>
      <c r="O213" s="72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3" t="s">
        <v>238</v>
      </c>
      <c r="AT213" s="203" t="s">
        <v>317</v>
      </c>
      <c r="AU213" s="203" t="s">
        <v>89</v>
      </c>
      <c r="AY213" s="18" t="s">
        <v>174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18" t="s">
        <v>87</v>
      </c>
      <c r="BK213" s="204">
        <f>ROUND(I213*H213,2)</f>
        <v>0</v>
      </c>
      <c r="BL213" s="18" t="s">
        <v>181</v>
      </c>
      <c r="BM213" s="203" t="s">
        <v>3501</v>
      </c>
    </row>
    <row r="214" spans="1:47" s="2" customFormat="1" ht="19.5">
      <c r="A214" s="35"/>
      <c r="B214" s="36"/>
      <c r="C214" s="37"/>
      <c r="D214" s="207" t="s">
        <v>2337</v>
      </c>
      <c r="E214" s="37"/>
      <c r="F214" s="263" t="s">
        <v>3502</v>
      </c>
      <c r="G214" s="37"/>
      <c r="H214" s="37"/>
      <c r="I214" s="264"/>
      <c r="J214" s="37"/>
      <c r="K214" s="37"/>
      <c r="L214" s="40"/>
      <c r="M214" s="265"/>
      <c r="N214" s="266"/>
      <c r="O214" s="72"/>
      <c r="P214" s="72"/>
      <c r="Q214" s="72"/>
      <c r="R214" s="72"/>
      <c r="S214" s="72"/>
      <c r="T214" s="73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2337</v>
      </c>
      <c r="AU214" s="18" t="s">
        <v>89</v>
      </c>
    </row>
    <row r="215" spans="1:65" s="2" customFormat="1" ht="14.45" customHeight="1">
      <c r="A215" s="35"/>
      <c r="B215" s="36"/>
      <c r="C215" s="249" t="s">
        <v>546</v>
      </c>
      <c r="D215" s="249" t="s">
        <v>317</v>
      </c>
      <c r="E215" s="250" t="s">
        <v>3503</v>
      </c>
      <c r="F215" s="251" t="s">
        <v>3498</v>
      </c>
      <c r="G215" s="252" t="s">
        <v>1342</v>
      </c>
      <c r="H215" s="253">
        <v>1</v>
      </c>
      <c r="I215" s="254"/>
      <c r="J215" s="255">
        <f>ROUND(I215*H215,2)</f>
        <v>0</v>
      </c>
      <c r="K215" s="251" t="s">
        <v>1</v>
      </c>
      <c r="L215" s="256"/>
      <c r="M215" s="257" t="s">
        <v>1</v>
      </c>
      <c r="N215" s="258" t="s">
        <v>44</v>
      </c>
      <c r="O215" s="72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3" t="s">
        <v>238</v>
      </c>
      <c r="AT215" s="203" t="s">
        <v>317</v>
      </c>
      <c r="AU215" s="203" t="s">
        <v>89</v>
      </c>
      <c r="AY215" s="18" t="s">
        <v>174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18" t="s">
        <v>87</v>
      </c>
      <c r="BK215" s="204">
        <f>ROUND(I215*H215,2)</f>
        <v>0</v>
      </c>
      <c r="BL215" s="18" t="s">
        <v>181</v>
      </c>
      <c r="BM215" s="203" t="s">
        <v>3504</v>
      </c>
    </row>
    <row r="216" spans="1:47" s="2" customFormat="1" ht="19.5">
      <c r="A216" s="35"/>
      <c r="B216" s="36"/>
      <c r="C216" s="37"/>
      <c r="D216" s="207" t="s">
        <v>2337</v>
      </c>
      <c r="E216" s="37"/>
      <c r="F216" s="263" t="s">
        <v>3444</v>
      </c>
      <c r="G216" s="37"/>
      <c r="H216" s="37"/>
      <c r="I216" s="264"/>
      <c r="J216" s="37"/>
      <c r="K216" s="37"/>
      <c r="L216" s="40"/>
      <c r="M216" s="265"/>
      <c r="N216" s="266"/>
      <c r="O216" s="72"/>
      <c r="P216" s="72"/>
      <c r="Q216" s="72"/>
      <c r="R216" s="72"/>
      <c r="S216" s="72"/>
      <c r="T216" s="73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2337</v>
      </c>
      <c r="AU216" s="18" t="s">
        <v>89</v>
      </c>
    </row>
    <row r="217" spans="1:65" s="2" customFormat="1" ht="14.45" customHeight="1">
      <c r="A217" s="35"/>
      <c r="B217" s="36"/>
      <c r="C217" s="249" t="s">
        <v>555</v>
      </c>
      <c r="D217" s="249" t="s">
        <v>317</v>
      </c>
      <c r="E217" s="250" t="s">
        <v>3505</v>
      </c>
      <c r="F217" s="251" t="s">
        <v>3498</v>
      </c>
      <c r="G217" s="252" t="s">
        <v>1342</v>
      </c>
      <c r="H217" s="253">
        <v>2</v>
      </c>
      <c r="I217" s="254"/>
      <c r="J217" s="255">
        <f>ROUND(I217*H217,2)</f>
        <v>0</v>
      </c>
      <c r="K217" s="251" t="s">
        <v>1</v>
      </c>
      <c r="L217" s="256"/>
      <c r="M217" s="257" t="s">
        <v>1</v>
      </c>
      <c r="N217" s="258" t="s">
        <v>44</v>
      </c>
      <c r="O217" s="72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3" t="s">
        <v>238</v>
      </c>
      <c r="AT217" s="203" t="s">
        <v>317</v>
      </c>
      <c r="AU217" s="203" t="s">
        <v>89</v>
      </c>
      <c r="AY217" s="18" t="s">
        <v>174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18" t="s">
        <v>87</v>
      </c>
      <c r="BK217" s="204">
        <f>ROUND(I217*H217,2)</f>
        <v>0</v>
      </c>
      <c r="BL217" s="18" t="s">
        <v>181</v>
      </c>
      <c r="BM217" s="203" t="s">
        <v>3506</v>
      </c>
    </row>
    <row r="218" spans="1:47" s="2" customFormat="1" ht="19.5">
      <c r="A218" s="35"/>
      <c r="B218" s="36"/>
      <c r="C218" s="37"/>
      <c r="D218" s="207" t="s">
        <v>2337</v>
      </c>
      <c r="E218" s="37"/>
      <c r="F218" s="263" t="s">
        <v>3507</v>
      </c>
      <c r="G218" s="37"/>
      <c r="H218" s="37"/>
      <c r="I218" s="264"/>
      <c r="J218" s="37"/>
      <c r="K218" s="37"/>
      <c r="L218" s="40"/>
      <c r="M218" s="265"/>
      <c r="N218" s="266"/>
      <c r="O218" s="72"/>
      <c r="P218" s="72"/>
      <c r="Q218" s="72"/>
      <c r="R218" s="72"/>
      <c r="S218" s="72"/>
      <c r="T218" s="73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2337</v>
      </c>
      <c r="AU218" s="18" t="s">
        <v>89</v>
      </c>
    </row>
    <row r="219" spans="1:65" s="2" customFormat="1" ht="14.45" customHeight="1">
      <c r="A219" s="35"/>
      <c r="B219" s="36"/>
      <c r="C219" s="249" t="s">
        <v>569</v>
      </c>
      <c r="D219" s="249" t="s">
        <v>317</v>
      </c>
      <c r="E219" s="250" t="s">
        <v>3508</v>
      </c>
      <c r="F219" s="251" t="s">
        <v>3509</v>
      </c>
      <c r="G219" s="252" t="s">
        <v>1342</v>
      </c>
      <c r="H219" s="253">
        <v>3</v>
      </c>
      <c r="I219" s="254"/>
      <c r="J219" s="255">
        <f>ROUND(I219*H219,2)</f>
        <v>0</v>
      </c>
      <c r="K219" s="251" t="s">
        <v>1</v>
      </c>
      <c r="L219" s="256"/>
      <c r="M219" s="257" t="s">
        <v>1</v>
      </c>
      <c r="N219" s="258" t="s">
        <v>44</v>
      </c>
      <c r="O219" s="72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3" t="s">
        <v>238</v>
      </c>
      <c r="AT219" s="203" t="s">
        <v>317</v>
      </c>
      <c r="AU219" s="203" t="s">
        <v>89</v>
      </c>
      <c r="AY219" s="18" t="s">
        <v>174</v>
      </c>
      <c r="BE219" s="204">
        <f>IF(N219="základní",J219,0)</f>
        <v>0</v>
      </c>
      <c r="BF219" s="204">
        <f>IF(N219="snížená",J219,0)</f>
        <v>0</v>
      </c>
      <c r="BG219" s="204">
        <f>IF(N219="zákl. přenesená",J219,0)</f>
        <v>0</v>
      </c>
      <c r="BH219" s="204">
        <f>IF(N219="sníž. přenesená",J219,0)</f>
        <v>0</v>
      </c>
      <c r="BI219" s="204">
        <f>IF(N219="nulová",J219,0)</f>
        <v>0</v>
      </c>
      <c r="BJ219" s="18" t="s">
        <v>87</v>
      </c>
      <c r="BK219" s="204">
        <f>ROUND(I219*H219,2)</f>
        <v>0</v>
      </c>
      <c r="BL219" s="18" t="s">
        <v>181</v>
      </c>
      <c r="BM219" s="203" t="s">
        <v>3510</v>
      </c>
    </row>
    <row r="220" spans="1:47" s="2" customFormat="1" ht="19.5">
      <c r="A220" s="35"/>
      <c r="B220" s="36"/>
      <c r="C220" s="37"/>
      <c r="D220" s="207" t="s">
        <v>2337</v>
      </c>
      <c r="E220" s="37"/>
      <c r="F220" s="263" t="s">
        <v>3511</v>
      </c>
      <c r="G220" s="37"/>
      <c r="H220" s="37"/>
      <c r="I220" s="264"/>
      <c r="J220" s="37"/>
      <c r="K220" s="37"/>
      <c r="L220" s="40"/>
      <c r="M220" s="265"/>
      <c r="N220" s="266"/>
      <c r="O220" s="72"/>
      <c r="P220" s="72"/>
      <c r="Q220" s="72"/>
      <c r="R220" s="72"/>
      <c r="S220" s="72"/>
      <c r="T220" s="73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2337</v>
      </c>
      <c r="AU220" s="18" t="s">
        <v>89</v>
      </c>
    </row>
    <row r="221" spans="1:65" s="2" customFormat="1" ht="14.45" customHeight="1">
      <c r="A221" s="35"/>
      <c r="B221" s="36"/>
      <c r="C221" s="249" t="s">
        <v>578</v>
      </c>
      <c r="D221" s="249" t="s">
        <v>317</v>
      </c>
      <c r="E221" s="250" t="s">
        <v>3512</v>
      </c>
      <c r="F221" s="251" t="s">
        <v>3513</v>
      </c>
      <c r="G221" s="252" t="s">
        <v>1342</v>
      </c>
      <c r="H221" s="253">
        <v>4</v>
      </c>
      <c r="I221" s="254"/>
      <c r="J221" s="255">
        <f>ROUND(I221*H221,2)</f>
        <v>0</v>
      </c>
      <c r="K221" s="251" t="s">
        <v>1</v>
      </c>
      <c r="L221" s="256"/>
      <c r="M221" s="257" t="s">
        <v>1</v>
      </c>
      <c r="N221" s="258" t="s">
        <v>44</v>
      </c>
      <c r="O221" s="72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3" t="s">
        <v>238</v>
      </c>
      <c r="AT221" s="203" t="s">
        <v>317</v>
      </c>
      <c r="AU221" s="203" t="s">
        <v>89</v>
      </c>
      <c r="AY221" s="18" t="s">
        <v>174</v>
      </c>
      <c r="BE221" s="204">
        <f>IF(N221="základní",J221,0)</f>
        <v>0</v>
      </c>
      <c r="BF221" s="204">
        <f>IF(N221="snížená",J221,0)</f>
        <v>0</v>
      </c>
      <c r="BG221" s="204">
        <f>IF(N221="zákl. přenesená",J221,0)</f>
        <v>0</v>
      </c>
      <c r="BH221" s="204">
        <f>IF(N221="sníž. přenesená",J221,0)</f>
        <v>0</v>
      </c>
      <c r="BI221" s="204">
        <f>IF(N221="nulová",J221,0)</f>
        <v>0</v>
      </c>
      <c r="BJ221" s="18" t="s">
        <v>87</v>
      </c>
      <c r="BK221" s="204">
        <f>ROUND(I221*H221,2)</f>
        <v>0</v>
      </c>
      <c r="BL221" s="18" t="s">
        <v>181</v>
      </c>
      <c r="BM221" s="203" t="s">
        <v>3514</v>
      </c>
    </row>
    <row r="222" spans="1:47" s="2" customFormat="1" ht="19.5">
      <c r="A222" s="35"/>
      <c r="B222" s="36"/>
      <c r="C222" s="37"/>
      <c r="D222" s="207" t="s">
        <v>2337</v>
      </c>
      <c r="E222" s="37"/>
      <c r="F222" s="263" t="s">
        <v>3515</v>
      </c>
      <c r="G222" s="37"/>
      <c r="H222" s="37"/>
      <c r="I222" s="264"/>
      <c r="J222" s="37"/>
      <c r="K222" s="37"/>
      <c r="L222" s="40"/>
      <c r="M222" s="265"/>
      <c r="N222" s="266"/>
      <c r="O222" s="72"/>
      <c r="P222" s="72"/>
      <c r="Q222" s="72"/>
      <c r="R222" s="72"/>
      <c r="S222" s="72"/>
      <c r="T222" s="73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8" t="s">
        <v>2337</v>
      </c>
      <c r="AU222" s="18" t="s">
        <v>89</v>
      </c>
    </row>
    <row r="223" spans="1:65" s="2" customFormat="1" ht="14.45" customHeight="1">
      <c r="A223" s="35"/>
      <c r="B223" s="36"/>
      <c r="C223" s="249" t="s">
        <v>592</v>
      </c>
      <c r="D223" s="249" t="s">
        <v>317</v>
      </c>
      <c r="E223" s="250" t="s">
        <v>3516</v>
      </c>
      <c r="F223" s="251" t="s">
        <v>3517</v>
      </c>
      <c r="G223" s="252" t="s">
        <v>3518</v>
      </c>
      <c r="H223" s="253">
        <v>3</v>
      </c>
      <c r="I223" s="254"/>
      <c r="J223" s="255">
        <f>ROUND(I223*H223,2)</f>
        <v>0</v>
      </c>
      <c r="K223" s="251" t="s">
        <v>1</v>
      </c>
      <c r="L223" s="256"/>
      <c r="M223" s="257" t="s">
        <v>1</v>
      </c>
      <c r="N223" s="258" t="s">
        <v>44</v>
      </c>
      <c r="O223" s="72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3" t="s">
        <v>238</v>
      </c>
      <c r="AT223" s="203" t="s">
        <v>317</v>
      </c>
      <c r="AU223" s="203" t="s">
        <v>89</v>
      </c>
      <c r="AY223" s="18" t="s">
        <v>174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18" t="s">
        <v>87</v>
      </c>
      <c r="BK223" s="204">
        <f>ROUND(I223*H223,2)</f>
        <v>0</v>
      </c>
      <c r="BL223" s="18" t="s">
        <v>181</v>
      </c>
      <c r="BM223" s="203" t="s">
        <v>3519</v>
      </c>
    </row>
    <row r="224" spans="1:47" s="2" customFormat="1" ht="19.5">
      <c r="A224" s="35"/>
      <c r="B224" s="36"/>
      <c r="C224" s="37"/>
      <c r="D224" s="207" t="s">
        <v>2337</v>
      </c>
      <c r="E224" s="37"/>
      <c r="F224" s="263" t="s">
        <v>3520</v>
      </c>
      <c r="G224" s="37"/>
      <c r="H224" s="37"/>
      <c r="I224" s="264"/>
      <c r="J224" s="37"/>
      <c r="K224" s="37"/>
      <c r="L224" s="40"/>
      <c r="M224" s="265"/>
      <c r="N224" s="266"/>
      <c r="O224" s="72"/>
      <c r="P224" s="72"/>
      <c r="Q224" s="72"/>
      <c r="R224" s="72"/>
      <c r="S224" s="72"/>
      <c r="T224" s="73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2337</v>
      </c>
      <c r="AU224" s="18" t="s">
        <v>89</v>
      </c>
    </row>
    <row r="225" spans="1:65" s="2" customFormat="1" ht="14.45" customHeight="1">
      <c r="A225" s="35"/>
      <c r="B225" s="36"/>
      <c r="C225" s="249" t="s">
        <v>599</v>
      </c>
      <c r="D225" s="249" t="s">
        <v>317</v>
      </c>
      <c r="E225" s="250" t="s">
        <v>3521</v>
      </c>
      <c r="F225" s="251" t="s">
        <v>3522</v>
      </c>
      <c r="G225" s="252" t="s">
        <v>1342</v>
      </c>
      <c r="H225" s="253">
        <v>45</v>
      </c>
      <c r="I225" s="254"/>
      <c r="J225" s="255">
        <f>ROUND(I225*H225,2)</f>
        <v>0</v>
      </c>
      <c r="K225" s="251" t="s">
        <v>1</v>
      </c>
      <c r="L225" s="256"/>
      <c r="M225" s="257" t="s">
        <v>1</v>
      </c>
      <c r="N225" s="258" t="s">
        <v>44</v>
      </c>
      <c r="O225" s="72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3" t="s">
        <v>238</v>
      </c>
      <c r="AT225" s="203" t="s">
        <v>317</v>
      </c>
      <c r="AU225" s="203" t="s">
        <v>89</v>
      </c>
      <c r="AY225" s="18" t="s">
        <v>174</v>
      </c>
      <c r="BE225" s="204">
        <f>IF(N225="základní",J225,0)</f>
        <v>0</v>
      </c>
      <c r="BF225" s="204">
        <f>IF(N225="snížená",J225,0)</f>
        <v>0</v>
      </c>
      <c r="BG225" s="204">
        <f>IF(N225="zákl. přenesená",J225,0)</f>
        <v>0</v>
      </c>
      <c r="BH225" s="204">
        <f>IF(N225="sníž. přenesená",J225,0)</f>
        <v>0</v>
      </c>
      <c r="BI225" s="204">
        <f>IF(N225="nulová",J225,0)</f>
        <v>0</v>
      </c>
      <c r="BJ225" s="18" t="s">
        <v>87</v>
      </c>
      <c r="BK225" s="204">
        <f>ROUND(I225*H225,2)</f>
        <v>0</v>
      </c>
      <c r="BL225" s="18" t="s">
        <v>181</v>
      </c>
      <c r="BM225" s="203" t="s">
        <v>3523</v>
      </c>
    </row>
    <row r="226" spans="1:47" s="2" customFormat="1" ht="19.5">
      <c r="A226" s="35"/>
      <c r="B226" s="36"/>
      <c r="C226" s="37"/>
      <c r="D226" s="207" t="s">
        <v>2337</v>
      </c>
      <c r="E226" s="37"/>
      <c r="F226" s="263" t="s">
        <v>3524</v>
      </c>
      <c r="G226" s="37"/>
      <c r="H226" s="37"/>
      <c r="I226" s="264"/>
      <c r="J226" s="37"/>
      <c r="K226" s="37"/>
      <c r="L226" s="40"/>
      <c r="M226" s="265"/>
      <c r="N226" s="266"/>
      <c r="O226" s="72"/>
      <c r="P226" s="72"/>
      <c r="Q226" s="72"/>
      <c r="R226" s="72"/>
      <c r="S226" s="72"/>
      <c r="T226" s="73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8" t="s">
        <v>2337</v>
      </c>
      <c r="AU226" s="18" t="s">
        <v>89</v>
      </c>
    </row>
    <row r="227" spans="1:65" s="2" customFormat="1" ht="24.2" customHeight="1">
      <c r="A227" s="35"/>
      <c r="B227" s="36"/>
      <c r="C227" s="249" t="s">
        <v>603</v>
      </c>
      <c r="D227" s="249" t="s">
        <v>317</v>
      </c>
      <c r="E227" s="250" t="s">
        <v>3525</v>
      </c>
      <c r="F227" s="251" t="s">
        <v>3526</v>
      </c>
      <c r="G227" s="252" t="s">
        <v>3527</v>
      </c>
      <c r="H227" s="253">
        <v>1</v>
      </c>
      <c r="I227" s="254"/>
      <c r="J227" s="255">
        <f>ROUND(I227*H227,2)</f>
        <v>0</v>
      </c>
      <c r="K227" s="251" t="s">
        <v>1</v>
      </c>
      <c r="L227" s="256"/>
      <c r="M227" s="257" t="s">
        <v>1</v>
      </c>
      <c r="N227" s="258" t="s">
        <v>44</v>
      </c>
      <c r="O227" s="72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3" t="s">
        <v>238</v>
      </c>
      <c r="AT227" s="203" t="s">
        <v>317</v>
      </c>
      <c r="AU227" s="203" t="s">
        <v>89</v>
      </c>
      <c r="AY227" s="18" t="s">
        <v>174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18" t="s">
        <v>87</v>
      </c>
      <c r="BK227" s="204">
        <f>ROUND(I227*H227,2)</f>
        <v>0</v>
      </c>
      <c r="BL227" s="18" t="s">
        <v>181</v>
      </c>
      <c r="BM227" s="203" t="s">
        <v>3528</v>
      </c>
    </row>
    <row r="228" spans="1:47" s="2" customFormat="1" ht="19.5">
      <c r="A228" s="35"/>
      <c r="B228" s="36"/>
      <c r="C228" s="37"/>
      <c r="D228" s="207" t="s">
        <v>2337</v>
      </c>
      <c r="E228" s="37"/>
      <c r="F228" s="263" t="s">
        <v>3529</v>
      </c>
      <c r="G228" s="37"/>
      <c r="H228" s="37"/>
      <c r="I228" s="264"/>
      <c r="J228" s="37"/>
      <c r="K228" s="37"/>
      <c r="L228" s="40"/>
      <c r="M228" s="265"/>
      <c r="N228" s="266"/>
      <c r="O228" s="72"/>
      <c r="P228" s="72"/>
      <c r="Q228" s="72"/>
      <c r="R228" s="72"/>
      <c r="S228" s="72"/>
      <c r="T228" s="73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2337</v>
      </c>
      <c r="AU228" s="18" t="s">
        <v>89</v>
      </c>
    </row>
    <row r="229" spans="1:65" s="2" customFormat="1" ht="24.2" customHeight="1">
      <c r="A229" s="35"/>
      <c r="B229" s="36"/>
      <c r="C229" s="249" t="s">
        <v>607</v>
      </c>
      <c r="D229" s="249" t="s">
        <v>317</v>
      </c>
      <c r="E229" s="250" t="s">
        <v>3530</v>
      </c>
      <c r="F229" s="251" t="s">
        <v>3531</v>
      </c>
      <c r="G229" s="252" t="s">
        <v>3532</v>
      </c>
      <c r="H229" s="253">
        <v>1</v>
      </c>
      <c r="I229" s="254"/>
      <c r="J229" s="255">
        <f>ROUND(I229*H229,2)</f>
        <v>0</v>
      </c>
      <c r="K229" s="251" t="s">
        <v>1</v>
      </c>
      <c r="L229" s="256"/>
      <c r="M229" s="257" t="s">
        <v>1</v>
      </c>
      <c r="N229" s="258" t="s">
        <v>44</v>
      </c>
      <c r="O229" s="72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3" t="s">
        <v>238</v>
      </c>
      <c r="AT229" s="203" t="s">
        <v>317</v>
      </c>
      <c r="AU229" s="203" t="s">
        <v>89</v>
      </c>
      <c r="AY229" s="18" t="s">
        <v>174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18" t="s">
        <v>87</v>
      </c>
      <c r="BK229" s="204">
        <f>ROUND(I229*H229,2)</f>
        <v>0</v>
      </c>
      <c r="BL229" s="18" t="s">
        <v>181</v>
      </c>
      <c r="BM229" s="203" t="s">
        <v>3533</v>
      </c>
    </row>
    <row r="230" spans="1:47" s="2" customFormat="1" ht="19.5">
      <c r="A230" s="35"/>
      <c r="B230" s="36"/>
      <c r="C230" s="37"/>
      <c r="D230" s="207" t="s">
        <v>2337</v>
      </c>
      <c r="E230" s="37"/>
      <c r="F230" s="263" t="s">
        <v>3534</v>
      </c>
      <c r="G230" s="37"/>
      <c r="H230" s="37"/>
      <c r="I230" s="264"/>
      <c r="J230" s="37"/>
      <c r="K230" s="37"/>
      <c r="L230" s="40"/>
      <c r="M230" s="265"/>
      <c r="N230" s="266"/>
      <c r="O230" s="72"/>
      <c r="P230" s="72"/>
      <c r="Q230" s="72"/>
      <c r="R230" s="72"/>
      <c r="S230" s="72"/>
      <c r="T230" s="73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8" t="s">
        <v>2337</v>
      </c>
      <c r="AU230" s="18" t="s">
        <v>89</v>
      </c>
    </row>
    <row r="231" spans="1:65" s="2" customFormat="1" ht="14.45" customHeight="1">
      <c r="A231" s="35"/>
      <c r="B231" s="36"/>
      <c r="C231" s="249" t="s">
        <v>614</v>
      </c>
      <c r="D231" s="249" t="s">
        <v>317</v>
      </c>
      <c r="E231" s="250" t="s">
        <v>3535</v>
      </c>
      <c r="F231" s="251" t="s">
        <v>3536</v>
      </c>
      <c r="G231" s="252" t="s">
        <v>1342</v>
      </c>
      <c r="H231" s="253">
        <v>50</v>
      </c>
      <c r="I231" s="254"/>
      <c r="J231" s="255">
        <f>ROUND(I231*H231,2)</f>
        <v>0</v>
      </c>
      <c r="K231" s="251" t="s">
        <v>1</v>
      </c>
      <c r="L231" s="256"/>
      <c r="M231" s="257" t="s">
        <v>1</v>
      </c>
      <c r="N231" s="258" t="s">
        <v>44</v>
      </c>
      <c r="O231" s="72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3" t="s">
        <v>238</v>
      </c>
      <c r="AT231" s="203" t="s">
        <v>317</v>
      </c>
      <c r="AU231" s="203" t="s">
        <v>89</v>
      </c>
      <c r="AY231" s="18" t="s">
        <v>174</v>
      </c>
      <c r="BE231" s="204">
        <f>IF(N231="základní",J231,0)</f>
        <v>0</v>
      </c>
      <c r="BF231" s="204">
        <f>IF(N231="snížená",J231,0)</f>
        <v>0</v>
      </c>
      <c r="BG231" s="204">
        <f>IF(N231="zákl. přenesená",J231,0)</f>
        <v>0</v>
      </c>
      <c r="BH231" s="204">
        <f>IF(N231="sníž. přenesená",J231,0)</f>
        <v>0</v>
      </c>
      <c r="BI231" s="204">
        <f>IF(N231="nulová",J231,0)</f>
        <v>0</v>
      </c>
      <c r="BJ231" s="18" t="s">
        <v>87</v>
      </c>
      <c r="BK231" s="204">
        <f>ROUND(I231*H231,2)</f>
        <v>0</v>
      </c>
      <c r="BL231" s="18" t="s">
        <v>181</v>
      </c>
      <c r="BM231" s="203" t="s">
        <v>3537</v>
      </c>
    </row>
    <row r="232" spans="1:47" s="2" customFormat="1" ht="19.5">
      <c r="A232" s="35"/>
      <c r="B232" s="36"/>
      <c r="C232" s="37"/>
      <c r="D232" s="207" t="s">
        <v>2337</v>
      </c>
      <c r="E232" s="37"/>
      <c r="F232" s="263" t="s">
        <v>3538</v>
      </c>
      <c r="G232" s="37"/>
      <c r="H232" s="37"/>
      <c r="I232" s="264"/>
      <c r="J232" s="37"/>
      <c r="K232" s="37"/>
      <c r="L232" s="40"/>
      <c r="M232" s="265"/>
      <c r="N232" s="266"/>
      <c r="O232" s="72"/>
      <c r="P232" s="72"/>
      <c r="Q232" s="72"/>
      <c r="R232" s="72"/>
      <c r="S232" s="72"/>
      <c r="T232" s="73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2337</v>
      </c>
      <c r="AU232" s="18" t="s">
        <v>89</v>
      </c>
    </row>
    <row r="233" spans="1:65" s="2" customFormat="1" ht="14.45" customHeight="1">
      <c r="A233" s="35"/>
      <c r="B233" s="36"/>
      <c r="C233" s="249" t="s">
        <v>620</v>
      </c>
      <c r="D233" s="249" t="s">
        <v>317</v>
      </c>
      <c r="E233" s="250" t="s">
        <v>3539</v>
      </c>
      <c r="F233" s="251" t="s">
        <v>3540</v>
      </c>
      <c r="G233" s="252" t="s">
        <v>334</v>
      </c>
      <c r="H233" s="253">
        <v>1480</v>
      </c>
      <c r="I233" s="254"/>
      <c r="J233" s="255">
        <f>ROUND(I233*H233,2)</f>
        <v>0</v>
      </c>
      <c r="K233" s="251" t="s">
        <v>1</v>
      </c>
      <c r="L233" s="256"/>
      <c r="M233" s="257" t="s">
        <v>1</v>
      </c>
      <c r="N233" s="258" t="s">
        <v>44</v>
      </c>
      <c r="O233" s="72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3" t="s">
        <v>238</v>
      </c>
      <c r="AT233" s="203" t="s">
        <v>317</v>
      </c>
      <c r="AU233" s="203" t="s">
        <v>89</v>
      </c>
      <c r="AY233" s="18" t="s">
        <v>174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18" t="s">
        <v>87</v>
      </c>
      <c r="BK233" s="204">
        <f>ROUND(I233*H233,2)</f>
        <v>0</v>
      </c>
      <c r="BL233" s="18" t="s">
        <v>181</v>
      </c>
      <c r="BM233" s="203" t="s">
        <v>3541</v>
      </c>
    </row>
    <row r="234" spans="1:47" s="2" customFormat="1" ht="19.5">
      <c r="A234" s="35"/>
      <c r="B234" s="36"/>
      <c r="C234" s="37"/>
      <c r="D234" s="207" t="s">
        <v>2337</v>
      </c>
      <c r="E234" s="37"/>
      <c r="F234" s="263" t="s">
        <v>3542</v>
      </c>
      <c r="G234" s="37"/>
      <c r="H234" s="37"/>
      <c r="I234" s="264"/>
      <c r="J234" s="37"/>
      <c r="K234" s="37"/>
      <c r="L234" s="40"/>
      <c r="M234" s="265"/>
      <c r="N234" s="266"/>
      <c r="O234" s="72"/>
      <c r="P234" s="72"/>
      <c r="Q234" s="72"/>
      <c r="R234" s="72"/>
      <c r="S234" s="72"/>
      <c r="T234" s="73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2337</v>
      </c>
      <c r="AU234" s="18" t="s">
        <v>89</v>
      </c>
    </row>
    <row r="235" spans="1:65" s="2" customFormat="1" ht="14.45" customHeight="1">
      <c r="A235" s="35"/>
      <c r="B235" s="36"/>
      <c r="C235" s="192" t="s">
        <v>626</v>
      </c>
      <c r="D235" s="192" t="s">
        <v>176</v>
      </c>
      <c r="E235" s="193" t="s">
        <v>3543</v>
      </c>
      <c r="F235" s="194" t="s">
        <v>3544</v>
      </c>
      <c r="G235" s="195" t="s">
        <v>1573</v>
      </c>
      <c r="H235" s="259"/>
      <c r="I235" s="197"/>
      <c r="J235" s="198">
        <f>ROUND(I235*H235,2)</f>
        <v>0</v>
      </c>
      <c r="K235" s="194" t="s">
        <v>180</v>
      </c>
      <c r="L235" s="40"/>
      <c r="M235" s="271" t="s">
        <v>1</v>
      </c>
      <c r="N235" s="272" t="s">
        <v>44</v>
      </c>
      <c r="O235" s="269"/>
      <c r="P235" s="273">
        <f>O235*H235</f>
        <v>0</v>
      </c>
      <c r="Q235" s="273">
        <v>0</v>
      </c>
      <c r="R235" s="273">
        <f>Q235*H235</f>
        <v>0</v>
      </c>
      <c r="S235" s="273">
        <v>0</v>
      </c>
      <c r="T235" s="274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3" t="s">
        <v>278</v>
      </c>
      <c r="AT235" s="203" t="s">
        <v>176</v>
      </c>
      <c r="AU235" s="203" t="s">
        <v>89</v>
      </c>
      <c r="AY235" s="18" t="s">
        <v>174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18" t="s">
        <v>87</v>
      </c>
      <c r="BK235" s="204">
        <f>ROUND(I235*H235,2)</f>
        <v>0</v>
      </c>
      <c r="BL235" s="18" t="s">
        <v>278</v>
      </c>
      <c r="BM235" s="203" t="s">
        <v>3545</v>
      </c>
    </row>
    <row r="236" spans="1:31" s="2" customFormat="1" ht="6.95" customHeight="1">
      <c r="A236" s="35"/>
      <c r="B236" s="55"/>
      <c r="C236" s="56"/>
      <c r="D236" s="56"/>
      <c r="E236" s="56"/>
      <c r="F236" s="56"/>
      <c r="G236" s="56"/>
      <c r="H236" s="56"/>
      <c r="I236" s="56"/>
      <c r="J236" s="56"/>
      <c r="K236" s="56"/>
      <c r="L236" s="40"/>
      <c r="M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</row>
  </sheetData>
  <sheetProtection algorithmName="SHA-512" hashValue="q3GtSH+LEC6OkoHfQ3rtIU64j8XEmNHTHv3cgHrMxno1dYvO9aU+6VObI3MtzuFlPfAmZ3eIGz/Lbkx8FoAQXg==" saltValue="ZZBpPESSyE4O0azVEiY1olShoYbc7OwmDxu9MPlgXZ8luiFQRuik7E+2sHQnI1KeT88SIbpVFWTWla6b0071cw==" spinCount="100000" sheet="1" objects="1" scenarios="1" formatColumns="0" formatRows="0" autoFilter="0"/>
  <autoFilter ref="C117:K235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121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5" customHeight="1">
      <c r="B4" s="21"/>
      <c r="D4" s="118" t="s">
        <v>125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20" t="str">
        <f>'Rekapitulace stavby'!K6</f>
        <v>Stavební úpravy a přístavba krytého bazénu ve Studénce, Budovatelská 769, 742 13 Studénka - Butovice</v>
      </c>
      <c r="F7" s="321"/>
      <c r="G7" s="321"/>
      <c r="H7" s="321"/>
      <c r="L7" s="21"/>
    </row>
    <row r="8" spans="1:31" s="2" customFormat="1" ht="12" customHeight="1">
      <c r="A8" s="35"/>
      <c r="B8" s="40"/>
      <c r="C8" s="35"/>
      <c r="D8" s="120" t="s">
        <v>126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2" t="s">
        <v>3546</v>
      </c>
      <c r="F9" s="323"/>
      <c r="G9" s="323"/>
      <c r="H9" s="32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20" t="s">
        <v>18</v>
      </c>
      <c r="E11" s="35"/>
      <c r="F11" s="111" t="s">
        <v>1</v>
      </c>
      <c r="G11" s="35"/>
      <c r="H11" s="35"/>
      <c r="I11" s="120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20</v>
      </c>
      <c r="E12" s="35"/>
      <c r="F12" s="111" t="s">
        <v>21</v>
      </c>
      <c r="G12" s="35"/>
      <c r="H12" s="35"/>
      <c r="I12" s="120" t="s">
        <v>22</v>
      </c>
      <c r="J12" s="121" t="str">
        <f>'Rekapitulace stavby'!AN8</f>
        <v>26.10.2021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24</v>
      </c>
      <c r="E14" s="35"/>
      <c r="F14" s="35"/>
      <c r="G14" s="35"/>
      <c r="H14" s="35"/>
      <c r="I14" s="120" t="s">
        <v>25</v>
      </c>
      <c r="J14" s="111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27</v>
      </c>
      <c r="F15" s="35"/>
      <c r="G15" s="35"/>
      <c r="H15" s="35"/>
      <c r="I15" s="120" t="s">
        <v>28</v>
      </c>
      <c r="J15" s="111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30</v>
      </c>
      <c r="E17" s="35"/>
      <c r="F17" s="35"/>
      <c r="G17" s="35"/>
      <c r="H17" s="35"/>
      <c r="I17" s="120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4" t="str">
        <f>'Rekapitulace stavby'!E14</f>
        <v>Vyplň údaj</v>
      </c>
      <c r="F18" s="325"/>
      <c r="G18" s="325"/>
      <c r="H18" s="325"/>
      <c r="I18" s="120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32</v>
      </c>
      <c r="E20" s="35"/>
      <c r="F20" s="35"/>
      <c r="G20" s="35"/>
      <c r="H20" s="35"/>
      <c r="I20" s="120" t="s">
        <v>25</v>
      </c>
      <c r="J20" s="111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34</v>
      </c>
      <c r="F21" s="35"/>
      <c r="G21" s="35"/>
      <c r="H21" s="35"/>
      <c r="I21" s="120" t="s">
        <v>28</v>
      </c>
      <c r="J21" s="111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37</v>
      </c>
      <c r="E23" s="35"/>
      <c r="F23" s="35"/>
      <c r="G23" s="35"/>
      <c r="H23" s="35"/>
      <c r="I23" s="120" t="s">
        <v>25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">
        <v>21</v>
      </c>
      <c r="F24" s="35"/>
      <c r="G24" s="35"/>
      <c r="H24" s="35"/>
      <c r="I24" s="120" t="s">
        <v>28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38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2"/>
      <c r="B27" s="123"/>
      <c r="C27" s="122"/>
      <c r="D27" s="122"/>
      <c r="E27" s="326" t="s">
        <v>1</v>
      </c>
      <c r="F27" s="326"/>
      <c r="G27" s="326"/>
      <c r="H27" s="326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39</v>
      </c>
      <c r="E30" s="35"/>
      <c r="F30" s="35"/>
      <c r="G30" s="35"/>
      <c r="H30" s="35"/>
      <c r="I30" s="35"/>
      <c r="J30" s="127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41</v>
      </c>
      <c r="G32" s="35"/>
      <c r="H32" s="35"/>
      <c r="I32" s="128" t="s">
        <v>40</v>
      </c>
      <c r="J32" s="128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43</v>
      </c>
      <c r="E33" s="120" t="s">
        <v>44</v>
      </c>
      <c r="F33" s="130">
        <f>ROUND((SUM(BE118:BE213)),2)</f>
        <v>0</v>
      </c>
      <c r="G33" s="35"/>
      <c r="H33" s="35"/>
      <c r="I33" s="131">
        <v>0.21</v>
      </c>
      <c r="J33" s="130">
        <f>ROUND(((SUM(BE118:BE213))*I33),2)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45</v>
      </c>
      <c r="F34" s="130">
        <f>ROUND((SUM(BF118:BF213)),2)</f>
        <v>0</v>
      </c>
      <c r="G34" s="35"/>
      <c r="H34" s="35"/>
      <c r="I34" s="131">
        <v>0.15</v>
      </c>
      <c r="J34" s="130">
        <f>ROUND(((SUM(BF118:BF213))*I34),2)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20" t="s">
        <v>46</v>
      </c>
      <c r="F35" s="130">
        <f>ROUND((SUM(BG118:BG213)),2)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0" t="s">
        <v>47</v>
      </c>
      <c r="F36" s="130">
        <f>ROUND((SUM(BH118:BH213)),2)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48</v>
      </c>
      <c r="F37" s="130">
        <f>ROUND((SUM(BI118:BI213)),2)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49</v>
      </c>
      <c r="E39" s="134"/>
      <c r="F39" s="134"/>
      <c r="G39" s="135" t="s">
        <v>50</v>
      </c>
      <c r="H39" s="136" t="s">
        <v>51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52</v>
      </c>
      <c r="E50" s="140"/>
      <c r="F50" s="140"/>
      <c r="G50" s="139" t="s">
        <v>53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54</v>
      </c>
      <c r="E61" s="142"/>
      <c r="F61" s="143" t="s">
        <v>55</v>
      </c>
      <c r="G61" s="141" t="s">
        <v>54</v>
      </c>
      <c r="H61" s="142"/>
      <c r="I61" s="142"/>
      <c r="J61" s="144" t="s">
        <v>55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56</v>
      </c>
      <c r="E65" s="145"/>
      <c r="F65" s="145"/>
      <c r="G65" s="139" t="s">
        <v>57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54</v>
      </c>
      <c r="E76" s="142"/>
      <c r="F76" s="143" t="s">
        <v>55</v>
      </c>
      <c r="G76" s="141" t="s">
        <v>54</v>
      </c>
      <c r="H76" s="142"/>
      <c r="I76" s="142"/>
      <c r="J76" s="144" t="s">
        <v>55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7" t="str">
        <f>E7</f>
        <v>Stavební úpravy a přístavba krytého bazénu ve Studénce, Budovatelská 769, 742 13 Studénka - Butovice</v>
      </c>
      <c r="F85" s="328"/>
      <c r="G85" s="328"/>
      <c r="H85" s="32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126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0" t="str">
        <f>E9</f>
        <v>SO08 - Vytápění</v>
      </c>
      <c r="F87" s="329"/>
      <c r="G87" s="329"/>
      <c r="H87" s="32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26.10.2021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Město Studénka</v>
      </c>
      <c r="G91" s="37"/>
      <c r="H91" s="37"/>
      <c r="I91" s="30" t="s">
        <v>32</v>
      </c>
      <c r="J91" s="33" t="str">
        <f>E21</f>
        <v>Michal Pospíšil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0" t="s">
        <v>129</v>
      </c>
      <c r="D94" s="151"/>
      <c r="E94" s="151"/>
      <c r="F94" s="151"/>
      <c r="G94" s="151"/>
      <c r="H94" s="151"/>
      <c r="I94" s="151"/>
      <c r="J94" s="152" t="s">
        <v>130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131</v>
      </c>
      <c r="D96" s="37"/>
      <c r="E96" s="37"/>
      <c r="F96" s="37"/>
      <c r="G96" s="37"/>
      <c r="H96" s="37"/>
      <c r="I96" s="37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132</v>
      </c>
    </row>
    <row r="97" spans="2:12" s="9" customFormat="1" ht="24.95" customHeight="1">
      <c r="B97" s="154"/>
      <c r="C97" s="155"/>
      <c r="D97" s="156" t="s">
        <v>143</v>
      </c>
      <c r="E97" s="157"/>
      <c r="F97" s="157"/>
      <c r="G97" s="157"/>
      <c r="H97" s="157"/>
      <c r="I97" s="157"/>
      <c r="J97" s="158">
        <f>J119</f>
        <v>0</v>
      </c>
      <c r="K97" s="155"/>
      <c r="L97" s="159"/>
    </row>
    <row r="98" spans="2:12" s="10" customFormat="1" ht="19.9" customHeight="1">
      <c r="B98" s="160"/>
      <c r="C98" s="105"/>
      <c r="D98" s="161" t="s">
        <v>3547</v>
      </c>
      <c r="E98" s="162"/>
      <c r="F98" s="162"/>
      <c r="G98" s="162"/>
      <c r="H98" s="162"/>
      <c r="I98" s="162"/>
      <c r="J98" s="163">
        <f>J120</f>
        <v>0</v>
      </c>
      <c r="K98" s="105"/>
      <c r="L98" s="164"/>
    </row>
    <row r="99" spans="1:31" s="2" customFormat="1" ht="21.7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159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27" t="str">
        <f>E7</f>
        <v>Stavební úpravy a přístavba krytého bazénu ve Studénce, Budovatelská 769, 742 13 Studénka - Butovice</v>
      </c>
      <c r="F108" s="328"/>
      <c r="G108" s="328"/>
      <c r="H108" s="328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126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280" t="str">
        <f>E9</f>
        <v>SO08 - Vytápění</v>
      </c>
      <c r="F110" s="329"/>
      <c r="G110" s="329"/>
      <c r="H110" s="329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 xml:space="preserve"> </v>
      </c>
      <c r="G112" s="37"/>
      <c r="H112" s="37"/>
      <c r="I112" s="30" t="s">
        <v>22</v>
      </c>
      <c r="J112" s="67" t="str">
        <f>IF(J12="","",J12)</f>
        <v>26.10.2021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>Město Studénka</v>
      </c>
      <c r="G114" s="37"/>
      <c r="H114" s="37"/>
      <c r="I114" s="30" t="s">
        <v>32</v>
      </c>
      <c r="J114" s="33" t="str">
        <f>E21</f>
        <v>Michal Pospíšil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30</v>
      </c>
      <c r="D115" s="37"/>
      <c r="E115" s="37"/>
      <c r="F115" s="28" t="str">
        <f>IF(E18="","",E18)</f>
        <v>Vyplň údaj</v>
      </c>
      <c r="G115" s="37"/>
      <c r="H115" s="37"/>
      <c r="I115" s="30" t="s">
        <v>37</v>
      </c>
      <c r="J115" s="33" t="str">
        <f>E24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1" customFormat="1" ht="29.25" customHeight="1">
      <c r="A117" s="165"/>
      <c r="B117" s="166"/>
      <c r="C117" s="167" t="s">
        <v>160</v>
      </c>
      <c r="D117" s="168" t="s">
        <v>64</v>
      </c>
      <c r="E117" s="168" t="s">
        <v>60</v>
      </c>
      <c r="F117" s="168" t="s">
        <v>61</v>
      </c>
      <c r="G117" s="168" t="s">
        <v>161</v>
      </c>
      <c r="H117" s="168" t="s">
        <v>162</v>
      </c>
      <c r="I117" s="168" t="s">
        <v>163</v>
      </c>
      <c r="J117" s="168" t="s">
        <v>130</v>
      </c>
      <c r="K117" s="169" t="s">
        <v>164</v>
      </c>
      <c r="L117" s="170"/>
      <c r="M117" s="76" t="s">
        <v>1</v>
      </c>
      <c r="N117" s="77" t="s">
        <v>43</v>
      </c>
      <c r="O117" s="77" t="s">
        <v>165</v>
      </c>
      <c r="P117" s="77" t="s">
        <v>166</v>
      </c>
      <c r="Q117" s="77" t="s">
        <v>167</v>
      </c>
      <c r="R117" s="77" t="s">
        <v>168</v>
      </c>
      <c r="S117" s="77" t="s">
        <v>169</v>
      </c>
      <c r="T117" s="78" t="s">
        <v>170</v>
      </c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</row>
    <row r="118" spans="1:63" s="2" customFormat="1" ht="22.9" customHeight="1">
      <c r="A118" s="35"/>
      <c r="B118" s="36"/>
      <c r="C118" s="83" t="s">
        <v>171</v>
      </c>
      <c r="D118" s="37"/>
      <c r="E118" s="37"/>
      <c r="F118" s="37"/>
      <c r="G118" s="37"/>
      <c r="H118" s="37"/>
      <c r="I118" s="37"/>
      <c r="J118" s="171">
        <f>BK118</f>
        <v>0</v>
      </c>
      <c r="K118" s="37"/>
      <c r="L118" s="40"/>
      <c r="M118" s="79"/>
      <c r="N118" s="172"/>
      <c r="O118" s="80"/>
      <c r="P118" s="173">
        <f>P119</f>
        <v>0</v>
      </c>
      <c r="Q118" s="80"/>
      <c r="R118" s="173">
        <f>R119</f>
        <v>0.00105</v>
      </c>
      <c r="S118" s="80"/>
      <c r="T118" s="174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78</v>
      </c>
      <c r="AU118" s="18" t="s">
        <v>132</v>
      </c>
      <c r="BK118" s="175">
        <f>BK119</f>
        <v>0</v>
      </c>
    </row>
    <row r="119" spans="2:63" s="12" customFormat="1" ht="25.9" customHeight="1">
      <c r="B119" s="176"/>
      <c r="C119" s="177"/>
      <c r="D119" s="178" t="s">
        <v>78</v>
      </c>
      <c r="E119" s="179" t="s">
        <v>1492</v>
      </c>
      <c r="F119" s="179" t="s">
        <v>1493</v>
      </c>
      <c r="G119" s="177"/>
      <c r="H119" s="177"/>
      <c r="I119" s="180"/>
      <c r="J119" s="181">
        <f>BK119</f>
        <v>0</v>
      </c>
      <c r="K119" s="177"/>
      <c r="L119" s="182"/>
      <c r="M119" s="183"/>
      <c r="N119" s="184"/>
      <c r="O119" s="184"/>
      <c r="P119" s="185">
        <f>P120</f>
        <v>0</v>
      </c>
      <c r="Q119" s="184"/>
      <c r="R119" s="185">
        <f>R120</f>
        <v>0.00105</v>
      </c>
      <c r="S119" s="184"/>
      <c r="T119" s="186">
        <f>T120</f>
        <v>0</v>
      </c>
      <c r="AR119" s="187" t="s">
        <v>89</v>
      </c>
      <c r="AT119" s="188" t="s">
        <v>78</v>
      </c>
      <c r="AU119" s="188" t="s">
        <v>79</v>
      </c>
      <c r="AY119" s="187" t="s">
        <v>174</v>
      </c>
      <c r="BK119" s="189">
        <f>BK120</f>
        <v>0</v>
      </c>
    </row>
    <row r="120" spans="2:63" s="12" customFormat="1" ht="22.9" customHeight="1">
      <c r="B120" s="176"/>
      <c r="C120" s="177"/>
      <c r="D120" s="178" t="s">
        <v>78</v>
      </c>
      <c r="E120" s="190" t="s">
        <v>3548</v>
      </c>
      <c r="F120" s="190" t="s">
        <v>120</v>
      </c>
      <c r="G120" s="177"/>
      <c r="H120" s="177"/>
      <c r="I120" s="180"/>
      <c r="J120" s="191">
        <f>BK120</f>
        <v>0</v>
      </c>
      <c r="K120" s="177"/>
      <c r="L120" s="182"/>
      <c r="M120" s="183"/>
      <c r="N120" s="184"/>
      <c r="O120" s="184"/>
      <c r="P120" s="185">
        <f>SUM(P121:P213)</f>
        <v>0</v>
      </c>
      <c r="Q120" s="184"/>
      <c r="R120" s="185">
        <f>SUM(R121:R213)</f>
        <v>0.00105</v>
      </c>
      <c r="S120" s="184"/>
      <c r="T120" s="186">
        <f>SUM(T121:T213)</f>
        <v>0</v>
      </c>
      <c r="AR120" s="187" t="s">
        <v>89</v>
      </c>
      <c r="AT120" s="188" t="s">
        <v>78</v>
      </c>
      <c r="AU120" s="188" t="s">
        <v>87</v>
      </c>
      <c r="AY120" s="187" t="s">
        <v>174</v>
      </c>
      <c r="BK120" s="189">
        <f>SUM(BK121:BK213)</f>
        <v>0</v>
      </c>
    </row>
    <row r="121" spans="1:65" s="2" customFormat="1" ht="14.45" customHeight="1">
      <c r="A121" s="35"/>
      <c r="B121" s="36"/>
      <c r="C121" s="192" t="s">
        <v>87</v>
      </c>
      <c r="D121" s="192" t="s">
        <v>176</v>
      </c>
      <c r="E121" s="193" t="s">
        <v>3549</v>
      </c>
      <c r="F121" s="194" t="s">
        <v>3550</v>
      </c>
      <c r="G121" s="195" t="s">
        <v>1721</v>
      </c>
      <c r="H121" s="196">
        <v>1</v>
      </c>
      <c r="I121" s="197"/>
      <c r="J121" s="198">
        <f>ROUND(I121*H121,2)</f>
        <v>0</v>
      </c>
      <c r="K121" s="194" t="s">
        <v>1</v>
      </c>
      <c r="L121" s="40"/>
      <c r="M121" s="199" t="s">
        <v>1</v>
      </c>
      <c r="N121" s="200" t="s">
        <v>44</v>
      </c>
      <c r="O121" s="72"/>
      <c r="P121" s="201">
        <f>O121*H121</f>
        <v>0</v>
      </c>
      <c r="Q121" s="201">
        <v>0.00105</v>
      </c>
      <c r="R121" s="201">
        <f>Q121*H121</f>
        <v>0.00105</v>
      </c>
      <c r="S121" s="201">
        <v>0</v>
      </c>
      <c r="T121" s="202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3" t="s">
        <v>278</v>
      </c>
      <c r="AT121" s="203" t="s">
        <v>176</v>
      </c>
      <c r="AU121" s="203" t="s">
        <v>89</v>
      </c>
      <c r="AY121" s="18" t="s">
        <v>174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18" t="s">
        <v>87</v>
      </c>
      <c r="BK121" s="204">
        <f>ROUND(I121*H121,2)</f>
        <v>0</v>
      </c>
      <c r="BL121" s="18" t="s">
        <v>278</v>
      </c>
      <c r="BM121" s="203" t="s">
        <v>3551</v>
      </c>
    </row>
    <row r="122" spans="1:65" s="2" customFormat="1" ht="14.45" customHeight="1">
      <c r="A122" s="35"/>
      <c r="B122" s="36"/>
      <c r="C122" s="249" t="s">
        <v>89</v>
      </c>
      <c r="D122" s="249" t="s">
        <v>317</v>
      </c>
      <c r="E122" s="250" t="s">
        <v>3552</v>
      </c>
      <c r="F122" s="251" t="s">
        <v>3553</v>
      </c>
      <c r="G122" s="252" t="s">
        <v>1342</v>
      </c>
      <c r="H122" s="253">
        <v>1</v>
      </c>
      <c r="I122" s="254"/>
      <c r="J122" s="255">
        <f>ROUND(I122*H122,2)</f>
        <v>0</v>
      </c>
      <c r="K122" s="251" t="s">
        <v>1</v>
      </c>
      <c r="L122" s="256"/>
      <c r="M122" s="257" t="s">
        <v>1</v>
      </c>
      <c r="N122" s="258" t="s">
        <v>44</v>
      </c>
      <c r="O122" s="72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3" t="s">
        <v>238</v>
      </c>
      <c r="AT122" s="203" t="s">
        <v>317</v>
      </c>
      <c r="AU122" s="203" t="s">
        <v>89</v>
      </c>
      <c r="AY122" s="18" t="s">
        <v>174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18" t="s">
        <v>87</v>
      </c>
      <c r="BK122" s="204">
        <f>ROUND(I122*H122,2)</f>
        <v>0</v>
      </c>
      <c r="BL122" s="18" t="s">
        <v>181</v>
      </c>
      <c r="BM122" s="203" t="s">
        <v>3554</v>
      </c>
    </row>
    <row r="123" spans="1:47" s="2" customFormat="1" ht="19.5">
      <c r="A123" s="35"/>
      <c r="B123" s="36"/>
      <c r="C123" s="37"/>
      <c r="D123" s="207" t="s">
        <v>2337</v>
      </c>
      <c r="E123" s="37"/>
      <c r="F123" s="263" t="s">
        <v>3555</v>
      </c>
      <c r="G123" s="37"/>
      <c r="H123" s="37"/>
      <c r="I123" s="264"/>
      <c r="J123" s="37"/>
      <c r="K123" s="37"/>
      <c r="L123" s="40"/>
      <c r="M123" s="265"/>
      <c r="N123" s="266"/>
      <c r="O123" s="72"/>
      <c r="P123" s="72"/>
      <c r="Q123" s="72"/>
      <c r="R123" s="72"/>
      <c r="S123" s="72"/>
      <c r="T123" s="73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2337</v>
      </c>
      <c r="AU123" s="18" t="s">
        <v>89</v>
      </c>
    </row>
    <row r="124" spans="1:65" s="2" customFormat="1" ht="14.45" customHeight="1">
      <c r="A124" s="35"/>
      <c r="B124" s="36"/>
      <c r="C124" s="249" t="s">
        <v>194</v>
      </c>
      <c r="D124" s="249" t="s">
        <v>317</v>
      </c>
      <c r="E124" s="250" t="s">
        <v>3556</v>
      </c>
      <c r="F124" s="251" t="s">
        <v>3557</v>
      </c>
      <c r="G124" s="252" t="s">
        <v>1342</v>
      </c>
      <c r="H124" s="253">
        <v>1</v>
      </c>
      <c r="I124" s="254"/>
      <c r="J124" s="255">
        <f>ROUND(I124*H124,2)</f>
        <v>0</v>
      </c>
      <c r="K124" s="251" t="s">
        <v>1</v>
      </c>
      <c r="L124" s="256"/>
      <c r="M124" s="257" t="s">
        <v>1</v>
      </c>
      <c r="N124" s="258" t="s">
        <v>44</v>
      </c>
      <c r="O124" s="72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3" t="s">
        <v>238</v>
      </c>
      <c r="AT124" s="203" t="s">
        <v>317</v>
      </c>
      <c r="AU124" s="203" t="s">
        <v>89</v>
      </c>
      <c r="AY124" s="18" t="s">
        <v>174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18" t="s">
        <v>87</v>
      </c>
      <c r="BK124" s="204">
        <f>ROUND(I124*H124,2)</f>
        <v>0</v>
      </c>
      <c r="BL124" s="18" t="s">
        <v>181</v>
      </c>
      <c r="BM124" s="203" t="s">
        <v>3558</v>
      </c>
    </row>
    <row r="125" spans="1:47" s="2" customFormat="1" ht="19.5">
      <c r="A125" s="35"/>
      <c r="B125" s="36"/>
      <c r="C125" s="37"/>
      <c r="D125" s="207" t="s">
        <v>2337</v>
      </c>
      <c r="E125" s="37"/>
      <c r="F125" s="263" t="s">
        <v>3559</v>
      </c>
      <c r="G125" s="37"/>
      <c r="H125" s="37"/>
      <c r="I125" s="264"/>
      <c r="J125" s="37"/>
      <c r="K125" s="37"/>
      <c r="L125" s="40"/>
      <c r="M125" s="265"/>
      <c r="N125" s="266"/>
      <c r="O125" s="72"/>
      <c r="P125" s="72"/>
      <c r="Q125" s="72"/>
      <c r="R125" s="72"/>
      <c r="S125" s="72"/>
      <c r="T125" s="73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2337</v>
      </c>
      <c r="AU125" s="18" t="s">
        <v>89</v>
      </c>
    </row>
    <row r="126" spans="1:65" s="2" customFormat="1" ht="14.45" customHeight="1">
      <c r="A126" s="35"/>
      <c r="B126" s="36"/>
      <c r="C126" s="249" t="s">
        <v>181</v>
      </c>
      <c r="D126" s="249" t="s">
        <v>317</v>
      </c>
      <c r="E126" s="250" t="s">
        <v>3560</v>
      </c>
      <c r="F126" s="251" t="s">
        <v>3561</v>
      </c>
      <c r="G126" s="252" t="s">
        <v>1342</v>
      </c>
      <c r="H126" s="253">
        <v>1</v>
      </c>
      <c r="I126" s="254"/>
      <c r="J126" s="255">
        <f>ROUND(I126*H126,2)</f>
        <v>0</v>
      </c>
      <c r="K126" s="251" t="s">
        <v>1</v>
      </c>
      <c r="L126" s="256"/>
      <c r="M126" s="257" t="s">
        <v>1</v>
      </c>
      <c r="N126" s="258" t="s">
        <v>44</v>
      </c>
      <c r="O126" s="72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3" t="s">
        <v>238</v>
      </c>
      <c r="AT126" s="203" t="s">
        <v>317</v>
      </c>
      <c r="AU126" s="203" t="s">
        <v>89</v>
      </c>
      <c r="AY126" s="18" t="s">
        <v>174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18" t="s">
        <v>87</v>
      </c>
      <c r="BK126" s="204">
        <f>ROUND(I126*H126,2)</f>
        <v>0</v>
      </c>
      <c r="BL126" s="18" t="s">
        <v>181</v>
      </c>
      <c r="BM126" s="203" t="s">
        <v>3562</v>
      </c>
    </row>
    <row r="127" spans="1:47" s="2" customFormat="1" ht="29.25">
      <c r="A127" s="35"/>
      <c r="B127" s="36"/>
      <c r="C127" s="37"/>
      <c r="D127" s="207" t="s">
        <v>2337</v>
      </c>
      <c r="E127" s="37"/>
      <c r="F127" s="263" t="s">
        <v>3563</v>
      </c>
      <c r="G127" s="37"/>
      <c r="H127" s="37"/>
      <c r="I127" s="264"/>
      <c r="J127" s="37"/>
      <c r="K127" s="37"/>
      <c r="L127" s="40"/>
      <c r="M127" s="265"/>
      <c r="N127" s="266"/>
      <c r="O127" s="72"/>
      <c r="P127" s="72"/>
      <c r="Q127" s="72"/>
      <c r="R127" s="72"/>
      <c r="S127" s="72"/>
      <c r="T127" s="73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2337</v>
      </c>
      <c r="AU127" s="18" t="s">
        <v>89</v>
      </c>
    </row>
    <row r="128" spans="1:65" s="2" customFormat="1" ht="14.45" customHeight="1">
      <c r="A128" s="35"/>
      <c r="B128" s="36"/>
      <c r="C128" s="249" t="s">
        <v>211</v>
      </c>
      <c r="D128" s="249" t="s">
        <v>317</v>
      </c>
      <c r="E128" s="250" t="s">
        <v>3564</v>
      </c>
      <c r="F128" s="251" t="s">
        <v>3565</v>
      </c>
      <c r="G128" s="252" t="s">
        <v>1342</v>
      </c>
      <c r="H128" s="253">
        <v>1</v>
      </c>
      <c r="I128" s="254"/>
      <c r="J128" s="255">
        <f>ROUND(I128*H128,2)</f>
        <v>0</v>
      </c>
      <c r="K128" s="251" t="s">
        <v>1</v>
      </c>
      <c r="L128" s="256"/>
      <c r="M128" s="257" t="s">
        <v>1</v>
      </c>
      <c r="N128" s="258" t="s">
        <v>44</v>
      </c>
      <c r="O128" s="7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3" t="s">
        <v>238</v>
      </c>
      <c r="AT128" s="203" t="s">
        <v>317</v>
      </c>
      <c r="AU128" s="203" t="s">
        <v>89</v>
      </c>
      <c r="AY128" s="18" t="s">
        <v>174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8" t="s">
        <v>87</v>
      </c>
      <c r="BK128" s="204">
        <f>ROUND(I128*H128,2)</f>
        <v>0</v>
      </c>
      <c r="BL128" s="18" t="s">
        <v>181</v>
      </c>
      <c r="BM128" s="203" t="s">
        <v>3566</v>
      </c>
    </row>
    <row r="129" spans="1:47" s="2" customFormat="1" ht="19.5">
      <c r="A129" s="35"/>
      <c r="B129" s="36"/>
      <c r="C129" s="37"/>
      <c r="D129" s="207" t="s">
        <v>2337</v>
      </c>
      <c r="E129" s="37"/>
      <c r="F129" s="263" t="s">
        <v>3559</v>
      </c>
      <c r="G129" s="37"/>
      <c r="H129" s="37"/>
      <c r="I129" s="264"/>
      <c r="J129" s="37"/>
      <c r="K129" s="37"/>
      <c r="L129" s="40"/>
      <c r="M129" s="265"/>
      <c r="N129" s="266"/>
      <c r="O129" s="72"/>
      <c r="P129" s="72"/>
      <c r="Q129" s="72"/>
      <c r="R129" s="72"/>
      <c r="S129" s="72"/>
      <c r="T129" s="73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2337</v>
      </c>
      <c r="AU129" s="18" t="s">
        <v>89</v>
      </c>
    </row>
    <row r="130" spans="1:65" s="2" customFormat="1" ht="14.45" customHeight="1">
      <c r="A130" s="35"/>
      <c r="B130" s="36"/>
      <c r="C130" s="249" t="s">
        <v>218</v>
      </c>
      <c r="D130" s="249" t="s">
        <v>317</v>
      </c>
      <c r="E130" s="250" t="s">
        <v>3567</v>
      </c>
      <c r="F130" s="251" t="s">
        <v>3568</v>
      </c>
      <c r="G130" s="252" t="s">
        <v>1342</v>
      </c>
      <c r="H130" s="253">
        <v>2</v>
      </c>
      <c r="I130" s="254"/>
      <c r="J130" s="255">
        <f>ROUND(I130*H130,2)</f>
        <v>0</v>
      </c>
      <c r="K130" s="251" t="s">
        <v>1</v>
      </c>
      <c r="L130" s="256"/>
      <c r="M130" s="257" t="s">
        <v>1</v>
      </c>
      <c r="N130" s="258" t="s">
        <v>44</v>
      </c>
      <c r="O130" s="7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238</v>
      </c>
      <c r="AT130" s="203" t="s">
        <v>317</v>
      </c>
      <c r="AU130" s="203" t="s">
        <v>89</v>
      </c>
      <c r="AY130" s="18" t="s">
        <v>174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8" t="s">
        <v>87</v>
      </c>
      <c r="BK130" s="204">
        <f>ROUND(I130*H130,2)</f>
        <v>0</v>
      </c>
      <c r="BL130" s="18" t="s">
        <v>181</v>
      </c>
      <c r="BM130" s="203" t="s">
        <v>3569</v>
      </c>
    </row>
    <row r="131" spans="1:47" s="2" customFormat="1" ht="19.5">
      <c r="A131" s="35"/>
      <c r="B131" s="36"/>
      <c r="C131" s="37"/>
      <c r="D131" s="207" t="s">
        <v>2337</v>
      </c>
      <c r="E131" s="37"/>
      <c r="F131" s="263" t="s">
        <v>3570</v>
      </c>
      <c r="G131" s="37"/>
      <c r="H131" s="37"/>
      <c r="I131" s="264"/>
      <c r="J131" s="37"/>
      <c r="K131" s="37"/>
      <c r="L131" s="40"/>
      <c r="M131" s="265"/>
      <c r="N131" s="266"/>
      <c r="O131" s="72"/>
      <c r="P131" s="72"/>
      <c r="Q131" s="72"/>
      <c r="R131" s="72"/>
      <c r="S131" s="72"/>
      <c r="T131" s="73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2337</v>
      </c>
      <c r="AU131" s="18" t="s">
        <v>89</v>
      </c>
    </row>
    <row r="132" spans="1:65" s="2" customFormat="1" ht="14.45" customHeight="1">
      <c r="A132" s="35"/>
      <c r="B132" s="36"/>
      <c r="C132" s="249" t="s">
        <v>231</v>
      </c>
      <c r="D132" s="249" t="s">
        <v>317</v>
      </c>
      <c r="E132" s="250" t="s">
        <v>3571</v>
      </c>
      <c r="F132" s="251" t="s">
        <v>3572</v>
      </c>
      <c r="G132" s="252" t="s">
        <v>1342</v>
      </c>
      <c r="H132" s="253">
        <v>1</v>
      </c>
      <c r="I132" s="254"/>
      <c r="J132" s="255">
        <f>ROUND(I132*H132,2)</f>
        <v>0</v>
      </c>
      <c r="K132" s="251" t="s">
        <v>1</v>
      </c>
      <c r="L132" s="256"/>
      <c r="M132" s="257" t="s">
        <v>1</v>
      </c>
      <c r="N132" s="258" t="s">
        <v>44</v>
      </c>
      <c r="O132" s="7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3" t="s">
        <v>238</v>
      </c>
      <c r="AT132" s="203" t="s">
        <v>317</v>
      </c>
      <c r="AU132" s="203" t="s">
        <v>89</v>
      </c>
      <c r="AY132" s="18" t="s">
        <v>174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8" t="s">
        <v>87</v>
      </c>
      <c r="BK132" s="204">
        <f>ROUND(I132*H132,2)</f>
        <v>0</v>
      </c>
      <c r="BL132" s="18" t="s">
        <v>181</v>
      </c>
      <c r="BM132" s="203" t="s">
        <v>3573</v>
      </c>
    </row>
    <row r="133" spans="1:47" s="2" customFormat="1" ht="29.25">
      <c r="A133" s="35"/>
      <c r="B133" s="36"/>
      <c r="C133" s="37"/>
      <c r="D133" s="207" t="s">
        <v>2337</v>
      </c>
      <c r="E133" s="37"/>
      <c r="F133" s="263" t="s">
        <v>3574</v>
      </c>
      <c r="G133" s="37"/>
      <c r="H133" s="37"/>
      <c r="I133" s="264"/>
      <c r="J133" s="37"/>
      <c r="K133" s="37"/>
      <c r="L133" s="40"/>
      <c r="M133" s="265"/>
      <c r="N133" s="266"/>
      <c r="O133" s="72"/>
      <c r="P133" s="72"/>
      <c r="Q133" s="72"/>
      <c r="R133" s="72"/>
      <c r="S133" s="72"/>
      <c r="T133" s="73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2337</v>
      </c>
      <c r="AU133" s="18" t="s">
        <v>89</v>
      </c>
    </row>
    <row r="134" spans="1:65" s="2" customFormat="1" ht="14.45" customHeight="1">
      <c r="A134" s="35"/>
      <c r="B134" s="36"/>
      <c r="C134" s="249" t="s">
        <v>238</v>
      </c>
      <c r="D134" s="249" t="s">
        <v>317</v>
      </c>
      <c r="E134" s="250" t="s">
        <v>3575</v>
      </c>
      <c r="F134" s="251" t="s">
        <v>3576</v>
      </c>
      <c r="G134" s="252" t="s">
        <v>1342</v>
      </c>
      <c r="H134" s="253">
        <v>1</v>
      </c>
      <c r="I134" s="254"/>
      <c r="J134" s="255">
        <f>ROUND(I134*H134,2)</f>
        <v>0</v>
      </c>
      <c r="K134" s="251" t="s">
        <v>1</v>
      </c>
      <c r="L134" s="256"/>
      <c r="M134" s="257" t="s">
        <v>1</v>
      </c>
      <c r="N134" s="258" t="s">
        <v>44</v>
      </c>
      <c r="O134" s="72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3" t="s">
        <v>238</v>
      </c>
      <c r="AT134" s="203" t="s">
        <v>317</v>
      </c>
      <c r="AU134" s="203" t="s">
        <v>89</v>
      </c>
      <c r="AY134" s="18" t="s">
        <v>174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8" t="s">
        <v>87</v>
      </c>
      <c r="BK134" s="204">
        <f>ROUND(I134*H134,2)</f>
        <v>0</v>
      </c>
      <c r="BL134" s="18" t="s">
        <v>181</v>
      </c>
      <c r="BM134" s="203" t="s">
        <v>3577</v>
      </c>
    </row>
    <row r="135" spans="1:47" s="2" customFormat="1" ht="19.5">
      <c r="A135" s="35"/>
      <c r="B135" s="36"/>
      <c r="C135" s="37"/>
      <c r="D135" s="207" t="s">
        <v>2337</v>
      </c>
      <c r="E135" s="37"/>
      <c r="F135" s="263" t="s">
        <v>3559</v>
      </c>
      <c r="G135" s="37"/>
      <c r="H135" s="37"/>
      <c r="I135" s="264"/>
      <c r="J135" s="37"/>
      <c r="K135" s="37"/>
      <c r="L135" s="40"/>
      <c r="M135" s="265"/>
      <c r="N135" s="266"/>
      <c r="O135" s="72"/>
      <c r="P135" s="72"/>
      <c r="Q135" s="72"/>
      <c r="R135" s="72"/>
      <c r="S135" s="72"/>
      <c r="T135" s="73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2337</v>
      </c>
      <c r="AU135" s="18" t="s">
        <v>89</v>
      </c>
    </row>
    <row r="136" spans="1:65" s="2" customFormat="1" ht="14.45" customHeight="1">
      <c r="A136" s="35"/>
      <c r="B136" s="36"/>
      <c r="C136" s="249" t="s">
        <v>245</v>
      </c>
      <c r="D136" s="249" t="s">
        <v>317</v>
      </c>
      <c r="E136" s="250" t="s">
        <v>3578</v>
      </c>
      <c r="F136" s="251" t="s">
        <v>3579</v>
      </c>
      <c r="G136" s="252" t="s">
        <v>1342</v>
      </c>
      <c r="H136" s="253">
        <v>2</v>
      </c>
      <c r="I136" s="254"/>
      <c r="J136" s="255">
        <f>ROUND(I136*H136,2)</f>
        <v>0</v>
      </c>
      <c r="K136" s="251" t="s">
        <v>1</v>
      </c>
      <c r="L136" s="256"/>
      <c r="M136" s="257" t="s">
        <v>1</v>
      </c>
      <c r="N136" s="258" t="s">
        <v>44</v>
      </c>
      <c r="O136" s="72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3" t="s">
        <v>238</v>
      </c>
      <c r="AT136" s="203" t="s">
        <v>317</v>
      </c>
      <c r="AU136" s="203" t="s">
        <v>89</v>
      </c>
      <c r="AY136" s="18" t="s">
        <v>174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8" t="s">
        <v>87</v>
      </c>
      <c r="BK136" s="204">
        <f>ROUND(I136*H136,2)</f>
        <v>0</v>
      </c>
      <c r="BL136" s="18" t="s">
        <v>181</v>
      </c>
      <c r="BM136" s="203" t="s">
        <v>3580</v>
      </c>
    </row>
    <row r="137" spans="1:47" s="2" customFormat="1" ht="19.5">
      <c r="A137" s="35"/>
      <c r="B137" s="36"/>
      <c r="C137" s="37"/>
      <c r="D137" s="207" t="s">
        <v>2337</v>
      </c>
      <c r="E137" s="37"/>
      <c r="F137" s="263" t="s">
        <v>3570</v>
      </c>
      <c r="G137" s="37"/>
      <c r="H137" s="37"/>
      <c r="I137" s="264"/>
      <c r="J137" s="37"/>
      <c r="K137" s="37"/>
      <c r="L137" s="40"/>
      <c r="M137" s="265"/>
      <c r="N137" s="266"/>
      <c r="O137" s="72"/>
      <c r="P137" s="72"/>
      <c r="Q137" s="72"/>
      <c r="R137" s="72"/>
      <c r="S137" s="72"/>
      <c r="T137" s="73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2337</v>
      </c>
      <c r="AU137" s="18" t="s">
        <v>89</v>
      </c>
    </row>
    <row r="138" spans="1:65" s="2" customFormat="1" ht="14.45" customHeight="1">
      <c r="A138" s="35"/>
      <c r="B138" s="36"/>
      <c r="C138" s="249" t="s">
        <v>252</v>
      </c>
      <c r="D138" s="249" t="s">
        <v>317</v>
      </c>
      <c r="E138" s="250" t="s">
        <v>3581</v>
      </c>
      <c r="F138" s="251" t="s">
        <v>3582</v>
      </c>
      <c r="G138" s="252" t="s">
        <v>1342</v>
      </c>
      <c r="H138" s="253">
        <v>1</v>
      </c>
      <c r="I138" s="254"/>
      <c r="J138" s="255">
        <f>ROUND(I138*H138,2)</f>
        <v>0</v>
      </c>
      <c r="K138" s="251" t="s">
        <v>1</v>
      </c>
      <c r="L138" s="256"/>
      <c r="M138" s="257" t="s">
        <v>1</v>
      </c>
      <c r="N138" s="258" t="s">
        <v>44</v>
      </c>
      <c r="O138" s="72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238</v>
      </c>
      <c r="AT138" s="203" t="s">
        <v>317</v>
      </c>
      <c r="AU138" s="203" t="s">
        <v>89</v>
      </c>
      <c r="AY138" s="18" t="s">
        <v>174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8" t="s">
        <v>87</v>
      </c>
      <c r="BK138" s="204">
        <f>ROUND(I138*H138,2)</f>
        <v>0</v>
      </c>
      <c r="BL138" s="18" t="s">
        <v>181</v>
      </c>
      <c r="BM138" s="203" t="s">
        <v>3583</v>
      </c>
    </row>
    <row r="139" spans="1:47" s="2" customFormat="1" ht="19.5">
      <c r="A139" s="35"/>
      <c r="B139" s="36"/>
      <c r="C139" s="37"/>
      <c r="D139" s="207" t="s">
        <v>2337</v>
      </c>
      <c r="E139" s="37"/>
      <c r="F139" s="263" t="s">
        <v>3584</v>
      </c>
      <c r="G139" s="37"/>
      <c r="H139" s="37"/>
      <c r="I139" s="264"/>
      <c r="J139" s="37"/>
      <c r="K139" s="37"/>
      <c r="L139" s="40"/>
      <c r="M139" s="265"/>
      <c r="N139" s="266"/>
      <c r="O139" s="72"/>
      <c r="P139" s="72"/>
      <c r="Q139" s="72"/>
      <c r="R139" s="72"/>
      <c r="S139" s="72"/>
      <c r="T139" s="73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2337</v>
      </c>
      <c r="AU139" s="18" t="s">
        <v>89</v>
      </c>
    </row>
    <row r="140" spans="1:65" s="2" customFormat="1" ht="14.45" customHeight="1">
      <c r="A140" s="35"/>
      <c r="B140" s="36"/>
      <c r="C140" s="249" t="s">
        <v>256</v>
      </c>
      <c r="D140" s="249" t="s">
        <v>317</v>
      </c>
      <c r="E140" s="250" t="s">
        <v>3585</v>
      </c>
      <c r="F140" s="251" t="s">
        <v>3586</v>
      </c>
      <c r="G140" s="252" t="s">
        <v>1342</v>
      </c>
      <c r="H140" s="253">
        <v>2</v>
      </c>
      <c r="I140" s="254"/>
      <c r="J140" s="255">
        <f>ROUND(I140*H140,2)</f>
        <v>0</v>
      </c>
      <c r="K140" s="251" t="s">
        <v>1</v>
      </c>
      <c r="L140" s="256"/>
      <c r="M140" s="257" t="s">
        <v>1</v>
      </c>
      <c r="N140" s="258" t="s">
        <v>44</v>
      </c>
      <c r="O140" s="72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238</v>
      </c>
      <c r="AT140" s="203" t="s">
        <v>317</v>
      </c>
      <c r="AU140" s="203" t="s">
        <v>89</v>
      </c>
      <c r="AY140" s="18" t="s">
        <v>174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8" t="s">
        <v>87</v>
      </c>
      <c r="BK140" s="204">
        <f>ROUND(I140*H140,2)</f>
        <v>0</v>
      </c>
      <c r="BL140" s="18" t="s">
        <v>181</v>
      </c>
      <c r="BM140" s="203" t="s">
        <v>3587</v>
      </c>
    </row>
    <row r="141" spans="1:47" s="2" customFormat="1" ht="19.5">
      <c r="A141" s="35"/>
      <c r="B141" s="36"/>
      <c r="C141" s="37"/>
      <c r="D141" s="207" t="s">
        <v>2337</v>
      </c>
      <c r="E141" s="37"/>
      <c r="F141" s="263" t="s">
        <v>3588</v>
      </c>
      <c r="G141" s="37"/>
      <c r="H141" s="37"/>
      <c r="I141" s="264"/>
      <c r="J141" s="37"/>
      <c r="K141" s="37"/>
      <c r="L141" s="40"/>
      <c r="M141" s="265"/>
      <c r="N141" s="266"/>
      <c r="O141" s="72"/>
      <c r="P141" s="72"/>
      <c r="Q141" s="72"/>
      <c r="R141" s="72"/>
      <c r="S141" s="72"/>
      <c r="T141" s="73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2337</v>
      </c>
      <c r="AU141" s="18" t="s">
        <v>89</v>
      </c>
    </row>
    <row r="142" spans="1:65" s="2" customFormat="1" ht="14.45" customHeight="1">
      <c r="A142" s="35"/>
      <c r="B142" s="36"/>
      <c r="C142" s="249" t="s">
        <v>260</v>
      </c>
      <c r="D142" s="249" t="s">
        <v>317</v>
      </c>
      <c r="E142" s="250" t="s">
        <v>3589</v>
      </c>
      <c r="F142" s="251" t="s">
        <v>3590</v>
      </c>
      <c r="G142" s="252" t="s">
        <v>1342</v>
      </c>
      <c r="H142" s="253">
        <v>1</v>
      </c>
      <c r="I142" s="254"/>
      <c r="J142" s="255">
        <f>ROUND(I142*H142,2)</f>
        <v>0</v>
      </c>
      <c r="K142" s="251" t="s">
        <v>1</v>
      </c>
      <c r="L142" s="256"/>
      <c r="M142" s="257" t="s">
        <v>1</v>
      </c>
      <c r="N142" s="258" t="s">
        <v>44</v>
      </c>
      <c r="O142" s="7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3" t="s">
        <v>238</v>
      </c>
      <c r="AT142" s="203" t="s">
        <v>317</v>
      </c>
      <c r="AU142" s="203" t="s">
        <v>89</v>
      </c>
      <c r="AY142" s="18" t="s">
        <v>174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8" t="s">
        <v>87</v>
      </c>
      <c r="BK142" s="204">
        <f>ROUND(I142*H142,2)</f>
        <v>0</v>
      </c>
      <c r="BL142" s="18" t="s">
        <v>181</v>
      </c>
      <c r="BM142" s="203" t="s">
        <v>3591</v>
      </c>
    </row>
    <row r="143" spans="1:47" s="2" customFormat="1" ht="19.5">
      <c r="A143" s="35"/>
      <c r="B143" s="36"/>
      <c r="C143" s="37"/>
      <c r="D143" s="207" t="s">
        <v>2337</v>
      </c>
      <c r="E143" s="37"/>
      <c r="F143" s="263" t="s">
        <v>3592</v>
      </c>
      <c r="G143" s="37"/>
      <c r="H143" s="37"/>
      <c r="I143" s="264"/>
      <c r="J143" s="37"/>
      <c r="K143" s="37"/>
      <c r="L143" s="40"/>
      <c r="M143" s="265"/>
      <c r="N143" s="266"/>
      <c r="O143" s="72"/>
      <c r="P143" s="72"/>
      <c r="Q143" s="72"/>
      <c r="R143" s="72"/>
      <c r="S143" s="72"/>
      <c r="T143" s="73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2337</v>
      </c>
      <c r="AU143" s="18" t="s">
        <v>89</v>
      </c>
    </row>
    <row r="144" spans="1:65" s="2" customFormat="1" ht="14.45" customHeight="1">
      <c r="A144" s="35"/>
      <c r="B144" s="36"/>
      <c r="C144" s="249" t="s">
        <v>265</v>
      </c>
      <c r="D144" s="249" t="s">
        <v>317</v>
      </c>
      <c r="E144" s="250" t="s">
        <v>3593</v>
      </c>
      <c r="F144" s="251" t="s">
        <v>3594</v>
      </c>
      <c r="G144" s="252" t="s">
        <v>1342</v>
      </c>
      <c r="H144" s="253">
        <v>10</v>
      </c>
      <c r="I144" s="254"/>
      <c r="J144" s="255">
        <f>ROUND(I144*H144,2)</f>
        <v>0</v>
      </c>
      <c r="K144" s="251" t="s">
        <v>1</v>
      </c>
      <c r="L144" s="256"/>
      <c r="M144" s="257" t="s">
        <v>1</v>
      </c>
      <c r="N144" s="258" t="s">
        <v>44</v>
      </c>
      <c r="O144" s="72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3" t="s">
        <v>238</v>
      </c>
      <c r="AT144" s="203" t="s">
        <v>317</v>
      </c>
      <c r="AU144" s="203" t="s">
        <v>89</v>
      </c>
      <c r="AY144" s="18" t="s">
        <v>174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8" t="s">
        <v>87</v>
      </c>
      <c r="BK144" s="204">
        <f>ROUND(I144*H144,2)</f>
        <v>0</v>
      </c>
      <c r="BL144" s="18" t="s">
        <v>181</v>
      </c>
      <c r="BM144" s="203" t="s">
        <v>3595</v>
      </c>
    </row>
    <row r="145" spans="1:65" s="2" customFormat="1" ht="14.45" customHeight="1">
      <c r="A145" s="35"/>
      <c r="B145" s="36"/>
      <c r="C145" s="249" t="s">
        <v>269</v>
      </c>
      <c r="D145" s="249" t="s">
        <v>317</v>
      </c>
      <c r="E145" s="250" t="s">
        <v>3596</v>
      </c>
      <c r="F145" s="251" t="s">
        <v>3597</v>
      </c>
      <c r="G145" s="252" t="s">
        <v>1342</v>
      </c>
      <c r="H145" s="253">
        <v>13</v>
      </c>
      <c r="I145" s="254"/>
      <c r="J145" s="255">
        <f>ROUND(I145*H145,2)</f>
        <v>0</v>
      </c>
      <c r="K145" s="251" t="s">
        <v>1</v>
      </c>
      <c r="L145" s="256"/>
      <c r="M145" s="257" t="s">
        <v>1</v>
      </c>
      <c r="N145" s="258" t="s">
        <v>44</v>
      </c>
      <c r="O145" s="7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238</v>
      </c>
      <c r="AT145" s="203" t="s">
        <v>317</v>
      </c>
      <c r="AU145" s="203" t="s">
        <v>89</v>
      </c>
      <c r="AY145" s="18" t="s">
        <v>174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8" t="s">
        <v>87</v>
      </c>
      <c r="BK145" s="204">
        <f>ROUND(I145*H145,2)</f>
        <v>0</v>
      </c>
      <c r="BL145" s="18" t="s">
        <v>181</v>
      </c>
      <c r="BM145" s="203" t="s">
        <v>3598</v>
      </c>
    </row>
    <row r="146" spans="1:65" s="2" customFormat="1" ht="14.45" customHeight="1">
      <c r="A146" s="35"/>
      <c r="B146" s="36"/>
      <c r="C146" s="249" t="s">
        <v>8</v>
      </c>
      <c r="D146" s="249" t="s">
        <v>317</v>
      </c>
      <c r="E146" s="250" t="s">
        <v>3599</v>
      </c>
      <c r="F146" s="251" t="s">
        <v>3600</v>
      </c>
      <c r="G146" s="252" t="s">
        <v>1342</v>
      </c>
      <c r="H146" s="253">
        <v>25</v>
      </c>
      <c r="I146" s="254"/>
      <c r="J146" s="255">
        <f>ROUND(I146*H146,2)</f>
        <v>0</v>
      </c>
      <c r="K146" s="251" t="s">
        <v>1</v>
      </c>
      <c r="L146" s="256"/>
      <c r="M146" s="257" t="s">
        <v>1</v>
      </c>
      <c r="N146" s="258" t="s">
        <v>44</v>
      </c>
      <c r="O146" s="7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238</v>
      </c>
      <c r="AT146" s="203" t="s">
        <v>317</v>
      </c>
      <c r="AU146" s="203" t="s">
        <v>89</v>
      </c>
      <c r="AY146" s="18" t="s">
        <v>174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8" t="s">
        <v>87</v>
      </c>
      <c r="BK146" s="204">
        <f>ROUND(I146*H146,2)</f>
        <v>0</v>
      </c>
      <c r="BL146" s="18" t="s">
        <v>181</v>
      </c>
      <c r="BM146" s="203" t="s">
        <v>3601</v>
      </c>
    </row>
    <row r="147" spans="1:47" s="2" customFormat="1" ht="19.5">
      <c r="A147" s="35"/>
      <c r="B147" s="36"/>
      <c r="C147" s="37"/>
      <c r="D147" s="207" t="s">
        <v>2337</v>
      </c>
      <c r="E147" s="37"/>
      <c r="F147" s="263" t="s">
        <v>3602</v>
      </c>
      <c r="G147" s="37"/>
      <c r="H147" s="37"/>
      <c r="I147" s="264"/>
      <c r="J147" s="37"/>
      <c r="K147" s="37"/>
      <c r="L147" s="40"/>
      <c r="M147" s="265"/>
      <c r="N147" s="266"/>
      <c r="O147" s="72"/>
      <c r="P147" s="72"/>
      <c r="Q147" s="72"/>
      <c r="R147" s="72"/>
      <c r="S147" s="72"/>
      <c r="T147" s="73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2337</v>
      </c>
      <c r="AU147" s="18" t="s">
        <v>89</v>
      </c>
    </row>
    <row r="148" spans="1:65" s="2" customFormat="1" ht="14.45" customHeight="1">
      <c r="A148" s="35"/>
      <c r="B148" s="36"/>
      <c r="C148" s="249" t="s">
        <v>278</v>
      </c>
      <c r="D148" s="249" t="s">
        <v>317</v>
      </c>
      <c r="E148" s="250" t="s">
        <v>3603</v>
      </c>
      <c r="F148" s="251" t="s">
        <v>3604</v>
      </c>
      <c r="G148" s="252" t="s">
        <v>1342</v>
      </c>
      <c r="H148" s="253">
        <v>15</v>
      </c>
      <c r="I148" s="254"/>
      <c r="J148" s="255">
        <f>ROUND(I148*H148,2)</f>
        <v>0</v>
      </c>
      <c r="K148" s="251" t="s">
        <v>1</v>
      </c>
      <c r="L148" s="256"/>
      <c r="M148" s="257" t="s">
        <v>1</v>
      </c>
      <c r="N148" s="258" t="s">
        <v>44</v>
      </c>
      <c r="O148" s="72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3" t="s">
        <v>238</v>
      </c>
      <c r="AT148" s="203" t="s">
        <v>317</v>
      </c>
      <c r="AU148" s="203" t="s">
        <v>89</v>
      </c>
      <c r="AY148" s="18" t="s">
        <v>174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8" t="s">
        <v>87</v>
      </c>
      <c r="BK148" s="204">
        <f>ROUND(I148*H148,2)</f>
        <v>0</v>
      </c>
      <c r="BL148" s="18" t="s">
        <v>181</v>
      </c>
      <c r="BM148" s="203" t="s">
        <v>3605</v>
      </c>
    </row>
    <row r="149" spans="1:65" s="2" customFormat="1" ht="14.45" customHeight="1">
      <c r="A149" s="35"/>
      <c r="B149" s="36"/>
      <c r="C149" s="249" t="s">
        <v>282</v>
      </c>
      <c r="D149" s="249" t="s">
        <v>317</v>
      </c>
      <c r="E149" s="250" t="s">
        <v>3606</v>
      </c>
      <c r="F149" s="251" t="s">
        <v>3607</v>
      </c>
      <c r="G149" s="252" t="s">
        <v>1342</v>
      </c>
      <c r="H149" s="253">
        <v>2</v>
      </c>
      <c r="I149" s="254"/>
      <c r="J149" s="255">
        <f>ROUND(I149*H149,2)</f>
        <v>0</v>
      </c>
      <c r="K149" s="251" t="s">
        <v>1</v>
      </c>
      <c r="L149" s="256"/>
      <c r="M149" s="257" t="s">
        <v>1</v>
      </c>
      <c r="N149" s="258" t="s">
        <v>44</v>
      </c>
      <c r="O149" s="72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238</v>
      </c>
      <c r="AT149" s="203" t="s">
        <v>317</v>
      </c>
      <c r="AU149" s="203" t="s">
        <v>89</v>
      </c>
      <c r="AY149" s="18" t="s">
        <v>174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8" t="s">
        <v>87</v>
      </c>
      <c r="BK149" s="204">
        <f>ROUND(I149*H149,2)</f>
        <v>0</v>
      </c>
      <c r="BL149" s="18" t="s">
        <v>181</v>
      </c>
      <c r="BM149" s="203" t="s">
        <v>3608</v>
      </c>
    </row>
    <row r="150" spans="1:65" s="2" customFormat="1" ht="14.45" customHeight="1">
      <c r="A150" s="35"/>
      <c r="B150" s="36"/>
      <c r="C150" s="249" t="s">
        <v>292</v>
      </c>
      <c r="D150" s="249" t="s">
        <v>317</v>
      </c>
      <c r="E150" s="250" t="s">
        <v>3609</v>
      </c>
      <c r="F150" s="251" t="s">
        <v>3610</v>
      </c>
      <c r="G150" s="252" t="s">
        <v>1342</v>
      </c>
      <c r="H150" s="253">
        <v>4</v>
      </c>
      <c r="I150" s="254"/>
      <c r="J150" s="255">
        <f>ROUND(I150*H150,2)</f>
        <v>0</v>
      </c>
      <c r="K150" s="251" t="s">
        <v>1</v>
      </c>
      <c r="L150" s="256"/>
      <c r="M150" s="257" t="s">
        <v>1</v>
      </c>
      <c r="N150" s="258" t="s">
        <v>44</v>
      </c>
      <c r="O150" s="72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238</v>
      </c>
      <c r="AT150" s="203" t="s">
        <v>317</v>
      </c>
      <c r="AU150" s="203" t="s">
        <v>89</v>
      </c>
      <c r="AY150" s="18" t="s">
        <v>174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8" t="s">
        <v>87</v>
      </c>
      <c r="BK150" s="204">
        <f>ROUND(I150*H150,2)</f>
        <v>0</v>
      </c>
      <c r="BL150" s="18" t="s">
        <v>181</v>
      </c>
      <c r="BM150" s="203" t="s">
        <v>3611</v>
      </c>
    </row>
    <row r="151" spans="1:65" s="2" customFormat="1" ht="14.45" customHeight="1">
      <c r="A151" s="35"/>
      <c r="B151" s="36"/>
      <c r="C151" s="249" t="s">
        <v>298</v>
      </c>
      <c r="D151" s="249" t="s">
        <v>317</v>
      </c>
      <c r="E151" s="250" t="s">
        <v>3612</v>
      </c>
      <c r="F151" s="251" t="s">
        <v>3613</v>
      </c>
      <c r="G151" s="252" t="s">
        <v>1342</v>
      </c>
      <c r="H151" s="253">
        <v>11</v>
      </c>
      <c r="I151" s="254"/>
      <c r="J151" s="255">
        <f>ROUND(I151*H151,2)</f>
        <v>0</v>
      </c>
      <c r="K151" s="251" t="s">
        <v>1</v>
      </c>
      <c r="L151" s="256"/>
      <c r="M151" s="257" t="s">
        <v>1</v>
      </c>
      <c r="N151" s="258" t="s">
        <v>44</v>
      </c>
      <c r="O151" s="72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3" t="s">
        <v>238</v>
      </c>
      <c r="AT151" s="203" t="s">
        <v>317</v>
      </c>
      <c r="AU151" s="203" t="s">
        <v>89</v>
      </c>
      <c r="AY151" s="18" t="s">
        <v>174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8" t="s">
        <v>87</v>
      </c>
      <c r="BK151" s="204">
        <f>ROUND(I151*H151,2)</f>
        <v>0</v>
      </c>
      <c r="BL151" s="18" t="s">
        <v>181</v>
      </c>
      <c r="BM151" s="203" t="s">
        <v>3614</v>
      </c>
    </row>
    <row r="152" spans="1:65" s="2" customFormat="1" ht="14.45" customHeight="1">
      <c r="A152" s="35"/>
      <c r="B152" s="36"/>
      <c r="C152" s="249" t="s">
        <v>304</v>
      </c>
      <c r="D152" s="249" t="s">
        <v>317</v>
      </c>
      <c r="E152" s="250" t="s">
        <v>3615</v>
      </c>
      <c r="F152" s="251" t="s">
        <v>3616</v>
      </c>
      <c r="G152" s="252" t="s">
        <v>1342</v>
      </c>
      <c r="H152" s="253">
        <v>1</v>
      </c>
      <c r="I152" s="254"/>
      <c r="J152" s="255">
        <f>ROUND(I152*H152,2)</f>
        <v>0</v>
      </c>
      <c r="K152" s="251" t="s">
        <v>1</v>
      </c>
      <c r="L152" s="256"/>
      <c r="M152" s="257" t="s">
        <v>1</v>
      </c>
      <c r="N152" s="258" t="s">
        <v>44</v>
      </c>
      <c r="O152" s="7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3" t="s">
        <v>238</v>
      </c>
      <c r="AT152" s="203" t="s">
        <v>317</v>
      </c>
      <c r="AU152" s="203" t="s">
        <v>89</v>
      </c>
      <c r="AY152" s="18" t="s">
        <v>174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8" t="s">
        <v>87</v>
      </c>
      <c r="BK152" s="204">
        <f>ROUND(I152*H152,2)</f>
        <v>0</v>
      </c>
      <c r="BL152" s="18" t="s">
        <v>181</v>
      </c>
      <c r="BM152" s="203" t="s">
        <v>3617</v>
      </c>
    </row>
    <row r="153" spans="1:47" s="2" customFormat="1" ht="19.5">
      <c r="A153" s="35"/>
      <c r="B153" s="36"/>
      <c r="C153" s="37"/>
      <c r="D153" s="207" t="s">
        <v>2337</v>
      </c>
      <c r="E153" s="37"/>
      <c r="F153" s="263" t="s">
        <v>3618</v>
      </c>
      <c r="G153" s="37"/>
      <c r="H153" s="37"/>
      <c r="I153" s="264"/>
      <c r="J153" s="37"/>
      <c r="K153" s="37"/>
      <c r="L153" s="40"/>
      <c r="M153" s="265"/>
      <c r="N153" s="266"/>
      <c r="O153" s="72"/>
      <c r="P153" s="72"/>
      <c r="Q153" s="72"/>
      <c r="R153" s="72"/>
      <c r="S153" s="72"/>
      <c r="T153" s="73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2337</v>
      </c>
      <c r="AU153" s="18" t="s">
        <v>89</v>
      </c>
    </row>
    <row r="154" spans="1:65" s="2" customFormat="1" ht="14.45" customHeight="1">
      <c r="A154" s="35"/>
      <c r="B154" s="36"/>
      <c r="C154" s="249" t="s">
        <v>7</v>
      </c>
      <c r="D154" s="249" t="s">
        <v>317</v>
      </c>
      <c r="E154" s="250" t="s">
        <v>3619</v>
      </c>
      <c r="F154" s="251" t="s">
        <v>3620</v>
      </c>
      <c r="G154" s="252" t="s">
        <v>1342</v>
      </c>
      <c r="H154" s="253">
        <v>2</v>
      </c>
      <c r="I154" s="254"/>
      <c r="J154" s="255">
        <f>ROUND(I154*H154,2)</f>
        <v>0</v>
      </c>
      <c r="K154" s="251" t="s">
        <v>1</v>
      </c>
      <c r="L154" s="256"/>
      <c r="M154" s="257" t="s">
        <v>1</v>
      </c>
      <c r="N154" s="258" t="s">
        <v>44</v>
      </c>
      <c r="O154" s="72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3" t="s">
        <v>238</v>
      </c>
      <c r="AT154" s="203" t="s">
        <v>317</v>
      </c>
      <c r="AU154" s="203" t="s">
        <v>89</v>
      </c>
      <c r="AY154" s="18" t="s">
        <v>174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8" t="s">
        <v>87</v>
      </c>
      <c r="BK154" s="204">
        <f>ROUND(I154*H154,2)</f>
        <v>0</v>
      </c>
      <c r="BL154" s="18" t="s">
        <v>181</v>
      </c>
      <c r="BM154" s="203" t="s">
        <v>3621</v>
      </c>
    </row>
    <row r="155" spans="1:47" s="2" customFormat="1" ht="19.5">
      <c r="A155" s="35"/>
      <c r="B155" s="36"/>
      <c r="C155" s="37"/>
      <c r="D155" s="207" t="s">
        <v>2337</v>
      </c>
      <c r="E155" s="37"/>
      <c r="F155" s="263" t="s">
        <v>3622</v>
      </c>
      <c r="G155" s="37"/>
      <c r="H155" s="37"/>
      <c r="I155" s="264"/>
      <c r="J155" s="37"/>
      <c r="K155" s="37"/>
      <c r="L155" s="40"/>
      <c r="M155" s="265"/>
      <c r="N155" s="266"/>
      <c r="O155" s="72"/>
      <c r="P155" s="72"/>
      <c r="Q155" s="72"/>
      <c r="R155" s="72"/>
      <c r="S155" s="72"/>
      <c r="T155" s="73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2337</v>
      </c>
      <c r="AU155" s="18" t="s">
        <v>89</v>
      </c>
    </row>
    <row r="156" spans="1:65" s="2" customFormat="1" ht="14.45" customHeight="1">
      <c r="A156" s="35"/>
      <c r="B156" s="36"/>
      <c r="C156" s="249" t="s">
        <v>316</v>
      </c>
      <c r="D156" s="249" t="s">
        <v>317</v>
      </c>
      <c r="E156" s="250" t="s">
        <v>3623</v>
      </c>
      <c r="F156" s="251" t="s">
        <v>3624</v>
      </c>
      <c r="G156" s="252" t="s">
        <v>1342</v>
      </c>
      <c r="H156" s="253">
        <v>1</v>
      </c>
      <c r="I156" s="254"/>
      <c r="J156" s="255">
        <f>ROUND(I156*H156,2)</f>
        <v>0</v>
      </c>
      <c r="K156" s="251" t="s">
        <v>1</v>
      </c>
      <c r="L156" s="256"/>
      <c r="M156" s="257" t="s">
        <v>1</v>
      </c>
      <c r="N156" s="258" t="s">
        <v>44</v>
      </c>
      <c r="O156" s="72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3" t="s">
        <v>238</v>
      </c>
      <c r="AT156" s="203" t="s">
        <v>317</v>
      </c>
      <c r="AU156" s="203" t="s">
        <v>89</v>
      </c>
      <c r="AY156" s="18" t="s">
        <v>174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18" t="s">
        <v>87</v>
      </c>
      <c r="BK156" s="204">
        <f>ROUND(I156*H156,2)</f>
        <v>0</v>
      </c>
      <c r="BL156" s="18" t="s">
        <v>181</v>
      </c>
      <c r="BM156" s="203" t="s">
        <v>3625</v>
      </c>
    </row>
    <row r="157" spans="1:47" s="2" customFormat="1" ht="19.5">
      <c r="A157" s="35"/>
      <c r="B157" s="36"/>
      <c r="C157" s="37"/>
      <c r="D157" s="207" t="s">
        <v>2337</v>
      </c>
      <c r="E157" s="37"/>
      <c r="F157" s="263" t="s">
        <v>3618</v>
      </c>
      <c r="G157" s="37"/>
      <c r="H157" s="37"/>
      <c r="I157" s="264"/>
      <c r="J157" s="37"/>
      <c r="K157" s="37"/>
      <c r="L157" s="40"/>
      <c r="M157" s="265"/>
      <c r="N157" s="266"/>
      <c r="O157" s="72"/>
      <c r="P157" s="72"/>
      <c r="Q157" s="72"/>
      <c r="R157" s="72"/>
      <c r="S157" s="72"/>
      <c r="T157" s="73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2337</v>
      </c>
      <c r="AU157" s="18" t="s">
        <v>89</v>
      </c>
    </row>
    <row r="158" spans="1:65" s="2" customFormat="1" ht="14.45" customHeight="1">
      <c r="A158" s="35"/>
      <c r="B158" s="36"/>
      <c r="C158" s="249" t="s">
        <v>322</v>
      </c>
      <c r="D158" s="249" t="s">
        <v>317</v>
      </c>
      <c r="E158" s="250" t="s">
        <v>3626</v>
      </c>
      <c r="F158" s="251" t="s">
        <v>3624</v>
      </c>
      <c r="G158" s="252" t="s">
        <v>1342</v>
      </c>
      <c r="H158" s="253">
        <v>1</v>
      </c>
      <c r="I158" s="254"/>
      <c r="J158" s="255">
        <f>ROUND(I158*H158,2)</f>
        <v>0</v>
      </c>
      <c r="K158" s="251" t="s">
        <v>1</v>
      </c>
      <c r="L158" s="256"/>
      <c r="M158" s="257" t="s">
        <v>1</v>
      </c>
      <c r="N158" s="258" t="s">
        <v>44</v>
      </c>
      <c r="O158" s="72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3" t="s">
        <v>238</v>
      </c>
      <c r="AT158" s="203" t="s">
        <v>317</v>
      </c>
      <c r="AU158" s="203" t="s">
        <v>89</v>
      </c>
      <c r="AY158" s="18" t="s">
        <v>174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8" t="s">
        <v>87</v>
      </c>
      <c r="BK158" s="204">
        <f>ROUND(I158*H158,2)</f>
        <v>0</v>
      </c>
      <c r="BL158" s="18" t="s">
        <v>181</v>
      </c>
      <c r="BM158" s="203" t="s">
        <v>3627</v>
      </c>
    </row>
    <row r="159" spans="1:47" s="2" customFormat="1" ht="19.5">
      <c r="A159" s="35"/>
      <c r="B159" s="36"/>
      <c r="C159" s="37"/>
      <c r="D159" s="207" t="s">
        <v>2337</v>
      </c>
      <c r="E159" s="37"/>
      <c r="F159" s="263" t="s">
        <v>3622</v>
      </c>
      <c r="G159" s="37"/>
      <c r="H159" s="37"/>
      <c r="I159" s="264"/>
      <c r="J159" s="37"/>
      <c r="K159" s="37"/>
      <c r="L159" s="40"/>
      <c r="M159" s="265"/>
      <c r="N159" s="266"/>
      <c r="O159" s="72"/>
      <c r="P159" s="72"/>
      <c r="Q159" s="72"/>
      <c r="R159" s="72"/>
      <c r="S159" s="72"/>
      <c r="T159" s="73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2337</v>
      </c>
      <c r="AU159" s="18" t="s">
        <v>89</v>
      </c>
    </row>
    <row r="160" spans="1:65" s="2" customFormat="1" ht="14.45" customHeight="1">
      <c r="A160" s="35"/>
      <c r="B160" s="36"/>
      <c r="C160" s="249" t="s">
        <v>327</v>
      </c>
      <c r="D160" s="249" t="s">
        <v>317</v>
      </c>
      <c r="E160" s="250" t="s">
        <v>3628</v>
      </c>
      <c r="F160" s="251" t="s">
        <v>3629</v>
      </c>
      <c r="G160" s="252" t="s">
        <v>1342</v>
      </c>
      <c r="H160" s="253">
        <v>4</v>
      </c>
      <c r="I160" s="254"/>
      <c r="J160" s="255">
        <f>ROUND(I160*H160,2)</f>
        <v>0</v>
      </c>
      <c r="K160" s="251" t="s">
        <v>1</v>
      </c>
      <c r="L160" s="256"/>
      <c r="M160" s="257" t="s">
        <v>1</v>
      </c>
      <c r="N160" s="258" t="s">
        <v>44</v>
      </c>
      <c r="O160" s="72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3" t="s">
        <v>238</v>
      </c>
      <c r="AT160" s="203" t="s">
        <v>317</v>
      </c>
      <c r="AU160" s="203" t="s">
        <v>89</v>
      </c>
      <c r="AY160" s="18" t="s">
        <v>174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8" t="s">
        <v>87</v>
      </c>
      <c r="BK160" s="204">
        <f>ROUND(I160*H160,2)</f>
        <v>0</v>
      </c>
      <c r="BL160" s="18" t="s">
        <v>181</v>
      </c>
      <c r="BM160" s="203" t="s">
        <v>3630</v>
      </c>
    </row>
    <row r="161" spans="1:47" s="2" customFormat="1" ht="19.5">
      <c r="A161" s="35"/>
      <c r="B161" s="36"/>
      <c r="C161" s="37"/>
      <c r="D161" s="207" t="s">
        <v>2337</v>
      </c>
      <c r="E161" s="37"/>
      <c r="F161" s="263" t="s">
        <v>3631</v>
      </c>
      <c r="G161" s="37"/>
      <c r="H161" s="37"/>
      <c r="I161" s="264"/>
      <c r="J161" s="37"/>
      <c r="K161" s="37"/>
      <c r="L161" s="40"/>
      <c r="M161" s="265"/>
      <c r="N161" s="266"/>
      <c r="O161" s="72"/>
      <c r="P161" s="72"/>
      <c r="Q161" s="72"/>
      <c r="R161" s="72"/>
      <c r="S161" s="72"/>
      <c r="T161" s="73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2337</v>
      </c>
      <c r="AU161" s="18" t="s">
        <v>89</v>
      </c>
    </row>
    <row r="162" spans="1:65" s="2" customFormat="1" ht="14.45" customHeight="1">
      <c r="A162" s="35"/>
      <c r="B162" s="36"/>
      <c r="C162" s="249" t="s">
        <v>331</v>
      </c>
      <c r="D162" s="249" t="s">
        <v>317</v>
      </c>
      <c r="E162" s="250" t="s">
        <v>3632</v>
      </c>
      <c r="F162" s="251" t="s">
        <v>3633</v>
      </c>
      <c r="G162" s="252" t="s">
        <v>1342</v>
      </c>
      <c r="H162" s="253">
        <v>1</v>
      </c>
      <c r="I162" s="254"/>
      <c r="J162" s="255">
        <f>ROUND(I162*H162,2)</f>
        <v>0</v>
      </c>
      <c r="K162" s="251" t="s">
        <v>1</v>
      </c>
      <c r="L162" s="256"/>
      <c r="M162" s="257" t="s">
        <v>1</v>
      </c>
      <c r="N162" s="258" t="s">
        <v>44</v>
      </c>
      <c r="O162" s="72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3" t="s">
        <v>238</v>
      </c>
      <c r="AT162" s="203" t="s">
        <v>317</v>
      </c>
      <c r="AU162" s="203" t="s">
        <v>89</v>
      </c>
      <c r="AY162" s="18" t="s">
        <v>174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18" t="s">
        <v>87</v>
      </c>
      <c r="BK162" s="204">
        <f>ROUND(I162*H162,2)</f>
        <v>0</v>
      </c>
      <c r="BL162" s="18" t="s">
        <v>181</v>
      </c>
      <c r="BM162" s="203" t="s">
        <v>3634</v>
      </c>
    </row>
    <row r="163" spans="1:65" s="2" customFormat="1" ht="14.45" customHeight="1">
      <c r="A163" s="35"/>
      <c r="B163" s="36"/>
      <c r="C163" s="249" t="s">
        <v>338</v>
      </c>
      <c r="D163" s="249" t="s">
        <v>317</v>
      </c>
      <c r="E163" s="250" t="s">
        <v>3635</v>
      </c>
      <c r="F163" s="251" t="s">
        <v>3636</v>
      </c>
      <c r="G163" s="252" t="s">
        <v>1342</v>
      </c>
      <c r="H163" s="253">
        <v>1</v>
      </c>
      <c r="I163" s="254"/>
      <c r="J163" s="255">
        <f>ROUND(I163*H163,2)</f>
        <v>0</v>
      </c>
      <c r="K163" s="251" t="s">
        <v>1</v>
      </c>
      <c r="L163" s="256"/>
      <c r="M163" s="257" t="s">
        <v>1</v>
      </c>
      <c r="N163" s="258" t="s">
        <v>44</v>
      </c>
      <c r="O163" s="72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3" t="s">
        <v>238</v>
      </c>
      <c r="AT163" s="203" t="s">
        <v>317</v>
      </c>
      <c r="AU163" s="203" t="s">
        <v>89</v>
      </c>
      <c r="AY163" s="18" t="s">
        <v>174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8" t="s">
        <v>87</v>
      </c>
      <c r="BK163" s="204">
        <f>ROUND(I163*H163,2)</f>
        <v>0</v>
      </c>
      <c r="BL163" s="18" t="s">
        <v>181</v>
      </c>
      <c r="BM163" s="203" t="s">
        <v>3637</v>
      </c>
    </row>
    <row r="164" spans="1:65" s="2" customFormat="1" ht="14.45" customHeight="1">
      <c r="A164" s="35"/>
      <c r="B164" s="36"/>
      <c r="C164" s="249" t="s">
        <v>344</v>
      </c>
      <c r="D164" s="249" t="s">
        <v>317</v>
      </c>
      <c r="E164" s="250" t="s">
        <v>3638</v>
      </c>
      <c r="F164" s="251" t="s">
        <v>3639</v>
      </c>
      <c r="G164" s="252" t="s">
        <v>1342</v>
      </c>
      <c r="H164" s="253">
        <v>6</v>
      </c>
      <c r="I164" s="254"/>
      <c r="J164" s="255">
        <f>ROUND(I164*H164,2)</f>
        <v>0</v>
      </c>
      <c r="K164" s="251" t="s">
        <v>1</v>
      </c>
      <c r="L164" s="256"/>
      <c r="M164" s="257" t="s">
        <v>1</v>
      </c>
      <c r="N164" s="258" t="s">
        <v>44</v>
      </c>
      <c r="O164" s="72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3" t="s">
        <v>238</v>
      </c>
      <c r="AT164" s="203" t="s">
        <v>317</v>
      </c>
      <c r="AU164" s="203" t="s">
        <v>89</v>
      </c>
      <c r="AY164" s="18" t="s">
        <v>174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18" t="s">
        <v>87</v>
      </c>
      <c r="BK164" s="204">
        <f>ROUND(I164*H164,2)</f>
        <v>0</v>
      </c>
      <c r="BL164" s="18" t="s">
        <v>181</v>
      </c>
      <c r="BM164" s="203" t="s">
        <v>3640</v>
      </c>
    </row>
    <row r="165" spans="1:47" s="2" customFormat="1" ht="19.5">
      <c r="A165" s="35"/>
      <c r="B165" s="36"/>
      <c r="C165" s="37"/>
      <c r="D165" s="207" t="s">
        <v>2337</v>
      </c>
      <c r="E165" s="37"/>
      <c r="F165" s="263" t="s">
        <v>3641</v>
      </c>
      <c r="G165" s="37"/>
      <c r="H165" s="37"/>
      <c r="I165" s="264"/>
      <c r="J165" s="37"/>
      <c r="K165" s="37"/>
      <c r="L165" s="40"/>
      <c r="M165" s="265"/>
      <c r="N165" s="266"/>
      <c r="O165" s="72"/>
      <c r="P165" s="72"/>
      <c r="Q165" s="72"/>
      <c r="R165" s="72"/>
      <c r="S165" s="72"/>
      <c r="T165" s="73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2337</v>
      </c>
      <c r="AU165" s="18" t="s">
        <v>89</v>
      </c>
    </row>
    <row r="166" spans="1:65" s="2" customFormat="1" ht="14.45" customHeight="1">
      <c r="A166" s="35"/>
      <c r="B166" s="36"/>
      <c r="C166" s="249" t="s">
        <v>349</v>
      </c>
      <c r="D166" s="249" t="s">
        <v>317</v>
      </c>
      <c r="E166" s="250" t="s">
        <v>3642</v>
      </c>
      <c r="F166" s="251" t="s">
        <v>3643</v>
      </c>
      <c r="G166" s="252" t="s">
        <v>1342</v>
      </c>
      <c r="H166" s="253">
        <v>2</v>
      </c>
      <c r="I166" s="254"/>
      <c r="J166" s="255">
        <f>ROUND(I166*H166,2)</f>
        <v>0</v>
      </c>
      <c r="K166" s="251" t="s">
        <v>1</v>
      </c>
      <c r="L166" s="256"/>
      <c r="M166" s="257" t="s">
        <v>1</v>
      </c>
      <c r="N166" s="258" t="s">
        <v>44</v>
      </c>
      <c r="O166" s="72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3" t="s">
        <v>238</v>
      </c>
      <c r="AT166" s="203" t="s">
        <v>317</v>
      </c>
      <c r="AU166" s="203" t="s">
        <v>89</v>
      </c>
      <c r="AY166" s="18" t="s">
        <v>174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8" t="s">
        <v>87</v>
      </c>
      <c r="BK166" s="204">
        <f>ROUND(I166*H166,2)</f>
        <v>0</v>
      </c>
      <c r="BL166" s="18" t="s">
        <v>181</v>
      </c>
      <c r="BM166" s="203" t="s">
        <v>3644</v>
      </c>
    </row>
    <row r="167" spans="1:47" s="2" customFormat="1" ht="19.5">
      <c r="A167" s="35"/>
      <c r="B167" s="36"/>
      <c r="C167" s="37"/>
      <c r="D167" s="207" t="s">
        <v>2337</v>
      </c>
      <c r="E167" s="37"/>
      <c r="F167" s="263" t="s">
        <v>3645</v>
      </c>
      <c r="G167" s="37"/>
      <c r="H167" s="37"/>
      <c r="I167" s="264"/>
      <c r="J167" s="37"/>
      <c r="K167" s="37"/>
      <c r="L167" s="40"/>
      <c r="M167" s="265"/>
      <c r="N167" s="266"/>
      <c r="O167" s="72"/>
      <c r="P167" s="72"/>
      <c r="Q167" s="72"/>
      <c r="R167" s="72"/>
      <c r="S167" s="72"/>
      <c r="T167" s="73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2337</v>
      </c>
      <c r="AU167" s="18" t="s">
        <v>89</v>
      </c>
    </row>
    <row r="168" spans="1:65" s="2" customFormat="1" ht="14.45" customHeight="1">
      <c r="A168" s="35"/>
      <c r="B168" s="36"/>
      <c r="C168" s="249" t="s">
        <v>354</v>
      </c>
      <c r="D168" s="249" t="s">
        <v>317</v>
      </c>
      <c r="E168" s="250" t="s">
        <v>3646</v>
      </c>
      <c r="F168" s="251" t="s">
        <v>3647</v>
      </c>
      <c r="G168" s="252" t="s">
        <v>1342</v>
      </c>
      <c r="H168" s="253">
        <v>6</v>
      </c>
      <c r="I168" s="254"/>
      <c r="J168" s="255">
        <f>ROUND(I168*H168,2)</f>
        <v>0</v>
      </c>
      <c r="K168" s="251" t="s">
        <v>1</v>
      </c>
      <c r="L168" s="256"/>
      <c r="M168" s="257" t="s">
        <v>1</v>
      </c>
      <c r="N168" s="258" t="s">
        <v>44</v>
      </c>
      <c r="O168" s="72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3" t="s">
        <v>238</v>
      </c>
      <c r="AT168" s="203" t="s">
        <v>317</v>
      </c>
      <c r="AU168" s="203" t="s">
        <v>89</v>
      </c>
      <c r="AY168" s="18" t="s">
        <v>174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8" t="s">
        <v>87</v>
      </c>
      <c r="BK168" s="204">
        <f>ROUND(I168*H168,2)</f>
        <v>0</v>
      </c>
      <c r="BL168" s="18" t="s">
        <v>181</v>
      </c>
      <c r="BM168" s="203" t="s">
        <v>3648</v>
      </c>
    </row>
    <row r="169" spans="1:47" s="2" customFormat="1" ht="19.5">
      <c r="A169" s="35"/>
      <c r="B169" s="36"/>
      <c r="C169" s="37"/>
      <c r="D169" s="207" t="s">
        <v>2337</v>
      </c>
      <c r="E169" s="37"/>
      <c r="F169" s="263" t="s">
        <v>3649</v>
      </c>
      <c r="G169" s="37"/>
      <c r="H169" s="37"/>
      <c r="I169" s="264"/>
      <c r="J169" s="37"/>
      <c r="K169" s="37"/>
      <c r="L169" s="40"/>
      <c r="M169" s="265"/>
      <c r="N169" s="266"/>
      <c r="O169" s="72"/>
      <c r="P169" s="72"/>
      <c r="Q169" s="72"/>
      <c r="R169" s="72"/>
      <c r="S169" s="72"/>
      <c r="T169" s="73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2337</v>
      </c>
      <c r="AU169" s="18" t="s">
        <v>89</v>
      </c>
    </row>
    <row r="170" spans="1:65" s="2" customFormat="1" ht="14.45" customHeight="1">
      <c r="A170" s="35"/>
      <c r="B170" s="36"/>
      <c r="C170" s="249" t="s">
        <v>360</v>
      </c>
      <c r="D170" s="249" t="s">
        <v>317</v>
      </c>
      <c r="E170" s="250" t="s">
        <v>3650</v>
      </c>
      <c r="F170" s="251" t="s">
        <v>3651</v>
      </c>
      <c r="G170" s="252" t="s">
        <v>1342</v>
      </c>
      <c r="H170" s="253">
        <v>1</v>
      </c>
      <c r="I170" s="254"/>
      <c r="J170" s="255">
        <f>ROUND(I170*H170,2)</f>
        <v>0</v>
      </c>
      <c r="K170" s="251" t="s">
        <v>1</v>
      </c>
      <c r="L170" s="256"/>
      <c r="M170" s="257" t="s">
        <v>1</v>
      </c>
      <c r="N170" s="258" t="s">
        <v>44</v>
      </c>
      <c r="O170" s="72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3" t="s">
        <v>238</v>
      </c>
      <c r="AT170" s="203" t="s">
        <v>317</v>
      </c>
      <c r="AU170" s="203" t="s">
        <v>89</v>
      </c>
      <c r="AY170" s="18" t="s">
        <v>174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8" t="s">
        <v>87</v>
      </c>
      <c r="BK170" s="204">
        <f>ROUND(I170*H170,2)</f>
        <v>0</v>
      </c>
      <c r="BL170" s="18" t="s">
        <v>181</v>
      </c>
      <c r="BM170" s="203" t="s">
        <v>3652</v>
      </c>
    </row>
    <row r="171" spans="1:47" s="2" customFormat="1" ht="19.5">
      <c r="A171" s="35"/>
      <c r="B171" s="36"/>
      <c r="C171" s="37"/>
      <c r="D171" s="207" t="s">
        <v>2337</v>
      </c>
      <c r="E171" s="37"/>
      <c r="F171" s="263" t="s">
        <v>3653</v>
      </c>
      <c r="G171" s="37"/>
      <c r="H171" s="37"/>
      <c r="I171" s="264"/>
      <c r="J171" s="37"/>
      <c r="K171" s="37"/>
      <c r="L171" s="40"/>
      <c r="M171" s="265"/>
      <c r="N171" s="266"/>
      <c r="O171" s="72"/>
      <c r="P171" s="72"/>
      <c r="Q171" s="72"/>
      <c r="R171" s="72"/>
      <c r="S171" s="72"/>
      <c r="T171" s="73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2337</v>
      </c>
      <c r="AU171" s="18" t="s">
        <v>89</v>
      </c>
    </row>
    <row r="172" spans="1:65" s="2" customFormat="1" ht="14.45" customHeight="1">
      <c r="A172" s="35"/>
      <c r="B172" s="36"/>
      <c r="C172" s="249" t="s">
        <v>366</v>
      </c>
      <c r="D172" s="249" t="s">
        <v>317</v>
      </c>
      <c r="E172" s="250" t="s">
        <v>3654</v>
      </c>
      <c r="F172" s="251" t="s">
        <v>3655</v>
      </c>
      <c r="G172" s="252" t="s">
        <v>1342</v>
      </c>
      <c r="H172" s="253">
        <v>1</v>
      </c>
      <c r="I172" s="254"/>
      <c r="J172" s="255">
        <f>ROUND(I172*H172,2)</f>
        <v>0</v>
      </c>
      <c r="K172" s="251" t="s">
        <v>1</v>
      </c>
      <c r="L172" s="256"/>
      <c r="M172" s="257" t="s">
        <v>1</v>
      </c>
      <c r="N172" s="258" t="s">
        <v>44</v>
      </c>
      <c r="O172" s="72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3" t="s">
        <v>238</v>
      </c>
      <c r="AT172" s="203" t="s">
        <v>317</v>
      </c>
      <c r="AU172" s="203" t="s">
        <v>89</v>
      </c>
      <c r="AY172" s="18" t="s">
        <v>174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18" t="s">
        <v>87</v>
      </c>
      <c r="BK172" s="204">
        <f>ROUND(I172*H172,2)</f>
        <v>0</v>
      </c>
      <c r="BL172" s="18" t="s">
        <v>181</v>
      </c>
      <c r="BM172" s="203" t="s">
        <v>3656</v>
      </c>
    </row>
    <row r="173" spans="1:47" s="2" customFormat="1" ht="19.5">
      <c r="A173" s="35"/>
      <c r="B173" s="36"/>
      <c r="C173" s="37"/>
      <c r="D173" s="207" t="s">
        <v>2337</v>
      </c>
      <c r="E173" s="37"/>
      <c r="F173" s="263" t="s">
        <v>3657</v>
      </c>
      <c r="G173" s="37"/>
      <c r="H173" s="37"/>
      <c r="I173" s="264"/>
      <c r="J173" s="37"/>
      <c r="K173" s="37"/>
      <c r="L173" s="40"/>
      <c r="M173" s="265"/>
      <c r="N173" s="266"/>
      <c r="O173" s="72"/>
      <c r="P173" s="72"/>
      <c r="Q173" s="72"/>
      <c r="R173" s="72"/>
      <c r="S173" s="72"/>
      <c r="T173" s="73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2337</v>
      </c>
      <c r="AU173" s="18" t="s">
        <v>89</v>
      </c>
    </row>
    <row r="174" spans="1:65" s="2" customFormat="1" ht="14.45" customHeight="1">
      <c r="A174" s="35"/>
      <c r="B174" s="36"/>
      <c r="C174" s="249" t="s">
        <v>371</v>
      </c>
      <c r="D174" s="249" t="s">
        <v>317</v>
      </c>
      <c r="E174" s="250" t="s">
        <v>3658</v>
      </c>
      <c r="F174" s="251" t="s">
        <v>3659</v>
      </c>
      <c r="G174" s="252" t="s">
        <v>1342</v>
      </c>
      <c r="H174" s="253">
        <v>6</v>
      </c>
      <c r="I174" s="254"/>
      <c r="J174" s="255">
        <f>ROUND(I174*H174,2)</f>
        <v>0</v>
      </c>
      <c r="K174" s="251" t="s">
        <v>1</v>
      </c>
      <c r="L174" s="256"/>
      <c r="M174" s="257" t="s">
        <v>1</v>
      </c>
      <c r="N174" s="258" t="s">
        <v>44</v>
      </c>
      <c r="O174" s="72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3" t="s">
        <v>238</v>
      </c>
      <c r="AT174" s="203" t="s">
        <v>317</v>
      </c>
      <c r="AU174" s="203" t="s">
        <v>89</v>
      </c>
      <c r="AY174" s="18" t="s">
        <v>174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18" t="s">
        <v>87</v>
      </c>
      <c r="BK174" s="204">
        <f>ROUND(I174*H174,2)</f>
        <v>0</v>
      </c>
      <c r="BL174" s="18" t="s">
        <v>181</v>
      </c>
      <c r="BM174" s="203" t="s">
        <v>3660</v>
      </c>
    </row>
    <row r="175" spans="1:47" s="2" customFormat="1" ht="19.5">
      <c r="A175" s="35"/>
      <c r="B175" s="36"/>
      <c r="C175" s="37"/>
      <c r="D175" s="207" t="s">
        <v>2337</v>
      </c>
      <c r="E175" s="37"/>
      <c r="F175" s="263" t="s">
        <v>3661</v>
      </c>
      <c r="G175" s="37"/>
      <c r="H175" s="37"/>
      <c r="I175" s="264"/>
      <c r="J175" s="37"/>
      <c r="K175" s="37"/>
      <c r="L175" s="40"/>
      <c r="M175" s="265"/>
      <c r="N175" s="266"/>
      <c r="O175" s="72"/>
      <c r="P175" s="72"/>
      <c r="Q175" s="72"/>
      <c r="R175" s="72"/>
      <c r="S175" s="72"/>
      <c r="T175" s="73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2337</v>
      </c>
      <c r="AU175" s="18" t="s">
        <v>89</v>
      </c>
    </row>
    <row r="176" spans="1:65" s="2" customFormat="1" ht="14.45" customHeight="1">
      <c r="A176" s="35"/>
      <c r="B176" s="36"/>
      <c r="C176" s="249" t="s">
        <v>377</v>
      </c>
      <c r="D176" s="249" t="s">
        <v>317</v>
      </c>
      <c r="E176" s="250" t="s">
        <v>3662</v>
      </c>
      <c r="F176" s="251" t="s">
        <v>3663</v>
      </c>
      <c r="G176" s="252" t="s">
        <v>357</v>
      </c>
      <c r="H176" s="253">
        <v>708</v>
      </c>
      <c r="I176" s="254"/>
      <c r="J176" s="255">
        <f>ROUND(I176*H176,2)</f>
        <v>0</v>
      </c>
      <c r="K176" s="251" t="s">
        <v>1</v>
      </c>
      <c r="L176" s="256"/>
      <c r="M176" s="257" t="s">
        <v>1</v>
      </c>
      <c r="N176" s="258" t="s">
        <v>44</v>
      </c>
      <c r="O176" s="72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3" t="s">
        <v>238</v>
      </c>
      <c r="AT176" s="203" t="s">
        <v>317</v>
      </c>
      <c r="AU176" s="203" t="s">
        <v>89</v>
      </c>
      <c r="AY176" s="18" t="s">
        <v>174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8" t="s">
        <v>87</v>
      </c>
      <c r="BK176" s="204">
        <f>ROUND(I176*H176,2)</f>
        <v>0</v>
      </c>
      <c r="BL176" s="18" t="s">
        <v>181</v>
      </c>
      <c r="BM176" s="203" t="s">
        <v>3664</v>
      </c>
    </row>
    <row r="177" spans="1:65" s="2" customFormat="1" ht="14.45" customHeight="1">
      <c r="A177" s="35"/>
      <c r="B177" s="36"/>
      <c r="C177" s="249" t="s">
        <v>382</v>
      </c>
      <c r="D177" s="249" t="s">
        <v>317</v>
      </c>
      <c r="E177" s="250" t="s">
        <v>3665</v>
      </c>
      <c r="F177" s="251" t="s">
        <v>3666</v>
      </c>
      <c r="G177" s="252" t="s">
        <v>179</v>
      </c>
      <c r="H177" s="253">
        <v>138</v>
      </c>
      <c r="I177" s="254"/>
      <c r="J177" s="255">
        <f>ROUND(I177*H177,2)</f>
        <v>0</v>
      </c>
      <c r="K177" s="251" t="s">
        <v>1</v>
      </c>
      <c r="L177" s="256"/>
      <c r="M177" s="257" t="s">
        <v>1</v>
      </c>
      <c r="N177" s="258" t="s">
        <v>44</v>
      </c>
      <c r="O177" s="72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3" t="s">
        <v>238</v>
      </c>
      <c r="AT177" s="203" t="s">
        <v>317</v>
      </c>
      <c r="AU177" s="203" t="s">
        <v>89</v>
      </c>
      <c r="AY177" s="18" t="s">
        <v>174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8" t="s">
        <v>87</v>
      </c>
      <c r="BK177" s="204">
        <f>ROUND(I177*H177,2)</f>
        <v>0</v>
      </c>
      <c r="BL177" s="18" t="s">
        <v>181</v>
      </c>
      <c r="BM177" s="203" t="s">
        <v>3667</v>
      </c>
    </row>
    <row r="178" spans="1:47" s="2" customFormat="1" ht="19.5">
      <c r="A178" s="35"/>
      <c r="B178" s="36"/>
      <c r="C178" s="37"/>
      <c r="D178" s="207" t="s">
        <v>2337</v>
      </c>
      <c r="E178" s="37"/>
      <c r="F178" s="263" t="s">
        <v>3668</v>
      </c>
      <c r="G178" s="37"/>
      <c r="H178" s="37"/>
      <c r="I178" s="264"/>
      <c r="J178" s="37"/>
      <c r="K178" s="37"/>
      <c r="L178" s="40"/>
      <c r="M178" s="265"/>
      <c r="N178" s="266"/>
      <c r="O178" s="72"/>
      <c r="P178" s="72"/>
      <c r="Q178" s="72"/>
      <c r="R178" s="72"/>
      <c r="S178" s="72"/>
      <c r="T178" s="73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2337</v>
      </c>
      <c r="AU178" s="18" t="s">
        <v>89</v>
      </c>
    </row>
    <row r="179" spans="1:65" s="2" customFormat="1" ht="14.45" customHeight="1">
      <c r="A179" s="35"/>
      <c r="B179" s="36"/>
      <c r="C179" s="249" t="s">
        <v>398</v>
      </c>
      <c r="D179" s="249" t="s">
        <v>317</v>
      </c>
      <c r="E179" s="250" t="s">
        <v>3669</v>
      </c>
      <c r="F179" s="251" t="s">
        <v>3670</v>
      </c>
      <c r="G179" s="252" t="s">
        <v>1342</v>
      </c>
      <c r="H179" s="253">
        <v>1</v>
      </c>
      <c r="I179" s="254"/>
      <c r="J179" s="255">
        <f>ROUND(I179*H179,2)</f>
        <v>0</v>
      </c>
      <c r="K179" s="251" t="s">
        <v>1</v>
      </c>
      <c r="L179" s="256"/>
      <c r="M179" s="257" t="s">
        <v>1</v>
      </c>
      <c r="N179" s="258" t="s">
        <v>44</v>
      </c>
      <c r="O179" s="72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3" t="s">
        <v>238</v>
      </c>
      <c r="AT179" s="203" t="s">
        <v>317</v>
      </c>
      <c r="AU179" s="203" t="s">
        <v>89</v>
      </c>
      <c r="AY179" s="18" t="s">
        <v>174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8" t="s">
        <v>87</v>
      </c>
      <c r="BK179" s="204">
        <f>ROUND(I179*H179,2)</f>
        <v>0</v>
      </c>
      <c r="BL179" s="18" t="s">
        <v>181</v>
      </c>
      <c r="BM179" s="203" t="s">
        <v>3671</v>
      </c>
    </row>
    <row r="180" spans="1:47" s="2" customFormat="1" ht="39">
      <c r="A180" s="35"/>
      <c r="B180" s="36"/>
      <c r="C180" s="37"/>
      <c r="D180" s="207" t="s">
        <v>2337</v>
      </c>
      <c r="E180" s="37"/>
      <c r="F180" s="263" t="s">
        <v>3672</v>
      </c>
      <c r="G180" s="37"/>
      <c r="H180" s="37"/>
      <c r="I180" s="264"/>
      <c r="J180" s="37"/>
      <c r="K180" s="37"/>
      <c r="L180" s="40"/>
      <c r="M180" s="265"/>
      <c r="N180" s="266"/>
      <c r="O180" s="72"/>
      <c r="P180" s="72"/>
      <c r="Q180" s="72"/>
      <c r="R180" s="72"/>
      <c r="S180" s="72"/>
      <c r="T180" s="73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2337</v>
      </c>
      <c r="AU180" s="18" t="s">
        <v>89</v>
      </c>
    </row>
    <row r="181" spans="1:65" s="2" customFormat="1" ht="24.2" customHeight="1">
      <c r="A181" s="35"/>
      <c r="B181" s="36"/>
      <c r="C181" s="249" t="s">
        <v>411</v>
      </c>
      <c r="D181" s="249" t="s">
        <v>317</v>
      </c>
      <c r="E181" s="250" t="s">
        <v>3673</v>
      </c>
      <c r="F181" s="251" t="s">
        <v>3674</v>
      </c>
      <c r="G181" s="252" t="s">
        <v>1342</v>
      </c>
      <c r="H181" s="253">
        <v>1</v>
      </c>
      <c r="I181" s="254"/>
      <c r="J181" s="255">
        <f>ROUND(I181*H181,2)</f>
        <v>0</v>
      </c>
      <c r="K181" s="251" t="s">
        <v>1</v>
      </c>
      <c r="L181" s="256"/>
      <c r="M181" s="257" t="s">
        <v>1</v>
      </c>
      <c r="N181" s="258" t="s">
        <v>44</v>
      </c>
      <c r="O181" s="72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3" t="s">
        <v>238</v>
      </c>
      <c r="AT181" s="203" t="s">
        <v>317</v>
      </c>
      <c r="AU181" s="203" t="s">
        <v>89</v>
      </c>
      <c r="AY181" s="18" t="s">
        <v>174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8" t="s">
        <v>87</v>
      </c>
      <c r="BK181" s="204">
        <f>ROUND(I181*H181,2)</f>
        <v>0</v>
      </c>
      <c r="BL181" s="18" t="s">
        <v>181</v>
      </c>
      <c r="BM181" s="203" t="s">
        <v>3675</v>
      </c>
    </row>
    <row r="182" spans="1:47" s="2" customFormat="1" ht="39">
      <c r="A182" s="35"/>
      <c r="B182" s="36"/>
      <c r="C182" s="37"/>
      <c r="D182" s="207" t="s">
        <v>2337</v>
      </c>
      <c r="E182" s="37"/>
      <c r="F182" s="263" t="s">
        <v>3676</v>
      </c>
      <c r="G182" s="37"/>
      <c r="H182" s="37"/>
      <c r="I182" s="264"/>
      <c r="J182" s="37"/>
      <c r="K182" s="37"/>
      <c r="L182" s="40"/>
      <c r="M182" s="265"/>
      <c r="N182" s="266"/>
      <c r="O182" s="72"/>
      <c r="P182" s="72"/>
      <c r="Q182" s="72"/>
      <c r="R182" s="72"/>
      <c r="S182" s="72"/>
      <c r="T182" s="73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2337</v>
      </c>
      <c r="AU182" s="18" t="s">
        <v>89</v>
      </c>
    </row>
    <row r="183" spans="1:65" s="2" customFormat="1" ht="14.45" customHeight="1">
      <c r="A183" s="35"/>
      <c r="B183" s="36"/>
      <c r="C183" s="249" t="s">
        <v>425</v>
      </c>
      <c r="D183" s="249" t="s">
        <v>317</v>
      </c>
      <c r="E183" s="250" t="s">
        <v>3677</v>
      </c>
      <c r="F183" s="251" t="s">
        <v>3678</v>
      </c>
      <c r="G183" s="252" t="s">
        <v>357</v>
      </c>
      <c r="H183" s="253">
        <v>20</v>
      </c>
      <c r="I183" s="254"/>
      <c r="J183" s="255">
        <f aca="true" t="shared" si="0" ref="J183:J199">ROUND(I183*H183,2)</f>
        <v>0</v>
      </c>
      <c r="K183" s="251" t="s">
        <v>1</v>
      </c>
      <c r="L183" s="256"/>
      <c r="M183" s="257" t="s">
        <v>1</v>
      </c>
      <c r="N183" s="258" t="s">
        <v>44</v>
      </c>
      <c r="O183" s="72"/>
      <c r="P183" s="201">
        <f aca="true" t="shared" si="1" ref="P183:P199">O183*H183</f>
        <v>0</v>
      </c>
      <c r="Q183" s="201">
        <v>0</v>
      </c>
      <c r="R183" s="201">
        <f aca="true" t="shared" si="2" ref="R183:R199">Q183*H183</f>
        <v>0</v>
      </c>
      <c r="S183" s="201">
        <v>0</v>
      </c>
      <c r="T183" s="202">
        <f aca="true" t="shared" si="3" ref="T183:T199"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3" t="s">
        <v>238</v>
      </c>
      <c r="AT183" s="203" t="s">
        <v>317</v>
      </c>
      <c r="AU183" s="203" t="s">
        <v>89</v>
      </c>
      <c r="AY183" s="18" t="s">
        <v>174</v>
      </c>
      <c r="BE183" s="204">
        <f aca="true" t="shared" si="4" ref="BE183:BE199">IF(N183="základní",J183,0)</f>
        <v>0</v>
      </c>
      <c r="BF183" s="204">
        <f aca="true" t="shared" si="5" ref="BF183:BF199">IF(N183="snížená",J183,0)</f>
        <v>0</v>
      </c>
      <c r="BG183" s="204">
        <f aca="true" t="shared" si="6" ref="BG183:BG199">IF(N183="zákl. přenesená",J183,0)</f>
        <v>0</v>
      </c>
      <c r="BH183" s="204">
        <f aca="true" t="shared" si="7" ref="BH183:BH199">IF(N183="sníž. přenesená",J183,0)</f>
        <v>0</v>
      </c>
      <c r="BI183" s="204">
        <f aca="true" t="shared" si="8" ref="BI183:BI199">IF(N183="nulová",J183,0)</f>
        <v>0</v>
      </c>
      <c r="BJ183" s="18" t="s">
        <v>87</v>
      </c>
      <c r="BK183" s="204">
        <f aca="true" t="shared" si="9" ref="BK183:BK199">ROUND(I183*H183,2)</f>
        <v>0</v>
      </c>
      <c r="BL183" s="18" t="s">
        <v>181</v>
      </c>
      <c r="BM183" s="203" t="s">
        <v>3679</v>
      </c>
    </row>
    <row r="184" spans="1:65" s="2" customFormat="1" ht="14.45" customHeight="1">
      <c r="A184" s="35"/>
      <c r="B184" s="36"/>
      <c r="C184" s="249" t="s">
        <v>436</v>
      </c>
      <c r="D184" s="249" t="s">
        <v>317</v>
      </c>
      <c r="E184" s="250" t="s">
        <v>3680</v>
      </c>
      <c r="F184" s="251" t="s">
        <v>3681</v>
      </c>
      <c r="G184" s="252" t="s">
        <v>357</v>
      </c>
      <c r="H184" s="253">
        <v>5</v>
      </c>
      <c r="I184" s="254"/>
      <c r="J184" s="255">
        <f t="shared" si="0"/>
        <v>0</v>
      </c>
      <c r="K184" s="251" t="s">
        <v>1</v>
      </c>
      <c r="L184" s="256"/>
      <c r="M184" s="257" t="s">
        <v>1</v>
      </c>
      <c r="N184" s="258" t="s">
        <v>44</v>
      </c>
      <c r="O184" s="72"/>
      <c r="P184" s="201">
        <f t="shared" si="1"/>
        <v>0</v>
      </c>
      <c r="Q184" s="201">
        <v>0</v>
      </c>
      <c r="R184" s="201">
        <f t="shared" si="2"/>
        <v>0</v>
      </c>
      <c r="S184" s="201">
        <v>0</v>
      </c>
      <c r="T184" s="202">
        <f t="shared" si="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3" t="s">
        <v>238</v>
      </c>
      <c r="AT184" s="203" t="s">
        <v>317</v>
      </c>
      <c r="AU184" s="203" t="s">
        <v>89</v>
      </c>
      <c r="AY184" s="18" t="s">
        <v>174</v>
      </c>
      <c r="BE184" s="204">
        <f t="shared" si="4"/>
        <v>0</v>
      </c>
      <c r="BF184" s="204">
        <f t="shared" si="5"/>
        <v>0</v>
      </c>
      <c r="BG184" s="204">
        <f t="shared" si="6"/>
        <v>0</v>
      </c>
      <c r="BH184" s="204">
        <f t="shared" si="7"/>
        <v>0</v>
      </c>
      <c r="BI184" s="204">
        <f t="shared" si="8"/>
        <v>0</v>
      </c>
      <c r="BJ184" s="18" t="s">
        <v>87</v>
      </c>
      <c r="BK184" s="204">
        <f t="shared" si="9"/>
        <v>0</v>
      </c>
      <c r="BL184" s="18" t="s">
        <v>181</v>
      </c>
      <c r="BM184" s="203" t="s">
        <v>3682</v>
      </c>
    </row>
    <row r="185" spans="1:65" s="2" customFormat="1" ht="14.45" customHeight="1">
      <c r="A185" s="35"/>
      <c r="B185" s="36"/>
      <c r="C185" s="249" t="s">
        <v>450</v>
      </c>
      <c r="D185" s="249" t="s">
        <v>317</v>
      </c>
      <c r="E185" s="250" t="s">
        <v>3683</v>
      </c>
      <c r="F185" s="251" t="s">
        <v>3684</v>
      </c>
      <c r="G185" s="252" t="s">
        <v>357</v>
      </c>
      <c r="H185" s="253">
        <v>36</v>
      </c>
      <c r="I185" s="254"/>
      <c r="J185" s="255">
        <f t="shared" si="0"/>
        <v>0</v>
      </c>
      <c r="K185" s="251" t="s">
        <v>1</v>
      </c>
      <c r="L185" s="256"/>
      <c r="M185" s="257" t="s">
        <v>1</v>
      </c>
      <c r="N185" s="258" t="s">
        <v>44</v>
      </c>
      <c r="O185" s="72"/>
      <c r="P185" s="201">
        <f t="shared" si="1"/>
        <v>0</v>
      </c>
      <c r="Q185" s="201">
        <v>0</v>
      </c>
      <c r="R185" s="201">
        <f t="shared" si="2"/>
        <v>0</v>
      </c>
      <c r="S185" s="201">
        <v>0</v>
      </c>
      <c r="T185" s="202">
        <f t="shared" si="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3" t="s">
        <v>238</v>
      </c>
      <c r="AT185" s="203" t="s">
        <v>317</v>
      </c>
      <c r="AU185" s="203" t="s">
        <v>89</v>
      </c>
      <c r="AY185" s="18" t="s">
        <v>174</v>
      </c>
      <c r="BE185" s="204">
        <f t="shared" si="4"/>
        <v>0</v>
      </c>
      <c r="BF185" s="204">
        <f t="shared" si="5"/>
        <v>0</v>
      </c>
      <c r="BG185" s="204">
        <f t="shared" si="6"/>
        <v>0</v>
      </c>
      <c r="BH185" s="204">
        <f t="shared" si="7"/>
        <v>0</v>
      </c>
      <c r="BI185" s="204">
        <f t="shared" si="8"/>
        <v>0</v>
      </c>
      <c r="BJ185" s="18" t="s">
        <v>87</v>
      </c>
      <c r="BK185" s="204">
        <f t="shared" si="9"/>
        <v>0</v>
      </c>
      <c r="BL185" s="18" t="s">
        <v>181</v>
      </c>
      <c r="BM185" s="203" t="s">
        <v>3685</v>
      </c>
    </row>
    <row r="186" spans="1:65" s="2" customFormat="1" ht="14.45" customHeight="1">
      <c r="A186" s="35"/>
      <c r="B186" s="36"/>
      <c r="C186" s="249" t="s">
        <v>454</v>
      </c>
      <c r="D186" s="249" t="s">
        <v>317</v>
      </c>
      <c r="E186" s="250" t="s">
        <v>3686</v>
      </c>
      <c r="F186" s="251" t="s">
        <v>3687</v>
      </c>
      <c r="G186" s="252" t="s">
        <v>357</v>
      </c>
      <c r="H186" s="253">
        <v>56</v>
      </c>
      <c r="I186" s="254"/>
      <c r="J186" s="255">
        <f t="shared" si="0"/>
        <v>0</v>
      </c>
      <c r="K186" s="251" t="s">
        <v>1</v>
      </c>
      <c r="L186" s="256"/>
      <c r="M186" s="257" t="s">
        <v>1</v>
      </c>
      <c r="N186" s="258" t="s">
        <v>44</v>
      </c>
      <c r="O186" s="72"/>
      <c r="P186" s="201">
        <f t="shared" si="1"/>
        <v>0</v>
      </c>
      <c r="Q186" s="201">
        <v>0</v>
      </c>
      <c r="R186" s="201">
        <f t="shared" si="2"/>
        <v>0</v>
      </c>
      <c r="S186" s="201">
        <v>0</v>
      </c>
      <c r="T186" s="202">
        <f t="shared" si="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3" t="s">
        <v>238</v>
      </c>
      <c r="AT186" s="203" t="s">
        <v>317</v>
      </c>
      <c r="AU186" s="203" t="s">
        <v>89</v>
      </c>
      <c r="AY186" s="18" t="s">
        <v>174</v>
      </c>
      <c r="BE186" s="204">
        <f t="shared" si="4"/>
        <v>0</v>
      </c>
      <c r="BF186" s="204">
        <f t="shared" si="5"/>
        <v>0</v>
      </c>
      <c r="BG186" s="204">
        <f t="shared" si="6"/>
        <v>0</v>
      </c>
      <c r="BH186" s="204">
        <f t="shared" si="7"/>
        <v>0</v>
      </c>
      <c r="BI186" s="204">
        <f t="shared" si="8"/>
        <v>0</v>
      </c>
      <c r="BJ186" s="18" t="s">
        <v>87</v>
      </c>
      <c r="BK186" s="204">
        <f t="shared" si="9"/>
        <v>0</v>
      </c>
      <c r="BL186" s="18" t="s">
        <v>181</v>
      </c>
      <c r="BM186" s="203" t="s">
        <v>3688</v>
      </c>
    </row>
    <row r="187" spans="1:65" s="2" customFormat="1" ht="14.45" customHeight="1">
      <c r="A187" s="35"/>
      <c r="B187" s="36"/>
      <c r="C187" s="249" t="s">
        <v>484</v>
      </c>
      <c r="D187" s="249" t="s">
        <v>317</v>
      </c>
      <c r="E187" s="250" t="s">
        <v>3689</v>
      </c>
      <c r="F187" s="251" t="s">
        <v>3690</v>
      </c>
      <c r="G187" s="252" t="s">
        <v>357</v>
      </c>
      <c r="H187" s="253">
        <v>128</v>
      </c>
      <c r="I187" s="254"/>
      <c r="J187" s="255">
        <f t="shared" si="0"/>
        <v>0</v>
      </c>
      <c r="K187" s="251" t="s">
        <v>1</v>
      </c>
      <c r="L187" s="256"/>
      <c r="M187" s="257" t="s">
        <v>1</v>
      </c>
      <c r="N187" s="258" t="s">
        <v>44</v>
      </c>
      <c r="O187" s="72"/>
      <c r="P187" s="201">
        <f t="shared" si="1"/>
        <v>0</v>
      </c>
      <c r="Q187" s="201">
        <v>0</v>
      </c>
      <c r="R187" s="201">
        <f t="shared" si="2"/>
        <v>0</v>
      </c>
      <c r="S187" s="201">
        <v>0</v>
      </c>
      <c r="T187" s="202">
        <f t="shared" si="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3" t="s">
        <v>238</v>
      </c>
      <c r="AT187" s="203" t="s">
        <v>317</v>
      </c>
      <c r="AU187" s="203" t="s">
        <v>89</v>
      </c>
      <c r="AY187" s="18" t="s">
        <v>174</v>
      </c>
      <c r="BE187" s="204">
        <f t="shared" si="4"/>
        <v>0</v>
      </c>
      <c r="BF187" s="204">
        <f t="shared" si="5"/>
        <v>0</v>
      </c>
      <c r="BG187" s="204">
        <f t="shared" si="6"/>
        <v>0</v>
      </c>
      <c r="BH187" s="204">
        <f t="shared" si="7"/>
        <v>0</v>
      </c>
      <c r="BI187" s="204">
        <f t="shared" si="8"/>
        <v>0</v>
      </c>
      <c r="BJ187" s="18" t="s">
        <v>87</v>
      </c>
      <c r="BK187" s="204">
        <f t="shared" si="9"/>
        <v>0</v>
      </c>
      <c r="BL187" s="18" t="s">
        <v>181</v>
      </c>
      <c r="BM187" s="203" t="s">
        <v>3691</v>
      </c>
    </row>
    <row r="188" spans="1:65" s="2" customFormat="1" ht="14.45" customHeight="1">
      <c r="A188" s="35"/>
      <c r="B188" s="36"/>
      <c r="C188" s="249" t="s">
        <v>497</v>
      </c>
      <c r="D188" s="249" t="s">
        <v>317</v>
      </c>
      <c r="E188" s="250" t="s">
        <v>3692</v>
      </c>
      <c r="F188" s="251" t="s">
        <v>3693</v>
      </c>
      <c r="G188" s="252" t="s">
        <v>357</v>
      </c>
      <c r="H188" s="253">
        <v>44</v>
      </c>
      <c r="I188" s="254"/>
      <c r="J188" s="255">
        <f t="shared" si="0"/>
        <v>0</v>
      </c>
      <c r="K188" s="251" t="s">
        <v>1</v>
      </c>
      <c r="L188" s="256"/>
      <c r="M188" s="257" t="s">
        <v>1</v>
      </c>
      <c r="N188" s="258" t="s">
        <v>44</v>
      </c>
      <c r="O188" s="72"/>
      <c r="P188" s="201">
        <f t="shared" si="1"/>
        <v>0</v>
      </c>
      <c r="Q188" s="201">
        <v>0</v>
      </c>
      <c r="R188" s="201">
        <f t="shared" si="2"/>
        <v>0</v>
      </c>
      <c r="S188" s="201">
        <v>0</v>
      </c>
      <c r="T188" s="202">
        <f t="shared" si="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3" t="s">
        <v>238</v>
      </c>
      <c r="AT188" s="203" t="s">
        <v>317</v>
      </c>
      <c r="AU188" s="203" t="s">
        <v>89</v>
      </c>
      <c r="AY188" s="18" t="s">
        <v>174</v>
      </c>
      <c r="BE188" s="204">
        <f t="shared" si="4"/>
        <v>0</v>
      </c>
      <c r="BF188" s="204">
        <f t="shared" si="5"/>
        <v>0</v>
      </c>
      <c r="BG188" s="204">
        <f t="shared" si="6"/>
        <v>0</v>
      </c>
      <c r="BH188" s="204">
        <f t="shared" si="7"/>
        <v>0</v>
      </c>
      <c r="BI188" s="204">
        <f t="shared" si="8"/>
        <v>0</v>
      </c>
      <c r="BJ188" s="18" t="s">
        <v>87</v>
      </c>
      <c r="BK188" s="204">
        <f t="shared" si="9"/>
        <v>0</v>
      </c>
      <c r="BL188" s="18" t="s">
        <v>181</v>
      </c>
      <c r="BM188" s="203" t="s">
        <v>3694</v>
      </c>
    </row>
    <row r="189" spans="1:65" s="2" customFormat="1" ht="14.45" customHeight="1">
      <c r="A189" s="35"/>
      <c r="B189" s="36"/>
      <c r="C189" s="249" t="s">
        <v>504</v>
      </c>
      <c r="D189" s="249" t="s">
        <v>317</v>
      </c>
      <c r="E189" s="250" t="s">
        <v>3695</v>
      </c>
      <c r="F189" s="251" t="s">
        <v>3696</v>
      </c>
      <c r="G189" s="252" t="s">
        <v>357</v>
      </c>
      <c r="H189" s="253">
        <v>48</v>
      </c>
      <c r="I189" s="254"/>
      <c r="J189" s="255">
        <f t="shared" si="0"/>
        <v>0</v>
      </c>
      <c r="K189" s="251" t="s">
        <v>1</v>
      </c>
      <c r="L189" s="256"/>
      <c r="M189" s="257" t="s">
        <v>1</v>
      </c>
      <c r="N189" s="258" t="s">
        <v>44</v>
      </c>
      <c r="O189" s="72"/>
      <c r="P189" s="201">
        <f t="shared" si="1"/>
        <v>0</v>
      </c>
      <c r="Q189" s="201">
        <v>0</v>
      </c>
      <c r="R189" s="201">
        <f t="shared" si="2"/>
        <v>0</v>
      </c>
      <c r="S189" s="201">
        <v>0</v>
      </c>
      <c r="T189" s="202">
        <f t="shared" si="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3" t="s">
        <v>238</v>
      </c>
      <c r="AT189" s="203" t="s">
        <v>317</v>
      </c>
      <c r="AU189" s="203" t="s">
        <v>89</v>
      </c>
      <c r="AY189" s="18" t="s">
        <v>174</v>
      </c>
      <c r="BE189" s="204">
        <f t="shared" si="4"/>
        <v>0</v>
      </c>
      <c r="BF189" s="204">
        <f t="shared" si="5"/>
        <v>0</v>
      </c>
      <c r="BG189" s="204">
        <f t="shared" si="6"/>
        <v>0</v>
      </c>
      <c r="BH189" s="204">
        <f t="shared" si="7"/>
        <v>0</v>
      </c>
      <c r="BI189" s="204">
        <f t="shared" si="8"/>
        <v>0</v>
      </c>
      <c r="BJ189" s="18" t="s">
        <v>87</v>
      </c>
      <c r="BK189" s="204">
        <f t="shared" si="9"/>
        <v>0</v>
      </c>
      <c r="BL189" s="18" t="s">
        <v>181</v>
      </c>
      <c r="BM189" s="203" t="s">
        <v>3697</v>
      </c>
    </row>
    <row r="190" spans="1:65" s="2" customFormat="1" ht="14.45" customHeight="1">
      <c r="A190" s="35"/>
      <c r="B190" s="36"/>
      <c r="C190" s="249" t="s">
        <v>514</v>
      </c>
      <c r="D190" s="249" t="s">
        <v>317</v>
      </c>
      <c r="E190" s="250" t="s">
        <v>3698</v>
      </c>
      <c r="F190" s="251" t="s">
        <v>3699</v>
      </c>
      <c r="G190" s="252" t="s">
        <v>357</v>
      </c>
      <c r="H190" s="253">
        <v>20</v>
      </c>
      <c r="I190" s="254"/>
      <c r="J190" s="255">
        <f t="shared" si="0"/>
        <v>0</v>
      </c>
      <c r="K190" s="251" t="s">
        <v>1</v>
      </c>
      <c r="L190" s="256"/>
      <c r="M190" s="257" t="s">
        <v>1</v>
      </c>
      <c r="N190" s="258" t="s">
        <v>44</v>
      </c>
      <c r="O190" s="72"/>
      <c r="P190" s="201">
        <f t="shared" si="1"/>
        <v>0</v>
      </c>
      <c r="Q190" s="201">
        <v>0</v>
      </c>
      <c r="R190" s="201">
        <f t="shared" si="2"/>
        <v>0</v>
      </c>
      <c r="S190" s="201">
        <v>0</v>
      </c>
      <c r="T190" s="202">
        <f t="shared" si="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3" t="s">
        <v>238</v>
      </c>
      <c r="AT190" s="203" t="s">
        <v>317</v>
      </c>
      <c r="AU190" s="203" t="s">
        <v>89</v>
      </c>
      <c r="AY190" s="18" t="s">
        <v>174</v>
      </c>
      <c r="BE190" s="204">
        <f t="shared" si="4"/>
        <v>0</v>
      </c>
      <c r="BF190" s="204">
        <f t="shared" si="5"/>
        <v>0</v>
      </c>
      <c r="BG190" s="204">
        <f t="shared" si="6"/>
        <v>0</v>
      </c>
      <c r="BH190" s="204">
        <f t="shared" si="7"/>
        <v>0</v>
      </c>
      <c r="BI190" s="204">
        <f t="shared" si="8"/>
        <v>0</v>
      </c>
      <c r="BJ190" s="18" t="s">
        <v>87</v>
      </c>
      <c r="BK190" s="204">
        <f t="shared" si="9"/>
        <v>0</v>
      </c>
      <c r="BL190" s="18" t="s">
        <v>181</v>
      </c>
      <c r="BM190" s="203" t="s">
        <v>3700</v>
      </c>
    </row>
    <row r="191" spans="1:65" s="2" customFormat="1" ht="14.45" customHeight="1">
      <c r="A191" s="35"/>
      <c r="B191" s="36"/>
      <c r="C191" s="249" t="s">
        <v>518</v>
      </c>
      <c r="D191" s="249" t="s">
        <v>317</v>
      </c>
      <c r="E191" s="250" t="s">
        <v>3701</v>
      </c>
      <c r="F191" s="251" t="s">
        <v>3702</v>
      </c>
      <c r="G191" s="252" t="s">
        <v>357</v>
      </c>
      <c r="H191" s="253">
        <v>21</v>
      </c>
      <c r="I191" s="254"/>
      <c r="J191" s="255">
        <f t="shared" si="0"/>
        <v>0</v>
      </c>
      <c r="K191" s="251" t="s">
        <v>1</v>
      </c>
      <c r="L191" s="256"/>
      <c r="M191" s="257" t="s">
        <v>1</v>
      </c>
      <c r="N191" s="258" t="s">
        <v>44</v>
      </c>
      <c r="O191" s="72"/>
      <c r="P191" s="201">
        <f t="shared" si="1"/>
        <v>0</v>
      </c>
      <c r="Q191" s="201">
        <v>0</v>
      </c>
      <c r="R191" s="201">
        <f t="shared" si="2"/>
        <v>0</v>
      </c>
      <c r="S191" s="201">
        <v>0</v>
      </c>
      <c r="T191" s="202">
        <f t="shared" si="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3" t="s">
        <v>238</v>
      </c>
      <c r="AT191" s="203" t="s">
        <v>317</v>
      </c>
      <c r="AU191" s="203" t="s">
        <v>89</v>
      </c>
      <c r="AY191" s="18" t="s">
        <v>174</v>
      </c>
      <c r="BE191" s="204">
        <f t="shared" si="4"/>
        <v>0</v>
      </c>
      <c r="BF191" s="204">
        <f t="shared" si="5"/>
        <v>0</v>
      </c>
      <c r="BG191" s="204">
        <f t="shared" si="6"/>
        <v>0</v>
      </c>
      <c r="BH191" s="204">
        <f t="shared" si="7"/>
        <v>0</v>
      </c>
      <c r="BI191" s="204">
        <f t="shared" si="8"/>
        <v>0</v>
      </c>
      <c r="BJ191" s="18" t="s">
        <v>87</v>
      </c>
      <c r="BK191" s="204">
        <f t="shared" si="9"/>
        <v>0</v>
      </c>
      <c r="BL191" s="18" t="s">
        <v>181</v>
      </c>
      <c r="BM191" s="203" t="s">
        <v>3703</v>
      </c>
    </row>
    <row r="192" spans="1:65" s="2" customFormat="1" ht="14.45" customHeight="1">
      <c r="A192" s="35"/>
      <c r="B192" s="36"/>
      <c r="C192" s="249" t="s">
        <v>525</v>
      </c>
      <c r="D192" s="249" t="s">
        <v>317</v>
      </c>
      <c r="E192" s="250" t="s">
        <v>3704</v>
      </c>
      <c r="F192" s="251" t="s">
        <v>3705</v>
      </c>
      <c r="G192" s="252" t="s">
        <v>357</v>
      </c>
      <c r="H192" s="253">
        <v>6</v>
      </c>
      <c r="I192" s="254"/>
      <c r="J192" s="255">
        <f t="shared" si="0"/>
        <v>0</v>
      </c>
      <c r="K192" s="251" t="s">
        <v>1</v>
      </c>
      <c r="L192" s="256"/>
      <c r="M192" s="257" t="s">
        <v>1</v>
      </c>
      <c r="N192" s="258" t="s">
        <v>44</v>
      </c>
      <c r="O192" s="72"/>
      <c r="P192" s="201">
        <f t="shared" si="1"/>
        <v>0</v>
      </c>
      <c r="Q192" s="201">
        <v>0</v>
      </c>
      <c r="R192" s="201">
        <f t="shared" si="2"/>
        <v>0</v>
      </c>
      <c r="S192" s="201">
        <v>0</v>
      </c>
      <c r="T192" s="202">
        <f t="shared" si="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3" t="s">
        <v>238</v>
      </c>
      <c r="AT192" s="203" t="s">
        <v>317</v>
      </c>
      <c r="AU192" s="203" t="s">
        <v>89</v>
      </c>
      <c r="AY192" s="18" t="s">
        <v>174</v>
      </c>
      <c r="BE192" s="204">
        <f t="shared" si="4"/>
        <v>0</v>
      </c>
      <c r="BF192" s="204">
        <f t="shared" si="5"/>
        <v>0</v>
      </c>
      <c r="BG192" s="204">
        <f t="shared" si="6"/>
        <v>0</v>
      </c>
      <c r="BH192" s="204">
        <f t="shared" si="7"/>
        <v>0</v>
      </c>
      <c r="BI192" s="204">
        <f t="shared" si="8"/>
        <v>0</v>
      </c>
      <c r="BJ192" s="18" t="s">
        <v>87</v>
      </c>
      <c r="BK192" s="204">
        <f t="shared" si="9"/>
        <v>0</v>
      </c>
      <c r="BL192" s="18" t="s">
        <v>181</v>
      </c>
      <c r="BM192" s="203" t="s">
        <v>3706</v>
      </c>
    </row>
    <row r="193" spans="1:65" s="2" customFormat="1" ht="14.45" customHeight="1">
      <c r="A193" s="35"/>
      <c r="B193" s="36"/>
      <c r="C193" s="249" t="s">
        <v>533</v>
      </c>
      <c r="D193" s="249" t="s">
        <v>317</v>
      </c>
      <c r="E193" s="250" t="s">
        <v>3707</v>
      </c>
      <c r="F193" s="251" t="s">
        <v>3708</v>
      </c>
      <c r="G193" s="252" t="s">
        <v>357</v>
      </c>
      <c r="H193" s="253">
        <v>38</v>
      </c>
      <c r="I193" s="254"/>
      <c r="J193" s="255">
        <f t="shared" si="0"/>
        <v>0</v>
      </c>
      <c r="K193" s="251" t="s">
        <v>1</v>
      </c>
      <c r="L193" s="256"/>
      <c r="M193" s="257" t="s">
        <v>1</v>
      </c>
      <c r="N193" s="258" t="s">
        <v>44</v>
      </c>
      <c r="O193" s="72"/>
      <c r="P193" s="201">
        <f t="shared" si="1"/>
        <v>0</v>
      </c>
      <c r="Q193" s="201">
        <v>0</v>
      </c>
      <c r="R193" s="201">
        <f t="shared" si="2"/>
        <v>0</v>
      </c>
      <c r="S193" s="201">
        <v>0</v>
      </c>
      <c r="T193" s="202">
        <f t="shared" si="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3" t="s">
        <v>238</v>
      </c>
      <c r="AT193" s="203" t="s">
        <v>317</v>
      </c>
      <c r="AU193" s="203" t="s">
        <v>89</v>
      </c>
      <c r="AY193" s="18" t="s">
        <v>174</v>
      </c>
      <c r="BE193" s="204">
        <f t="shared" si="4"/>
        <v>0</v>
      </c>
      <c r="BF193" s="204">
        <f t="shared" si="5"/>
        <v>0</v>
      </c>
      <c r="BG193" s="204">
        <f t="shared" si="6"/>
        <v>0</v>
      </c>
      <c r="BH193" s="204">
        <f t="shared" si="7"/>
        <v>0</v>
      </c>
      <c r="BI193" s="204">
        <f t="shared" si="8"/>
        <v>0</v>
      </c>
      <c r="BJ193" s="18" t="s">
        <v>87</v>
      </c>
      <c r="BK193" s="204">
        <f t="shared" si="9"/>
        <v>0</v>
      </c>
      <c r="BL193" s="18" t="s">
        <v>181</v>
      </c>
      <c r="BM193" s="203" t="s">
        <v>3709</v>
      </c>
    </row>
    <row r="194" spans="1:65" s="2" customFormat="1" ht="14.45" customHeight="1">
      <c r="A194" s="35"/>
      <c r="B194" s="36"/>
      <c r="C194" s="249" t="s">
        <v>539</v>
      </c>
      <c r="D194" s="249" t="s">
        <v>317</v>
      </c>
      <c r="E194" s="250" t="s">
        <v>3710</v>
      </c>
      <c r="F194" s="251" t="s">
        <v>3711</v>
      </c>
      <c r="G194" s="252" t="s">
        <v>357</v>
      </c>
      <c r="H194" s="253">
        <v>59</v>
      </c>
      <c r="I194" s="254"/>
      <c r="J194" s="255">
        <f t="shared" si="0"/>
        <v>0</v>
      </c>
      <c r="K194" s="251" t="s">
        <v>1</v>
      </c>
      <c r="L194" s="256"/>
      <c r="M194" s="257" t="s">
        <v>1</v>
      </c>
      <c r="N194" s="258" t="s">
        <v>44</v>
      </c>
      <c r="O194" s="72"/>
      <c r="P194" s="201">
        <f t="shared" si="1"/>
        <v>0</v>
      </c>
      <c r="Q194" s="201">
        <v>0</v>
      </c>
      <c r="R194" s="201">
        <f t="shared" si="2"/>
        <v>0</v>
      </c>
      <c r="S194" s="201">
        <v>0</v>
      </c>
      <c r="T194" s="202">
        <f t="shared" si="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3" t="s">
        <v>238</v>
      </c>
      <c r="AT194" s="203" t="s">
        <v>317</v>
      </c>
      <c r="AU194" s="203" t="s">
        <v>89</v>
      </c>
      <c r="AY194" s="18" t="s">
        <v>174</v>
      </c>
      <c r="BE194" s="204">
        <f t="shared" si="4"/>
        <v>0</v>
      </c>
      <c r="BF194" s="204">
        <f t="shared" si="5"/>
        <v>0</v>
      </c>
      <c r="BG194" s="204">
        <f t="shared" si="6"/>
        <v>0</v>
      </c>
      <c r="BH194" s="204">
        <f t="shared" si="7"/>
        <v>0</v>
      </c>
      <c r="BI194" s="204">
        <f t="shared" si="8"/>
        <v>0</v>
      </c>
      <c r="BJ194" s="18" t="s">
        <v>87</v>
      </c>
      <c r="BK194" s="204">
        <f t="shared" si="9"/>
        <v>0</v>
      </c>
      <c r="BL194" s="18" t="s">
        <v>181</v>
      </c>
      <c r="BM194" s="203" t="s">
        <v>3712</v>
      </c>
    </row>
    <row r="195" spans="1:65" s="2" customFormat="1" ht="14.45" customHeight="1">
      <c r="A195" s="35"/>
      <c r="B195" s="36"/>
      <c r="C195" s="249" t="s">
        <v>546</v>
      </c>
      <c r="D195" s="249" t="s">
        <v>317</v>
      </c>
      <c r="E195" s="250" t="s">
        <v>3713</v>
      </c>
      <c r="F195" s="251" t="s">
        <v>3714</v>
      </c>
      <c r="G195" s="252" t="s">
        <v>357</v>
      </c>
      <c r="H195" s="253">
        <v>135</v>
      </c>
      <c r="I195" s="254"/>
      <c r="J195" s="255">
        <f t="shared" si="0"/>
        <v>0</v>
      </c>
      <c r="K195" s="251" t="s">
        <v>1</v>
      </c>
      <c r="L195" s="256"/>
      <c r="M195" s="257" t="s">
        <v>1</v>
      </c>
      <c r="N195" s="258" t="s">
        <v>44</v>
      </c>
      <c r="O195" s="72"/>
      <c r="P195" s="201">
        <f t="shared" si="1"/>
        <v>0</v>
      </c>
      <c r="Q195" s="201">
        <v>0</v>
      </c>
      <c r="R195" s="201">
        <f t="shared" si="2"/>
        <v>0</v>
      </c>
      <c r="S195" s="201">
        <v>0</v>
      </c>
      <c r="T195" s="202">
        <f t="shared" si="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3" t="s">
        <v>238</v>
      </c>
      <c r="AT195" s="203" t="s">
        <v>317</v>
      </c>
      <c r="AU195" s="203" t="s">
        <v>89</v>
      </c>
      <c r="AY195" s="18" t="s">
        <v>174</v>
      </c>
      <c r="BE195" s="204">
        <f t="shared" si="4"/>
        <v>0</v>
      </c>
      <c r="BF195" s="204">
        <f t="shared" si="5"/>
        <v>0</v>
      </c>
      <c r="BG195" s="204">
        <f t="shared" si="6"/>
        <v>0</v>
      </c>
      <c r="BH195" s="204">
        <f t="shared" si="7"/>
        <v>0</v>
      </c>
      <c r="BI195" s="204">
        <f t="shared" si="8"/>
        <v>0</v>
      </c>
      <c r="BJ195" s="18" t="s">
        <v>87</v>
      </c>
      <c r="BK195" s="204">
        <f t="shared" si="9"/>
        <v>0</v>
      </c>
      <c r="BL195" s="18" t="s">
        <v>181</v>
      </c>
      <c r="BM195" s="203" t="s">
        <v>3715</v>
      </c>
    </row>
    <row r="196" spans="1:65" s="2" customFormat="1" ht="14.45" customHeight="1">
      <c r="A196" s="35"/>
      <c r="B196" s="36"/>
      <c r="C196" s="249" t="s">
        <v>555</v>
      </c>
      <c r="D196" s="249" t="s">
        <v>317</v>
      </c>
      <c r="E196" s="250" t="s">
        <v>3716</v>
      </c>
      <c r="F196" s="251" t="s">
        <v>3717</v>
      </c>
      <c r="G196" s="252" t="s">
        <v>357</v>
      </c>
      <c r="H196" s="253">
        <v>47</v>
      </c>
      <c r="I196" s="254"/>
      <c r="J196" s="255">
        <f t="shared" si="0"/>
        <v>0</v>
      </c>
      <c r="K196" s="251" t="s">
        <v>1</v>
      </c>
      <c r="L196" s="256"/>
      <c r="M196" s="257" t="s">
        <v>1</v>
      </c>
      <c r="N196" s="258" t="s">
        <v>44</v>
      </c>
      <c r="O196" s="72"/>
      <c r="P196" s="201">
        <f t="shared" si="1"/>
        <v>0</v>
      </c>
      <c r="Q196" s="201">
        <v>0</v>
      </c>
      <c r="R196" s="201">
        <f t="shared" si="2"/>
        <v>0</v>
      </c>
      <c r="S196" s="201">
        <v>0</v>
      </c>
      <c r="T196" s="202">
        <f t="shared" si="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3" t="s">
        <v>238</v>
      </c>
      <c r="AT196" s="203" t="s">
        <v>317</v>
      </c>
      <c r="AU196" s="203" t="s">
        <v>89</v>
      </c>
      <c r="AY196" s="18" t="s">
        <v>174</v>
      </c>
      <c r="BE196" s="204">
        <f t="shared" si="4"/>
        <v>0</v>
      </c>
      <c r="BF196" s="204">
        <f t="shared" si="5"/>
        <v>0</v>
      </c>
      <c r="BG196" s="204">
        <f t="shared" si="6"/>
        <v>0</v>
      </c>
      <c r="BH196" s="204">
        <f t="shared" si="7"/>
        <v>0</v>
      </c>
      <c r="BI196" s="204">
        <f t="shared" si="8"/>
        <v>0</v>
      </c>
      <c r="BJ196" s="18" t="s">
        <v>87</v>
      </c>
      <c r="BK196" s="204">
        <f t="shared" si="9"/>
        <v>0</v>
      </c>
      <c r="BL196" s="18" t="s">
        <v>181</v>
      </c>
      <c r="BM196" s="203" t="s">
        <v>3718</v>
      </c>
    </row>
    <row r="197" spans="1:65" s="2" customFormat="1" ht="14.45" customHeight="1">
      <c r="A197" s="35"/>
      <c r="B197" s="36"/>
      <c r="C197" s="249" t="s">
        <v>569</v>
      </c>
      <c r="D197" s="249" t="s">
        <v>317</v>
      </c>
      <c r="E197" s="250" t="s">
        <v>3719</v>
      </c>
      <c r="F197" s="251" t="s">
        <v>3720</v>
      </c>
      <c r="G197" s="252" t="s">
        <v>357</v>
      </c>
      <c r="H197" s="253">
        <v>51</v>
      </c>
      <c r="I197" s="254"/>
      <c r="J197" s="255">
        <f t="shared" si="0"/>
        <v>0</v>
      </c>
      <c r="K197" s="251" t="s">
        <v>1</v>
      </c>
      <c r="L197" s="256"/>
      <c r="M197" s="257" t="s">
        <v>1</v>
      </c>
      <c r="N197" s="258" t="s">
        <v>44</v>
      </c>
      <c r="O197" s="72"/>
      <c r="P197" s="201">
        <f t="shared" si="1"/>
        <v>0</v>
      </c>
      <c r="Q197" s="201">
        <v>0</v>
      </c>
      <c r="R197" s="201">
        <f t="shared" si="2"/>
        <v>0</v>
      </c>
      <c r="S197" s="201">
        <v>0</v>
      </c>
      <c r="T197" s="202">
        <f t="shared" si="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3" t="s">
        <v>238</v>
      </c>
      <c r="AT197" s="203" t="s">
        <v>317</v>
      </c>
      <c r="AU197" s="203" t="s">
        <v>89</v>
      </c>
      <c r="AY197" s="18" t="s">
        <v>174</v>
      </c>
      <c r="BE197" s="204">
        <f t="shared" si="4"/>
        <v>0</v>
      </c>
      <c r="BF197" s="204">
        <f t="shared" si="5"/>
        <v>0</v>
      </c>
      <c r="BG197" s="204">
        <f t="shared" si="6"/>
        <v>0</v>
      </c>
      <c r="BH197" s="204">
        <f t="shared" si="7"/>
        <v>0</v>
      </c>
      <c r="BI197" s="204">
        <f t="shared" si="8"/>
        <v>0</v>
      </c>
      <c r="BJ197" s="18" t="s">
        <v>87</v>
      </c>
      <c r="BK197" s="204">
        <f t="shared" si="9"/>
        <v>0</v>
      </c>
      <c r="BL197" s="18" t="s">
        <v>181</v>
      </c>
      <c r="BM197" s="203" t="s">
        <v>3721</v>
      </c>
    </row>
    <row r="198" spans="1:65" s="2" customFormat="1" ht="14.45" customHeight="1">
      <c r="A198" s="35"/>
      <c r="B198" s="36"/>
      <c r="C198" s="249" t="s">
        <v>578</v>
      </c>
      <c r="D198" s="249" t="s">
        <v>317</v>
      </c>
      <c r="E198" s="250" t="s">
        <v>3722</v>
      </c>
      <c r="F198" s="251" t="s">
        <v>3723</v>
      </c>
      <c r="G198" s="252" t="s">
        <v>357</v>
      </c>
      <c r="H198" s="253">
        <v>21</v>
      </c>
      <c r="I198" s="254"/>
      <c r="J198" s="255">
        <f t="shared" si="0"/>
        <v>0</v>
      </c>
      <c r="K198" s="251" t="s">
        <v>1</v>
      </c>
      <c r="L198" s="256"/>
      <c r="M198" s="257" t="s">
        <v>1</v>
      </c>
      <c r="N198" s="258" t="s">
        <v>44</v>
      </c>
      <c r="O198" s="72"/>
      <c r="P198" s="201">
        <f t="shared" si="1"/>
        <v>0</v>
      </c>
      <c r="Q198" s="201">
        <v>0</v>
      </c>
      <c r="R198" s="201">
        <f t="shared" si="2"/>
        <v>0</v>
      </c>
      <c r="S198" s="201">
        <v>0</v>
      </c>
      <c r="T198" s="202">
        <f t="shared" si="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3" t="s">
        <v>238</v>
      </c>
      <c r="AT198" s="203" t="s">
        <v>317</v>
      </c>
      <c r="AU198" s="203" t="s">
        <v>89</v>
      </c>
      <c r="AY198" s="18" t="s">
        <v>174</v>
      </c>
      <c r="BE198" s="204">
        <f t="shared" si="4"/>
        <v>0</v>
      </c>
      <c r="BF198" s="204">
        <f t="shared" si="5"/>
        <v>0</v>
      </c>
      <c r="BG198" s="204">
        <f t="shared" si="6"/>
        <v>0</v>
      </c>
      <c r="BH198" s="204">
        <f t="shared" si="7"/>
        <v>0</v>
      </c>
      <c r="BI198" s="204">
        <f t="shared" si="8"/>
        <v>0</v>
      </c>
      <c r="BJ198" s="18" t="s">
        <v>87</v>
      </c>
      <c r="BK198" s="204">
        <f t="shared" si="9"/>
        <v>0</v>
      </c>
      <c r="BL198" s="18" t="s">
        <v>181</v>
      </c>
      <c r="BM198" s="203" t="s">
        <v>3724</v>
      </c>
    </row>
    <row r="199" spans="1:65" s="2" customFormat="1" ht="14.45" customHeight="1">
      <c r="A199" s="35"/>
      <c r="B199" s="36"/>
      <c r="C199" s="249" t="s">
        <v>592</v>
      </c>
      <c r="D199" s="249" t="s">
        <v>317</v>
      </c>
      <c r="E199" s="250" t="s">
        <v>3725</v>
      </c>
      <c r="F199" s="251" t="s">
        <v>3726</v>
      </c>
      <c r="G199" s="252" t="s">
        <v>179</v>
      </c>
      <c r="H199" s="253">
        <v>7</v>
      </c>
      <c r="I199" s="254"/>
      <c r="J199" s="255">
        <f t="shared" si="0"/>
        <v>0</v>
      </c>
      <c r="K199" s="251" t="s">
        <v>1</v>
      </c>
      <c r="L199" s="256"/>
      <c r="M199" s="257" t="s">
        <v>1</v>
      </c>
      <c r="N199" s="258" t="s">
        <v>44</v>
      </c>
      <c r="O199" s="72"/>
      <c r="P199" s="201">
        <f t="shared" si="1"/>
        <v>0</v>
      </c>
      <c r="Q199" s="201">
        <v>0</v>
      </c>
      <c r="R199" s="201">
        <f t="shared" si="2"/>
        <v>0</v>
      </c>
      <c r="S199" s="201">
        <v>0</v>
      </c>
      <c r="T199" s="202">
        <f t="shared" si="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3" t="s">
        <v>238</v>
      </c>
      <c r="AT199" s="203" t="s">
        <v>317</v>
      </c>
      <c r="AU199" s="203" t="s">
        <v>89</v>
      </c>
      <c r="AY199" s="18" t="s">
        <v>174</v>
      </c>
      <c r="BE199" s="204">
        <f t="shared" si="4"/>
        <v>0</v>
      </c>
      <c r="BF199" s="204">
        <f t="shared" si="5"/>
        <v>0</v>
      </c>
      <c r="BG199" s="204">
        <f t="shared" si="6"/>
        <v>0</v>
      </c>
      <c r="BH199" s="204">
        <f t="shared" si="7"/>
        <v>0</v>
      </c>
      <c r="BI199" s="204">
        <f t="shared" si="8"/>
        <v>0</v>
      </c>
      <c r="BJ199" s="18" t="s">
        <v>87</v>
      </c>
      <c r="BK199" s="204">
        <f t="shared" si="9"/>
        <v>0</v>
      </c>
      <c r="BL199" s="18" t="s">
        <v>181</v>
      </c>
      <c r="BM199" s="203" t="s">
        <v>3727</v>
      </c>
    </row>
    <row r="200" spans="1:47" s="2" customFormat="1" ht="19.5">
      <c r="A200" s="35"/>
      <c r="B200" s="36"/>
      <c r="C200" s="37"/>
      <c r="D200" s="207" t="s">
        <v>2337</v>
      </c>
      <c r="E200" s="37"/>
      <c r="F200" s="263" t="s">
        <v>3728</v>
      </c>
      <c r="G200" s="37"/>
      <c r="H200" s="37"/>
      <c r="I200" s="264"/>
      <c r="J200" s="37"/>
      <c r="K200" s="37"/>
      <c r="L200" s="40"/>
      <c r="M200" s="265"/>
      <c r="N200" s="266"/>
      <c r="O200" s="72"/>
      <c r="P200" s="72"/>
      <c r="Q200" s="72"/>
      <c r="R200" s="72"/>
      <c r="S200" s="72"/>
      <c r="T200" s="73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2337</v>
      </c>
      <c r="AU200" s="18" t="s">
        <v>89</v>
      </c>
    </row>
    <row r="201" spans="1:65" s="2" customFormat="1" ht="14.45" customHeight="1">
      <c r="A201" s="35"/>
      <c r="B201" s="36"/>
      <c r="C201" s="249" t="s">
        <v>599</v>
      </c>
      <c r="D201" s="249" t="s">
        <v>317</v>
      </c>
      <c r="E201" s="250" t="s">
        <v>3729</v>
      </c>
      <c r="F201" s="251" t="s">
        <v>3730</v>
      </c>
      <c r="G201" s="252" t="s">
        <v>179</v>
      </c>
      <c r="H201" s="253">
        <v>14</v>
      </c>
      <c r="I201" s="254"/>
      <c r="J201" s="255">
        <f aca="true" t="shared" si="10" ref="J201:J206">ROUND(I201*H201,2)</f>
        <v>0</v>
      </c>
      <c r="K201" s="251" t="s">
        <v>1</v>
      </c>
      <c r="L201" s="256"/>
      <c r="M201" s="257" t="s">
        <v>1</v>
      </c>
      <c r="N201" s="258" t="s">
        <v>44</v>
      </c>
      <c r="O201" s="72"/>
      <c r="P201" s="201">
        <f aca="true" t="shared" si="11" ref="P201:P206">O201*H201</f>
        <v>0</v>
      </c>
      <c r="Q201" s="201">
        <v>0</v>
      </c>
      <c r="R201" s="201">
        <f aca="true" t="shared" si="12" ref="R201:R206">Q201*H201</f>
        <v>0</v>
      </c>
      <c r="S201" s="201">
        <v>0</v>
      </c>
      <c r="T201" s="202">
        <f aca="true" t="shared" si="13" ref="T201:T206"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3" t="s">
        <v>238</v>
      </c>
      <c r="AT201" s="203" t="s">
        <v>317</v>
      </c>
      <c r="AU201" s="203" t="s">
        <v>89</v>
      </c>
      <c r="AY201" s="18" t="s">
        <v>174</v>
      </c>
      <c r="BE201" s="204">
        <f aca="true" t="shared" si="14" ref="BE201:BE206">IF(N201="základní",J201,0)</f>
        <v>0</v>
      </c>
      <c r="BF201" s="204">
        <f aca="true" t="shared" si="15" ref="BF201:BF206">IF(N201="snížená",J201,0)</f>
        <v>0</v>
      </c>
      <c r="BG201" s="204">
        <f aca="true" t="shared" si="16" ref="BG201:BG206">IF(N201="zákl. přenesená",J201,0)</f>
        <v>0</v>
      </c>
      <c r="BH201" s="204">
        <f aca="true" t="shared" si="17" ref="BH201:BH206">IF(N201="sníž. přenesená",J201,0)</f>
        <v>0</v>
      </c>
      <c r="BI201" s="204">
        <f aca="true" t="shared" si="18" ref="BI201:BI206">IF(N201="nulová",J201,0)</f>
        <v>0</v>
      </c>
      <c r="BJ201" s="18" t="s">
        <v>87</v>
      </c>
      <c r="BK201" s="204">
        <f aca="true" t="shared" si="19" ref="BK201:BK206">ROUND(I201*H201,2)</f>
        <v>0</v>
      </c>
      <c r="BL201" s="18" t="s">
        <v>181</v>
      </c>
      <c r="BM201" s="203" t="s">
        <v>3731</v>
      </c>
    </row>
    <row r="202" spans="1:65" s="2" customFormat="1" ht="14.45" customHeight="1">
      <c r="A202" s="35"/>
      <c r="B202" s="36"/>
      <c r="C202" s="249" t="s">
        <v>603</v>
      </c>
      <c r="D202" s="249" t="s">
        <v>317</v>
      </c>
      <c r="E202" s="250" t="s">
        <v>3732</v>
      </c>
      <c r="F202" s="251" t="s">
        <v>3733</v>
      </c>
      <c r="G202" s="252" t="s">
        <v>1721</v>
      </c>
      <c r="H202" s="253">
        <v>1</v>
      </c>
      <c r="I202" s="254"/>
      <c r="J202" s="255">
        <f t="shared" si="10"/>
        <v>0</v>
      </c>
      <c r="K202" s="251" t="s">
        <v>1</v>
      </c>
      <c r="L202" s="256"/>
      <c r="M202" s="257" t="s">
        <v>1</v>
      </c>
      <c r="N202" s="258" t="s">
        <v>44</v>
      </c>
      <c r="O202" s="72"/>
      <c r="P202" s="201">
        <f t="shared" si="11"/>
        <v>0</v>
      </c>
      <c r="Q202" s="201">
        <v>0</v>
      </c>
      <c r="R202" s="201">
        <f t="shared" si="12"/>
        <v>0</v>
      </c>
      <c r="S202" s="201">
        <v>0</v>
      </c>
      <c r="T202" s="202">
        <f t="shared" si="1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3" t="s">
        <v>238</v>
      </c>
      <c r="AT202" s="203" t="s">
        <v>317</v>
      </c>
      <c r="AU202" s="203" t="s">
        <v>89</v>
      </c>
      <c r="AY202" s="18" t="s">
        <v>174</v>
      </c>
      <c r="BE202" s="204">
        <f t="shared" si="14"/>
        <v>0</v>
      </c>
      <c r="BF202" s="204">
        <f t="shared" si="15"/>
        <v>0</v>
      </c>
      <c r="BG202" s="204">
        <f t="shared" si="16"/>
        <v>0</v>
      </c>
      <c r="BH202" s="204">
        <f t="shared" si="17"/>
        <v>0</v>
      </c>
      <c r="BI202" s="204">
        <f t="shared" si="18"/>
        <v>0</v>
      </c>
      <c r="BJ202" s="18" t="s">
        <v>87</v>
      </c>
      <c r="BK202" s="204">
        <f t="shared" si="19"/>
        <v>0</v>
      </c>
      <c r="BL202" s="18" t="s">
        <v>181</v>
      </c>
      <c r="BM202" s="203" t="s">
        <v>3734</v>
      </c>
    </row>
    <row r="203" spans="1:65" s="2" customFormat="1" ht="14.45" customHeight="1">
      <c r="A203" s="35"/>
      <c r="B203" s="36"/>
      <c r="C203" s="249" t="s">
        <v>607</v>
      </c>
      <c r="D203" s="249" t="s">
        <v>317</v>
      </c>
      <c r="E203" s="250" t="s">
        <v>3735</v>
      </c>
      <c r="F203" s="251" t="s">
        <v>3736</v>
      </c>
      <c r="G203" s="252" t="s">
        <v>1721</v>
      </c>
      <c r="H203" s="253">
        <v>1</v>
      </c>
      <c r="I203" s="254"/>
      <c r="J203" s="255">
        <f t="shared" si="10"/>
        <v>0</v>
      </c>
      <c r="K203" s="251" t="s">
        <v>1</v>
      </c>
      <c r="L203" s="256"/>
      <c r="M203" s="257" t="s">
        <v>1</v>
      </c>
      <c r="N203" s="258" t="s">
        <v>44</v>
      </c>
      <c r="O203" s="72"/>
      <c r="P203" s="201">
        <f t="shared" si="11"/>
        <v>0</v>
      </c>
      <c r="Q203" s="201">
        <v>0</v>
      </c>
      <c r="R203" s="201">
        <f t="shared" si="12"/>
        <v>0</v>
      </c>
      <c r="S203" s="201">
        <v>0</v>
      </c>
      <c r="T203" s="202">
        <f t="shared" si="1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3" t="s">
        <v>238</v>
      </c>
      <c r="AT203" s="203" t="s">
        <v>317</v>
      </c>
      <c r="AU203" s="203" t="s">
        <v>89</v>
      </c>
      <c r="AY203" s="18" t="s">
        <v>174</v>
      </c>
      <c r="BE203" s="204">
        <f t="shared" si="14"/>
        <v>0</v>
      </c>
      <c r="BF203" s="204">
        <f t="shared" si="15"/>
        <v>0</v>
      </c>
      <c r="BG203" s="204">
        <f t="shared" si="16"/>
        <v>0</v>
      </c>
      <c r="BH203" s="204">
        <f t="shared" si="17"/>
        <v>0</v>
      </c>
      <c r="BI203" s="204">
        <f t="shared" si="18"/>
        <v>0</v>
      </c>
      <c r="BJ203" s="18" t="s">
        <v>87</v>
      </c>
      <c r="BK203" s="204">
        <f t="shared" si="19"/>
        <v>0</v>
      </c>
      <c r="BL203" s="18" t="s">
        <v>181</v>
      </c>
      <c r="BM203" s="203" t="s">
        <v>3737</v>
      </c>
    </row>
    <row r="204" spans="1:65" s="2" customFormat="1" ht="14.45" customHeight="1">
      <c r="A204" s="35"/>
      <c r="B204" s="36"/>
      <c r="C204" s="249" t="s">
        <v>614</v>
      </c>
      <c r="D204" s="249" t="s">
        <v>317</v>
      </c>
      <c r="E204" s="250" t="s">
        <v>3738</v>
      </c>
      <c r="F204" s="251" t="s">
        <v>3739</v>
      </c>
      <c r="G204" s="252" t="s">
        <v>1721</v>
      </c>
      <c r="H204" s="253">
        <v>1</v>
      </c>
      <c r="I204" s="254"/>
      <c r="J204" s="255">
        <f t="shared" si="10"/>
        <v>0</v>
      </c>
      <c r="K204" s="251" t="s">
        <v>1</v>
      </c>
      <c r="L204" s="256"/>
      <c r="M204" s="257" t="s">
        <v>1</v>
      </c>
      <c r="N204" s="258" t="s">
        <v>44</v>
      </c>
      <c r="O204" s="72"/>
      <c r="P204" s="201">
        <f t="shared" si="11"/>
        <v>0</v>
      </c>
      <c r="Q204" s="201">
        <v>0</v>
      </c>
      <c r="R204" s="201">
        <f t="shared" si="12"/>
        <v>0</v>
      </c>
      <c r="S204" s="201">
        <v>0</v>
      </c>
      <c r="T204" s="202">
        <f t="shared" si="1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3" t="s">
        <v>238</v>
      </c>
      <c r="AT204" s="203" t="s">
        <v>317</v>
      </c>
      <c r="AU204" s="203" t="s">
        <v>89</v>
      </c>
      <c r="AY204" s="18" t="s">
        <v>174</v>
      </c>
      <c r="BE204" s="204">
        <f t="shared" si="14"/>
        <v>0</v>
      </c>
      <c r="BF204" s="204">
        <f t="shared" si="15"/>
        <v>0</v>
      </c>
      <c r="BG204" s="204">
        <f t="shared" si="16"/>
        <v>0</v>
      </c>
      <c r="BH204" s="204">
        <f t="shared" si="17"/>
        <v>0</v>
      </c>
      <c r="BI204" s="204">
        <f t="shared" si="18"/>
        <v>0</v>
      </c>
      <c r="BJ204" s="18" t="s">
        <v>87</v>
      </c>
      <c r="BK204" s="204">
        <f t="shared" si="19"/>
        <v>0</v>
      </c>
      <c r="BL204" s="18" t="s">
        <v>181</v>
      </c>
      <c r="BM204" s="203" t="s">
        <v>3740</v>
      </c>
    </row>
    <row r="205" spans="1:65" s="2" customFormat="1" ht="14.45" customHeight="1">
      <c r="A205" s="35"/>
      <c r="B205" s="36"/>
      <c r="C205" s="192" t="s">
        <v>640</v>
      </c>
      <c r="D205" s="192" t="s">
        <v>176</v>
      </c>
      <c r="E205" s="193" t="s">
        <v>3741</v>
      </c>
      <c r="F205" s="194" t="s">
        <v>3742</v>
      </c>
      <c r="G205" s="195" t="s">
        <v>1573</v>
      </c>
      <c r="H205" s="259"/>
      <c r="I205" s="197"/>
      <c r="J205" s="198">
        <f t="shared" si="10"/>
        <v>0</v>
      </c>
      <c r="K205" s="194" t="s">
        <v>180</v>
      </c>
      <c r="L205" s="40"/>
      <c r="M205" s="199" t="s">
        <v>1</v>
      </c>
      <c r="N205" s="200" t="s">
        <v>44</v>
      </c>
      <c r="O205" s="72"/>
      <c r="P205" s="201">
        <f t="shared" si="11"/>
        <v>0</v>
      </c>
      <c r="Q205" s="201">
        <v>0</v>
      </c>
      <c r="R205" s="201">
        <f t="shared" si="12"/>
        <v>0</v>
      </c>
      <c r="S205" s="201">
        <v>0</v>
      </c>
      <c r="T205" s="202">
        <f t="shared" si="1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3" t="s">
        <v>278</v>
      </c>
      <c r="AT205" s="203" t="s">
        <v>176</v>
      </c>
      <c r="AU205" s="203" t="s">
        <v>89</v>
      </c>
      <c r="AY205" s="18" t="s">
        <v>174</v>
      </c>
      <c r="BE205" s="204">
        <f t="shared" si="14"/>
        <v>0</v>
      </c>
      <c r="BF205" s="204">
        <f t="shared" si="15"/>
        <v>0</v>
      </c>
      <c r="BG205" s="204">
        <f t="shared" si="16"/>
        <v>0</v>
      </c>
      <c r="BH205" s="204">
        <f t="shared" si="17"/>
        <v>0</v>
      </c>
      <c r="BI205" s="204">
        <f t="shared" si="18"/>
        <v>0</v>
      </c>
      <c r="BJ205" s="18" t="s">
        <v>87</v>
      </c>
      <c r="BK205" s="204">
        <f t="shared" si="19"/>
        <v>0</v>
      </c>
      <c r="BL205" s="18" t="s">
        <v>278</v>
      </c>
      <c r="BM205" s="203" t="s">
        <v>3743</v>
      </c>
    </row>
    <row r="206" spans="1:65" s="2" customFormat="1" ht="14.45" customHeight="1">
      <c r="A206" s="35"/>
      <c r="B206" s="36"/>
      <c r="C206" s="192" t="s">
        <v>620</v>
      </c>
      <c r="D206" s="192" t="s">
        <v>176</v>
      </c>
      <c r="E206" s="193" t="s">
        <v>3744</v>
      </c>
      <c r="F206" s="194" t="s">
        <v>3745</v>
      </c>
      <c r="G206" s="195" t="s">
        <v>357</v>
      </c>
      <c r="H206" s="196">
        <v>3</v>
      </c>
      <c r="I206" s="197"/>
      <c r="J206" s="198">
        <f t="shared" si="10"/>
        <v>0</v>
      </c>
      <c r="K206" s="194" t="s">
        <v>1</v>
      </c>
      <c r="L206" s="40"/>
      <c r="M206" s="199" t="s">
        <v>1</v>
      </c>
      <c r="N206" s="200" t="s">
        <v>44</v>
      </c>
      <c r="O206" s="72"/>
      <c r="P206" s="201">
        <f t="shared" si="11"/>
        <v>0</v>
      </c>
      <c r="Q206" s="201">
        <v>0</v>
      </c>
      <c r="R206" s="201">
        <f t="shared" si="12"/>
        <v>0</v>
      </c>
      <c r="S206" s="201">
        <v>0</v>
      </c>
      <c r="T206" s="202">
        <f t="shared" si="1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3" t="s">
        <v>181</v>
      </c>
      <c r="AT206" s="203" t="s">
        <v>176</v>
      </c>
      <c r="AU206" s="203" t="s">
        <v>89</v>
      </c>
      <c r="AY206" s="18" t="s">
        <v>174</v>
      </c>
      <c r="BE206" s="204">
        <f t="shared" si="14"/>
        <v>0</v>
      </c>
      <c r="BF206" s="204">
        <f t="shared" si="15"/>
        <v>0</v>
      </c>
      <c r="BG206" s="204">
        <f t="shared" si="16"/>
        <v>0</v>
      </c>
      <c r="BH206" s="204">
        <f t="shared" si="17"/>
        <v>0</v>
      </c>
      <c r="BI206" s="204">
        <f t="shared" si="18"/>
        <v>0</v>
      </c>
      <c r="BJ206" s="18" t="s">
        <v>87</v>
      </c>
      <c r="BK206" s="204">
        <f t="shared" si="19"/>
        <v>0</v>
      </c>
      <c r="BL206" s="18" t="s">
        <v>181</v>
      </c>
      <c r="BM206" s="203" t="s">
        <v>3746</v>
      </c>
    </row>
    <row r="207" spans="1:47" s="2" customFormat="1" ht="19.5">
      <c r="A207" s="35"/>
      <c r="B207" s="36"/>
      <c r="C207" s="37"/>
      <c r="D207" s="207" t="s">
        <v>2337</v>
      </c>
      <c r="E207" s="37"/>
      <c r="F207" s="263" t="s">
        <v>3747</v>
      </c>
      <c r="G207" s="37"/>
      <c r="H207" s="37"/>
      <c r="I207" s="264"/>
      <c r="J207" s="37"/>
      <c r="K207" s="37"/>
      <c r="L207" s="40"/>
      <c r="M207" s="265"/>
      <c r="N207" s="266"/>
      <c r="O207" s="72"/>
      <c r="P207" s="72"/>
      <c r="Q207" s="72"/>
      <c r="R207" s="72"/>
      <c r="S207" s="72"/>
      <c r="T207" s="73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2337</v>
      </c>
      <c r="AU207" s="18" t="s">
        <v>89</v>
      </c>
    </row>
    <row r="208" spans="1:65" s="2" customFormat="1" ht="14.45" customHeight="1">
      <c r="A208" s="35"/>
      <c r="B208" s="36"/>
      <c r="C208" s="192" t="s">
        <v>626</v>
      </c>
      <c r="D208" s="192" t="s">
        <v>176</v>
      </c>
      <c r="E208" s="193" t="s">
        <v>3748</v>
      </c>
      <c r="F208" s="194" t="s">
        <v>3745</v>
      </c>
      <c r="G208" s="195" t="s">
        <v>357</v>
      </c>
      <c r="H208" s="196">
        <v>14</v>
      </c>
      <c r="I208" s="197"/>
      <c r="J208" s="198">
        <f>ROUND(I208*H208,2)</f>
        <v>0</v>
      </c>
      <c r="K208" s="194" t="s">
        <v>1</v>
      </c>
      <c r="L208" s="40"/>
      <c r="M208" s="199" t="s">
        <v>1</v>
      </c>
      <c r="N208" s="200" t="s">
        <v>44</v>
      </c>
      <c r="O208" s="72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3" t="s">
        <v>181</v>
      </c>
      <c r="AT208" s="203" t="s">
        <v>176</v>
      </c>
      <c r="AU208" s="203" t="s">
        <v>89</v>
      </c>
      <c r="AY208" s="18" t="s">
        <v>174</v>
      </c>
      <c r="BE208" s="204">
        <f>IF(N208="základní",J208,0)</f>
        <v>0</v>
      </c>
      <c r="BF208" s="204">
        <f>IF(N208="snížená",J208,0)</f>
        <v>0</v>
      </c>
      <c r="BG208" s="204">
        <f>IF(N208="zákl. přenesená",J208,0)</f>
        <v>0</v>
      </c>
      <c r="BH208" s="204">
        <f>IF(N208="sníž. přenesená",J208,0)</f>
        <v>0</v>
      </c>
      <c r="BI208" s="204">
        <f>IF(N208="nulová",J208,0)</f>
        <v>0</v>
      </c>
      <c r="BJ208" s="18" t="s">
        <v>87</v>
      </c>
      <c r="BK208" s="204">
        <f>ROUND(I208*H208,2)</f>
        <v>0</v>
      </c>
      <c r="BL208" s="18" t="s">
        <v>181</v>
      </c>
      <c r="BM208" s="203" t="s">
        <v>3749</v>
      </c>
    </row>
    <row r="209" spans="1:47" s="2" customFormat="1" ht="19.5">
      <c r="A209" s="35"/>
      <c r="B209" s="36"/>
      <c r="C209" s="37"/>
      <c r="D209" s="207" t="s">
        <v>2337</v>
      </c>
      <c r="E209" s="37"/>
      <c r="F209" s="263" t="s">
        <v>3750</v>
      </c>
      <c r="G209" s="37"/>
      <c r="H209" s="37"/>
      <c r="I209" s="264"/>
      <c r="J209" s="37"/>
      <c r="K209" s="37"/>
      <c r="L209" s="40"/>
      <c r="M209" s="265"/>
      <c r="N209" s="266"/>
      <c r="O209" s="72"/>
      <c r="P209" s="72"/>
      <c r="Q209" s="72"/>
      <c r="R209" s="72"/>
      <c r="S209" s="72"/>
      <c r="T209" s="73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2337</v>
      </c>
      <c r="AU209" s="18" t="s">
        <v>89</v>
      </c>
    </row>
    <row r="210" spans="1:65" s="2" customFormat="1" ht="14.45" customHeight="1">
      <c r="A210" s="35"/>
      <c r="B210" s="36"/>
      <c r="C210" s="192" t="s">
        <v>632</v>
      </c>
      <c r="D210" s="192" t="s">
        <v>176</v>
      </c>
      <c r="E210" s="193" t="s">
        <v>3751</v>
      </c>
      <c r="F210" s="194" t="s">
        <v>3752</v>
      </c>
      <c r="G210" s="195" t="s">
        <v>334</v>
      </c>
      <c r="H210" s="196">
        <v>1180</v>
      </c>
      <c r="I210" s="197"/>
      <c r="J210" s="198">
        <f>ROUND(I210*H210,2)</f>
        <v>0</v>
      </c>
      <c r="K210" s="194" t="s">
        <v>1</v>
      </c>
      <c r="L210" s="40"/>
      <c r="M210" s="199" t="s">
        <v>1</v>
      </c>
      <c r="N210" s="200" t="s">
        <v>44</v>
      </c>
      <c r="O210" s="72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3" t="s">
        <v>181</v>
      </c>
      <c r="AT210" s="203" t="s">
        <v>176</v>
      </c>
      <c r="AU210" s="203" t="s">
        <v>89</v>
      </c>
      <c r="AY210" s="18" t="s">
        <v>174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18" t="s">
        <v>87</v>
      </c>
      <c r="BK210" s="204">
        <f>ROUND(I210*H210,2)</f>
        <v>0</v>
      </c>
      <c r="BL210" s="18" t="s">
        <v>181</v>
      </c>
      <c r="BM210" s="203" t="s">
        <v>3753</v>
      </c>
    </row>
    <row r="211" spans="1:47" s="2" customFormat="1" ht="19.5">
      <c r="A211" s="35"/>
      <c r="B211" s="36"/>
      <c r="C211" s="37"/>
      <c r="D211" s="207" t="s">
        <v>2337</v>
      </c>
      <c r="E211" s="37"/>
      <c r="F211" s="263" t="s">
        <v>3542</v>
      </c>
      <c r="G211" s="37"/>
      <c r="H211" s="37"/>
      <c r="I211" s="264"/>
      <c r="J211" s="37"/>
      <c r="K211" s="37"/>
      <c r="L211" s="40"/>
      <c r="M211" s="265"/>
      <c r="N211" s="266"/>
      <c r="O211" s="72"/>
      <c r="P211" s="72"/>
      <c r="Q211" s="72"/>
      <c r="R211" s="72"/>
      <c r="S211" s="72"/>
      <c r="T211" s="73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2337</v>
      </c>
      <c r="AU211" s="18" t="s">
        <v>89</v>
      </c>
    </row>
    <row r="212" spans="1:65" s="2" customFormat="1" ht="14.45" customHeight="1">
      <c r="A212" s="35"/>
      <c r="B212" s="36"/>
      <c r="C212" s="192" t="s">
        <v>636</v>
      </c>
      <c r="D212" s="192" t="s">
        <v>176</v>
      </c>
      <c r="E212" s="193" t="s">
        <v>3754</v>
      </c>
      <c r="F212" s="194" t="s">
        <v>3755</v>
      </c>
      <c r="G212" s="195" t="s">
        <v>197</v>
      </c>
      <c r="H212" s="196">
        <v>2</v>
      </c>
      <c r="I212" s="197"/>
      <c r="J212" s="198">
        <f>ROUND(I212*H212,2)</f>
        <v>0</v>
      </c>
      <c r="K212" s="194" t="s">
        <v>1</v>
      </c>
      <c r="L212" s="40"/>
      <c r="M212" s="199" t="s">
        <v>1</v>
      </c>
      <c r="N212" s="200" t="s">
        <v>44</v>
      </c>
      <c r="O212" s="72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3" t="s">
        <v>181</v>
      </c>
      <c r="AT212" s="203" t="s">
        <v>176</v>
      </c>
      <c r="AU212" s="203" t="s">
        <v>89</v>
      </c>
      <c r="AY212" s="18" t="s">
        <v>174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18" t="s">
        <v>87</v>
      </c>
      <c r="BK212" s="204">
        <f>ROUND(I212*H212,2)</f>
        <v>0</v>
      </c>
      <c r="BL212" s="18" t="s">
        <v>181</v>
      </c>
      <c r="BM212" s="203" t="s">
        <v>3756</v>
      </c>
    </row>
    <row r="213" spans="1:47" s="2" customFormat="1" ht="19.5">
      <c r="A213" s="35"/>
      <c r="B213" s="36"/>
      <c r="C213" s="37"/>
      <c r="D213" s="207" t="s">
        <v>2337</v>
      </c>
      <c r="E213" s="37"/>
      <c r="F213" s="263" t="s">
        <v>3757</v>
      </c>
      <c r="G213" s="37"/>
      <c r="H213" s="37"/>
      <c r="I213" s="264"/>
      <c r="J213" s="37"/>
      <c r="K213" s="37"/>
      <c r="L213" s="40"/>
      <c r="M213" s="267"/>
      <c r="N213" s="268"/>
      <c r="O213" s="269"/>
      <c r="P213" s="269"/>
      <c r="Q213" s="269"/>
      <c r="R213" s="269"/>
      <c r="S213" s="269"/>
      <c r="T213" s="270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2337</v>
      </c>
      <c r="AU213" s="18" t="s">
        <v>89</v>
      </c>
    </row>
    <row r="214" spans="1:31" s="2" customFormat="1" ht="6.95" customHeight="1">
      <c r="A214" s="35"/>
      <c r="B214" s="55"/>
      <c r="C214" s="56"/>
      <c r="D214" s="56"/>
      <c r="E214" s="56"/>
      <c r="F214" s="56"/>
      <c r="G214" s="56"/>
      <c r="H214" s="56"/>
      <c r="I214" s="56"/>
      <c r="J214" s="56"/>
      <c r="K214" s="56"/>
      <c r="L214" s="40"/>
      <c r="M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</row>
  </sheetData>
  <sheetProtection algorithmName="SHA-512" hashValue="b3r/oNuQUHfm37HPhJNlgl4xAZwkBnKlM8iyjE/n250HrEV4xeTKoTal+hUMKsGJbTpJoNDc7R+IqwBdqiehug==" saltValue="OM/mo5kV8ZFuhEZtVnm2mnDhHvOdQhOcobrxKDa7cZwzDC2iClJ9DdLBr13Zqu/Rk0eDoU/+Fv8yI7/gs9wuyg==" spinCount="100000" sheet="1" objects="1" scenarios="1" formatColumns="0" formatRows="0" autoFilter="0"/>
  <autoFilter ref="C117:K213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124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5" customHeight="1">
      <c r="B4" s="21"/>
      <c r="D4" s="118" t="s">
        <v>125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20" t="str">
        <f>'Rekapitulace stavby'!K6</f>
        <v>Stavební úpravy a přístavba krytého bazénu ve Studénce, Budovatelská 769, 742 13 Studénka - Butovice</v>
      </c>
      <c r="F7" s="321"/>
      <c r="G7" s="321"/>
      <c r="H7" s="321"/>
      <c r="L7" s="21"/>
    </row>
    <row r="8" spans="1:31" s="2" customFormat="1" ht="12" customHeight="1">
      <c r="A8" s="35"/>
      <c r="B8" s="40"/>
      <c r="C8" s="35"/>
      <c r="D8" s="120" t="s">
        <v>126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2" t="s">
        <v>3758</v>
      </c>
      <c r="F9" s="323"/>
      <c r="G9" s="323"/>
      <c r="H9" s="32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20" t="s">
        <v>18</v>
      </c>
      <c r="E11" s="35"/>
      <c r="F11" s="111" t="s">
        <v>1</v>
      </c>
      <c r="G11" s="35"/>
      <c r="H11" s="35"/>
      <c r="I11" s="120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20</v>
      </c>
      <c r="E12" s="35"/>
      <c r="F12" s="111" t="s">
        <v>21</v>
      </c>
      <c r="G12" s="35"/>
      <c r="H12" s="35"/>
      <c r="I12" s="120" t="s">
        <v>22</v>
      </c>
      <c r="J12" s="121" t="str">
        <f>'Rekapitulace stavby'!AN8</f>
        <v>26.10.2021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24</v>
      </c>
      <c r="E14" s="35"/>
      <c r="F14" s="35"/>
      <c r="G14" s="35"/>
      <c r="H14" s="35"/>
      <c r="I14" s="120" t="s">
        <v>25</v>
      </c>
      <c r="J14" s="111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27</v>
      </c>
      <c r="F15" s="35"/>
      <c r="G15" s="35"/>
      <c r="H15" s="35"/>
      <c r="I15" s="120" t="s">
        <v>28</v>
      </c>
      <c r="J15" s="111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30</v>
      </c>
      <c r="E17" s="35"/>
      <c r="F17" s="35"/>
      <c r="G17" s="35"/>
      <c r="H17" s="35"/>
      <c r="I17" s="120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4" t="str">
        <f>'Rekapitulace stavby'!E14</f>
        <v>Vyplň údaj</v>
      </c>
      <c r="F18" s="325"/>
      <c r="G18" s="325"/>
      <c r="H18" s="325"/>
      <c r="I18" s="120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32</v>
      </c>
      <c r="E20" s="35"/>
      <c r="F20" s="35"/>
      <c r="G20" s="35"/>
      <c r="H20" s="35"/>
      <c r="I20" s="120" t="s">
        <v>25</v>
      </c>
      <c r="J20" s="111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34</v>
      </c>
      <c r="F21" s="35"/>
      <c r="G21" s="35"/>
      <c r="H21" s="35"/>
      <c r="I21" s="120" t="s">
        <v>28</v>
      </c>
      <c r="J21" s="111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37</v>
      </c>
      <c r="E23" s="35"/>
      <c r="F23" s="35"/>
      <c r="G23" s="35"/>
      <c r="H23" s="35"/>
      <c r="I23" s="120" t="s">
        <v>25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">
        <v>21</v>
      </c>
      <c r="F24" s="35"/>
      <c r="G24" s="35"/>
      <c r="H24" s="35"/>
      <c r="I24" s="120" t="s">
        <v>28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38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2"/>
      <c r="B27" s="123"/>
      <c r="C27" s="122"/>
      <c r="D27" s="122"/>
      <c r="E27" s="326" t="s">
        <v>1</v>
      </c>
      <c r="F27" s="326"/>
      <c r="G27" s="326"/>
      <c r="H27" s="326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39</v>
      </c>
      <c r="E30" s="35"/>
      <c r="F30" s="35"/>
      <c r="G30" s="35"/>
      <c r="H30" s="35"/>
      <c r="I30" s="35"/>
      <c r="J30" s="127">
        <f>ROUND(J124,2)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41</v>
      </c>
      <c r="G32" s="35"/>
      <c r="H32" s="35"/>
      <c r="I32" s="128" t="s">
        <v>40</v>
      </c>
      <c r="J32" s="128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43</v>
      </c>
      <c r="E33" s="120" t="s">
        <v>44</v>
      </c>
      <c r="F33" s="130">
        <f>ROUND((SUM(BE124:BE147)),2)</f>
        <v>0</v>
      </c>
      <c r="G33" s="35"/>
      <c r="H33" s="35"/>
      <c r="I33" s="131">
        <v>0.21</v>
      </c>
      <c r="J33" s="130">
        <f>ROUND(((SUM(BE124:BE147))*I33),2)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45</v>
      </c>
      <c r="F34" s="130">
        <f>ROUND((SUM(BF124:BF147)),2)</f>
        <v>0</v>
      </c>
      <c r="G34" s="35"/>
      <c r="H34" s="35"/>
      <c r="I34" s="131">
        <v>0.15</v>
      </c>
      <c r="J34" s="130">
        <f>ROUND(((SUM(BF124:BF147))*I34),2)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20" t="s">
        <v>46</v>
      </c>
      <c r="F35" s="130">
        <f>ROUND((SUM(BG124:BG147)),2)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0" t="s">
        <v>47</v>
      </c>
      <c r="F36" s="130">
        <f>ROUND((SUM(BH124:BH147)),2)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48</v>
      </c>
      <c r="F37" s="130">
        <f>ROUND((SUM(BI124:BI147)),2)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49</v>
      </c>
      <c r="E39" s="134"/>
      <c r="F39" s="134"/>
      <c r="G39" s="135" t="s">
        <v>50</v>
      </c>
      <c r="H39" s="136" t="s">
        <v>51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52</v>
      </c>
      <c r="E50" s="140"/>
      <c r="F50" s="140"/>
      <c r="G50" s="139" t="s">
        <v>53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54</v>
      </c>
      <c r="E61" s="142"/>
      <c r="F61" s="143" t="s">
        <v>55</v>
      </c>
      <c r="G61" s="141" t="s">
        <v>54</v>
      </c>
      <c r="H61" s="142"/>
      <c r="I61" s="142"/>
      <c r="J61" s="144" t="s">
        <v>55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56</v>
      </c>
      <c r="E65" s="145"/>
      <c r="F65" s="145"/>
      <c r="G65" s="139" t="s">
        <v>57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54</v>
      </c>
      <c r="E76" s="142"/>
      <c r="F76" s="143" t="s">
        <v>55</v>
      </c>
      <c r="G76" s="141" t="s">
        <v>54</v>
      </c>
      <c r="H76" s="142"/>
      <c r="I76" s="142"/>
      <c r="J76" s="144" t="s">
        <v>55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7" t="str">
        <f>E7</f>
        <v>Stavební úpravy a přístavba krytého bazénu ve Studénce, Budovatelská 769, 742 13 Studénka - Butovice</v>
      </c>
      <c r="F85" s="328"/>
      <c r="G85" s="328"/>
      <c r="H85" s="32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126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0" t="str">
        <f>E9</f>
        <v>SO09 - Vedlejší rozpočtové náklady</v>
      </c>
      <c r="F87" s="329"/>
      <c r="G87" s="329"/>
      <c r="H87" s="32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26.10.2021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Město Studénka</v>
      </c>
      <c r="G91" s="37"/>
      <c r="H91" s="37"/>
      <c r="I91" s="30" t="s">
        <v>32</v>
      </c>
      <c r="J91" s="33" t="str">
        <f>E21</f>
        <v>Michal Pospíšil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0" t="s">
        <v>129</v>
      </c>
      <c r="D94" s="151"/>
      <c r="E94" s="151"/>
      <c r="F94" s="151"/>
      <c r="G94" s="151"/>
      <c r="H94" s="151"/>
      <c r="I94" s="151"/>
      <c r="J94" s="152" t="s">
        <v>130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131</v>
      </c>
      <c r="D96" s="37"/>
      <c r="E96" s="37"/>
      <c r="F96" s="37"/>
      <c r="G96" s="37"/>
      <c r="H96" s="37"/>
      <c r="I96" s="37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132</v>
      </c>
    </row>
    <row r="97" spans="2:12" s="9" customFormat="1" ht="24.95" customHeight="1">
      <c r="B97" s="154"/>
      <c r="C97" s="155"/>
      <c r="D97" s="156" t="s">
        <v>3759</v>
      </c>
      <c r="E97" s="157"/>
      <c r="F97" s="157"/>
      <c r="G97" s="157"/>
      <c r="H97" s="157"/>
      <c r="I97" s="157"/>
      <c r="J97" s="158">
        <f>J125</f>
        <v>0</v>
      </c>
      <c r="K97" s="155"/>
      <c r="L97" s="159"/>
    </row>
    <row r="98" spans="2:12" s="10" customFormat="1" ht="19.9" customHeight="1">
      <c r="B98" s="160"/>
      <c r="C98" s="105"/>
      <c r="D98" s="161" t="s">
        <v>3760</v>
      </c>
      <c r="E98" s="162"/>
      <c r="F98" s="162"/>
      <c r="G98" s="162"/>
      <c r="H98" s="162"/>
      <c r="I98" s="162"/>
      <c r="J98" s="163">
        <f>J126</f>
        <v>0</v>
      </c>
      <c r="K98" s="105"/>
      <c r="L98" s="164"/>
    </row>
    <row r="99" spans="2:12" s="10" customFormat="1" ht="19.9" customHeight="1">
      <c r="B99" s="160"/>
      <c r="C99" s="105"/>
      <c r="D99" s="161" t="s">
        <v>3761</v>
      </c>
      <c r="E99" s="162"/>
      <c r="F99" s="162"/>
      <c r="G99" s="162"/>
      <c r="H99" s="162"/>
      <c r="I99" s="162"/>
      <c r="J99" s="163">
        <f>J132</f>
        <v>0</v>
      </c>
      <c r="K99" s="105"/>
      <c r="L99" s="164"/>
    </row>
    <row r="100" spans="2:12" s="10" customFormat="1" ht="19.9" customHeight="1">
      <c r="B100" s="160"/>
      <c r="C100" s="105"/>
      <c r="D100" s="161" t="s">
        <v>3762</v>
      </c>
      <c r="E100" s="162"/>
      <c r="F100" s="162"/>
      <c r="G100" s="162"/>
      <c r="H100" s="162"/>
      <c r="I100" s="162"/>
      <c r="J100" s="163">
        <f>J136</f>
        <v>0</v>
      </c>
      <c r="K100" s="105"/>
      <c r="L100" s="164"/>
    </row>
    <row r="101" spans="2:12" s="10" customFormat="1" ht="19.9" customHeight="1">
      <c r="B101" s="160"/>
      <c r="C101" s="105"/>
      <c r="D101" s="161" t="s">
        <v>3763</v>
      </c>
      <c r="E101" s="162"/>
      <c r="F101" s="162"/>
      <c r="G101" s="162"/>
      <c r="H101" s="162"/>
      <c r="I101" s="162"/>
      <c r="J101" s="163">
        <f>J140</f>
        <v>0</v>
      </c>
      <c r="K101" s="105"/>
      <c r="L101" s="164"/>
    </row>
    <row r="102" spans="2:12" s="10" customFormat="1" ht="19.9" customHeight="1">
      <c r="B102" s="160"/>
      <c r="C102" s="105"/>
      <c r="D102" s="161" t="s">
        <v>3764</v>
      </c>
      <c r="E102" s="162"/>
      <c r="F102" s="162"/>
      <c r="G102" s="162"/>
      <c r="H102" s="162"/>
      <c r="I102" s="162"/>
      <c r="J102" s="163">
        <f>J142</f>
        <v>0</v>
      </c>
      <c r="K102" s="105"/>
      <c r="L102" s="164"/>
    </row>
    <row r="103" spans="2:12" s="10" customFormat="1" ht="19.9" customHeight="1">
      <c r="B103" s="160"/>
      <c r="C103" s="105"/>
      <c r="D103" s="161" t="s">
        <v>3765</v>
      </c>
      <c r="E103" s="162"/>
      <c r="F103" s="162"/>
      <c r="G103" s="162"/>
      <c r="H103" s="162"/>
      <c r="I103" s="162"/>
      <c r="J103" s="163">
        <f>J144</f>
        <v>0</v>
      </c>
      <c r="K103" s="105"/>
      <c r="L103" s="164"/>
    </row>
    <row r="104" spans="2:12" s="10" customFormat="1" ht="19.9" customHeight="1">
      <c r="B104" s="160"/>
      <c r="C104" s="105"/>
      <c r="D104" s="161" t="s">
        <v>3766</v>
      </c>
      <c r="E104" s="162"/>
      <c r="F104" s="162"/>
      <c r="G104" s="162"/>
      <c r="H104" s="162"/>
      <c r="I104" s="162"/>
      <c r="J104" s="163">
        <f>J146</f>
        <v>0</v>
      </c>
      <c r="K104" s="105"/>
      <c r="L104" s="164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4" t="s">
        <v>159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327" t="str">
        <f>E7</f>
        <v>Stavební úpravy a přístavba krytého bazénu ve Studénce, Budovatelská 769, 742 13 Studénka - Butovice</v>
      </c>
      <c r="F114" s="328"/>
      <c r="G114" s="328"/>
      <c r="H114" s="328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126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280" t="str">
        <f>E9</f>
        <v>SO09 - Vedlejší rozpočtové náklady</v>
      </c>
      <c r="F116" s="329"/>
      <c r="G116" s="329"/>
      <c r="H116" s="329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20</v>
      </c>
      <c r="D118" s="37"/>
      <c r="E118" s="37"/>
      <c r="F118" s="28" t="str">
        <f>F12</f>
        <v xml:space="preserve"> </v>
      </c>
      <c r="G118" s="37"/>
      <c r="H118" s="37"/>
      <c r="I118" s="30" t="s">
        <v>22</v>
      </c>
      <c r="J118" s="67" t="str">
        <f>IF(J12="","",J12)</f>
        <v>26.10.2021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24</v>
      </c>
      <c r="D120" s="37"/>
      <c r="E120" s="37"/>
      <c r="F120" s="28" t="str">
        <f>E15</f>
        <v>Město Studénka</v>
      </c>
      <c r="G120" s="37"/>
      <c r="H120" s="37"/>
      <c r="I120" s="30" t="s">
        <v>32</v>
      </c>
      <c r="J120" s="33" t="str">
        <f>E21</f>
        <v>Michal Pospíšil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2" customHeight="1">
      <c r="A121" s="35"/>
      <c r="B121" s="36"/>
      <c r="C121" s="30" t="s">
        <v>30</v>
      </c>
      <c r="D121" s="37"/>
      <c r="E121" s="37"/>
      <c r="F121" s="28" t="str">
        <f>IF(E18="","",E18)</f>
        <v>Vyplň údaj</v>
      </c>
      <c r="G121" s="37"/>
      <c r="H121" s="37"/>
      <c r="I121" s="30" t="s">
        <v>37</v>
      </c>
      <c r="J121" s="33" t="str">
        <f>E24</f>
        <v xml:space="preserve"> 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65"/>
      <c r="B123" s="166"/>
      <c r="C123" s="167" t="s">
        <v>160</v>
      </c>
      <c r="D123" s="168" t="s">
        <v>64</v>
      </c>
      <c r="E123" s="168" t="s">
        <v>60</v>
      </c>
      <c r="F123" s="168" t="s">
        <v>61</v>
      </c>
      <c r="G123" s="168" t="s">
        <v>161</v>
      </c>
      <c r="H123" s="168" t="s">
        <v>162</v>
      </c>
      <c r="I123" s="168" t="s">
        <v>163</v>
      </c>
      <c r="J123" s="168" t="s">
        <v>130</v>
      </c>
      <c r="K123" s="169" t="s">
        <v>164</v>
      </c>
      <c r="L123" s="170"/>
      <c r="M123" s="76" t="s">
        <v>1</v>
      </c>
      <c r="N123" s="77" t="s">
        <v>43</v>
      </c>
      <c r="O123" s="77" t="s">
        <v>165</v>
      </c>
      <c r="P123" s="77" t="s">
        <v>166</v>
      </c>
      <c r="Q123" s="77" t="s">
        <v>167</v>
      </c>
      <c r="R123" s="77" t="s">
        <v>168</v>
      </c>
      <c r="S123" s="77" t="s">
        <v>169</v>
      </c>
      <c r="T123" s="78" t="s">
        <v>170</v>
      </c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</row>
    <row r="124" spans="1:63" s="2" customFormat="1" ht="22.9" customHeight="1">
      <c r="A124" s="35"/>
      <c r="B124" s="36"/>
      <c r="C124" s="83" t="s">
        <v>171</v>
      </c>
      <c r="D124" s="37"/>
      <c r="E124" s="37"/>
      <c r="F124" s="37"/>
      <c r="G124" s="37"/>
      <c r="H124" s="37"/>
      <c r="I124" s="37"/>
      <c r="J124" s="171">
        <f>BK124</f>
        <v>0</v>
      </c>
      <c r="K124" s="37"/>
      <c r="L124" s="40"/>
      <c r="M124" s="79"/>
      <c r="N124" s="172"/>
      <c r="O124" s="80"/>
      <c r="P124" s="173">
        <f>P125</f>
        <v>0</v>
      </c>
      <c r="Q124" s="80"/>
      <c r="R124" s="173">
        <f>R125</f>
        <v>0</v>
      </c>
      <c r="S124" s="80"/>
      <c r="T124" s="174">
        <f>T125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78</v>
      </c>
      <c r="AU124" s="18" t="s">
        <v>132</v>
      </c>
      <c r="BK124" s="175">
        <f>BK125</f>
        <v>0</v>
      </c>
    </row>
    <row r="125" spans="2:63" s="12" customFormat="1" ht="25.9" customHeight="1">
      <c r="B125" s="176"/>
      <c r="C125" s="177"/>
      <c r="D125" s="178" t="s">
        <v>78</v>
      </c>
      <c r="E125" s="179" t="s">
        <v>3767</v>
      </c>
      <c r="F125" s="179" t="s">
        <v>123</v>
      </c>
      <c r="G125" s="177"/>
      <c r="H125" s="177"/>
      <c r="I125" s="180"/>
      <c r="J125" s="181">
        <f>BK125</f>
        <v>0</v>
      </c>
      <c r="K125" s="177"/>
      <c r="L125" s="182"/>
      <c r="M125" s="183"/>
      <c r="N125" s="184"/>
      <c r="O125" s="184"/>
      <c r="P125" s="185">
        <f>P126+P132+P136+P140+P142+P144+P146</f>
        <v>0</v>
      </c>
      <c r="Q125" s="184"/>
      <c r="R125" s="185">
        <f>R126+R132+R136+R140+R142+R144+R146</f>
        <v>0</v>
      </c>
      <c r="S125" s="184"/>
      <c r="T125" s="186">
        <f>T126+T132+T136+T140+T142+T144+T146</f>
        <v>0</v>
      </c>
      <c r="AR125" s="187" t="s">
        <v>211</v>
      </c>
      <c r="AT125" s="188" t="s">
        <v>78</v>
      </c>
      <c r="AU125" s="188" t="s">
        <v>79</v>
      </c>
      <c r="AY125" s="187" t="s">
        <v>174</v>
      </c>
      <c r="BK125" s="189">
        <f>BK126+BK132+BK136+BK140+BK142+BK144+BK146</f>
        <v>0</v>
      </c>
    </row>
    <row r="126" spans="2:63" s="12" customFormat="1" ht="22.9" customHeight="1">
      <c r="B126" s="176"/>
      <c r="C126" s="177"/>
      <c r="D126" s="178" t="s">
        <v>78</v>
      </c>
      <c r="E126" s="190" t="s">
        <v>3768</v>
      </c>
      <c r="F126" s="190" t="s">
        <v>3769</v>
      </c>
      <c r="G126" s="177"/>
      <c r="H126" s="177"/>
      <c r="I126" s="180"/>
      <c r="J126" s="191">
        <f>BK126</f>
        <v>0</v>
      </c>
      <c r="K126" s="177"/>
      <c r="L126" s="182"/>
      <c r="M126" s="183"/>
      <c r="N126" s="184"/>
      <c r="O126" s="184"/>
      <c r="P126" s="185">
        <f>SUM(P127:P131)</f>
        <v>0</v>
      </c>
      <c r="Q126" s="184"/>
      <c r="R126" s="185">
        <f>SUM(R127:R131)</f>
        <v>0</v>
      </c>
      <c r="S126" s="184"/>
      <c r="T126" s="186">
        <f>SUM(T127:T131)</f>
        <v>0</v>
      </c>
      <c r="AR126" s="187" t="s">
        <v>211</v>
      </c>
      <c r="AT126" s="188" t="s">
        <v>78</v>
      </c>
      <c r="AU126" s="188" t="s">
        <v>87</v>
      </c>
      <c r="AY126" s="187" t="s">
        <v>174</v>
      </c>
      <c r="BK126" s="189">
        <f>SUM(BK127:BK131)</f>
        <v>0</v>
      </c>
    </row>
    <row r="127" spans="1:65" s="2" customFormat="1" ht="14.45" customHeight="1">
      <c r="A127" s="35"/>
      <c r="B127" s="36"/>
      <c r="C127" s="192" t="s">
        <v>87</v>
      </c>
      <c r="D127" s="192" t="s">
        <v>176</v>
      </c>
      <c r="E127" s="193" t="s">
        <v>3770</v>
      </c>
      <c r="F127" s="194" t="s">
        <v>3771</v>
      </c>
      <c r="G127" s="195" t="s">
        <v>1721</v>
      </c>
      <c r="H127" s="196">
        <v>1</v>
      </c>
      <c r="I127" s="197"/>
      <c r="J127" s="198">
        <f>ROUND(I127*H127,2)</f>
        <v>0</v>
      </c>
      <c r="K127" s="194" t="s">
        <v>180</v>
      </c>
      <c r="L127" s="40"/>
      <c r="M127" s="199" t="s">
        <v>1</v>
      </c>
      <c r="N127" s="200" t="s">
        <v>44</v>
      </c>
      <c r="O127" s="7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3772</v>
      </c>
      <c r="AT127" s="203" t="s">
        <v>176</v>
      </c>
      <c r="AU127" s="203" t="s">
        <v>89</v>
      </c>
      <c r="AY127" s="18" t="s">
        <v>174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8" t="s">
        <v>87</v>
      </c>
      <c r="BK127" s="204">
        <f>ROUND(I127*H127,2)</f>
        <v>0</v>
      </c>
      <c r="BL127" s="18" t="s">
        <v>3772</v>
      </c>
      <c r="BM127" s="203" t="s">
        <v>3773</v>
      </c>
    </row>
    <row r="128" spans="1:65" s="2" customFormat="1" ht="14.45" customHeight="1">
      <c r="A128" s="35"/>
      <c r="B128" s="36"/>
      <c r="C128" s="192" t="s">
        <v>89</v>
      </c>
      <c r="D128" s="192" t="s">
        <v>176</v>
      </c>
      <c r="E128" s="193" t="s">
        <v>3774</v>
      </c>
      <c r="F128" s="194" t="s">
        <v>3775</v>
      </c>
      <c r="G128" s="195" t="s">
        <v>1721</v>
      </c>
      <c r="H128" s="196">
        <v>1</v>
      </c>
      <c r="I128" s="197"/>
      <c r="J128" s="198">
        <f>ROUND(I128*H128,2)</f>
        <v>0</v>
      </c>
      <c r="K128" s="194" t="s">
        <v>180</v>
      </c>
      <c r="L128" s="40"/>
      <c r="M128" s="199" t="s">
        <v>1</v>
      </c>
      <c r="N128" s="200" t="s">
        <v>44</v>
      </c>
      <c r="O128" s="7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3" t="s">
        <v>3772</v>
      </c>
      <c r="AT128" s="203" t="s">
        <v>176</v>
      </c>
      <c r="AU128" s="203" t="s">
        <v>89</v>
      </c>
      <c r="AY128" s="18" t="s">
        <v>174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8" t="s">
        <v>87</v>
      </c>
      <c r="BK128" s="204">
        <f>ROUND(I128*H128,2)</f>
        <v>0</v>
      </c>
      <c r="BL128" s="18" t="s">
        <v>3772</v>
      </c>
      <c r="BM128" s="203" t="s">
        <v>3776</v>
      </c>
    </row>
    <row r="129" spans="1:65" s="2" customFormat="1" ht="14.45" customHeight="1">
      <c r="A129" s="35"/>
      <c r="B129" s="36"/>
      <c r="C129" s="192" t="s">
        <v>194</v>
      </c>
      <c r="D129" s="192" t="s">
        <v>176</v>
      </c>
      <c r="E129" s="193" t="s">
        <v>3777</v>
      </c>
      <c r="F129" s="194" t="s">
        <v>3778</v>
      </c>
      <c r="G129" s="195" t="s">
        <v>1721</v>
      </c>
      <c r="H129" s="196">
        <v>1</v>
      </c>
      <c r="I129" s="197"/>
      <c r="J129" s="198">
        <f>ROUND(I129*H129,2)</f>
        <v>0</v>
      </c>
      <c r="K129" s="194" t="s">
        <v>180</v>
      </c>
      <c r="L129" s="40"/>
      <c r="M129" s="199" t="s">
        <v>1</v>
      </c>
      <c r="N129" s="200" t="s">
        <v>44</v>
      </c>
      <c r="O129" s="7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3772</v>
      </c>
      <c r="AT129" s="203" t="s">
        <v>176</v>
      </c>
      <c r="AU129" s="203" t="s">
        <v>89</v>
      </c>
      <c r="AY129" s="18" t="s">
        <v>174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8" t="s">
        <v>87</v>
      </c>
      <c r="BK129" s="204">
        <f>ROUND(I129*H129,2)</f>
        <v>0</v>
      </c>
      <c r="BL129" s="18" t="s">
        <v>3772</v>
      </c>
      <c r="BM129" s="203" t="s">
        <v>3779</v>
      </c>
    </row>
    <row r="130" spans="1:65" s="2" customFormat="1" ht="14.45" customHeight="1">
      <c r="A130" s="35"/>
      <c r="B130" s="36"/>
      <c r="C130" s="192" t="s">
        <v>181</v>
      </c>
      <c r="D130" s="192" t="s">
        <v>176</v>
      </c>
      <c r="E130" s="193" t="s">
        <v>3780</v>
      </c>
      <c r="F130" s="194" t="s">
        <v>3781</v>
      </c>
      <c r="G130" s="195" t="s">
        <v>1721</v>
      </c>
      <c r="H130" s="196">
        <v>1</v>
      </c>
      <c r="I130" s="197"/>
      <c r="J130" s="198">
        <f>ROUND(I130*H130,2)</f>
        <v>0</v>
      </c>
      <c r="K130" s="194" t="s">
        <v>180</v>
      </c>
      <c r="L130" s="40"/>
      <c r="M130" s="199" t="s">
        <v>1</v>
      </c>
      <c r="N130" s="200" t="s">
        <v>44</v>
      </c>
      <c r="O130" s="7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3772</v>
      </c>
      <c r="AT130" s="203" t="s">
        <v>176</v>
      </c>
      <c r="AU130" s="203" t="s">
        <v>89</v>
      </c>
      <c r="AY130" s="18" t="s">
        <v>174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8" t="s">
        <v>87</v>
      </c>
      <c r="BK130" s="204">
        <f>ROUND(I130*H130,2)</f>
        <v>0</v>
      </c>
      <c r="BL130" s="18" t="s">
        <v>3772</v>
      </c>
      <c r="BM130" s="203" t="s">
        <v>3782</v>
      </c>
    </row>
    <row r="131" spans="1:65" s="2" customFormat="1" ht="14.45" customHeight="1">
      <c r="A131" s="35"/>
      <c r="B131" s="36"/>
      <c r="C131" s="192" t="s">
        <v>211</v>
      </c>
      <c r="D131" s="192" t="s">
        <v>176</v>
      </c>
      <c r="E131" s="193" t="s">
        <v>3783</v>
      </c>
      <c r="F131" s="194" t="s">
        <v>3784</v>
      </c>
      <c r="G131" s="195" t="s">
        <v>1721</v>
      </c>
      <c r="H131" s="196">
        <v>1</v>
      </c>
      <c r="I131" s="197"/>
      <c r="J131" s="198">
        <f>ROUND(I131*H131,2)</f>
        <v>0</v>
      </c>
      <c r="K131" s="194" t="s">
        <v>180</v>
      </c>
      <c r="L131" s="40"/>
      <c r="M131" s="199" t="s">
        <v>1</v>
      </c>
      <c r="N131" s="200" t="s">
        <v>44</v>
      </c>
      <c r="O131" s="7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3772</v>
      </c>
      <c r="AT131" s="203" t="s">
        <v>176</v>
      </c>
      <c r="AU131" s="203" t="s">
        <v>89</v>
      </c>
      <c r="AY131" s="18" t="s">
        <v>174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8" t="s">
        <v>87</v>
      </c>
      <c r="BK131" s="204">
        <f>ROUND(I131*H131,2)</f>
        <v>0</v>
      </c>
      <c r="BL131" s="18" t="s">
        <v>3772</v>
      </c>
      <c r="BM131" s="203" t="s">
        <v>3785</v>
      </c>
    </row>
    <row r="132" spans="2:63" s="12" customFormat="1" ht="22.9" customHeight="1">
      <c r="B132" s="176"/>
      <c r="C132" s="177"/>
      <c r="D132" s="178" t="s">
        <v>78</v>
      </c>
      <c r="E132" s="190" t="s">
        <v>3786</v>
      </c>
      <c r="F132" s="190" t="s">
        <v>3787</v>
      </c>
      <c r="G132" s="177"/>
      <c r="H132" s="177"/>
      <c r="I132" s="180"/>
      <c r="J132" s="191">
        <f>BK132</f>
        <v>0</v>
      </c>
      <c r="K132" s="177"/>
      <c r="L132" s="182"/>
      <c r="M132" s="183"/>
      <c r="N132" s="184"/>
      <c r="O132" s="184"/>
      <c r="P132" s="185">
        <f>SUM(P133:P135)</f>
        <v>0</v>
      </c>
      <c r="Q132" s="184"/>
      <c r="R132" s="185">
        <f>SUM(R133:R135)</f>
        <v>0</v>
      </c>
      <c r="S132" s="184"/>
      <c r="T132" s="186">
        <f>SUM(T133:T135)</f>
        <v>0</v>
      </c>
      <c r="AR132" s="187" t="s">
        <v>211</v>
      </c>
      <c r="AT132" s="188" t="s">
        <v>78</v>
      </c>
      <c r="AU132" s="188" t="s">
        <v>87</v>
      </c>
      <c r="AY132" s="187" t="s">
        <v>174</v>
      </c>
      <c r="BK132" s="189">
        <f>SUM(BK133:BK135)</f>
        <v>0</v>
      </c>
    </row>
    <row r="133" spans="1:65" s="2" customFormat="1" ht="14.45" customHeight="1">
      <c r="A133" s="35"/>
      <c r="B133" s="36"/>
      <c r="C133" s="192" t="s">
        <v>218</v>
      </c>
      <c r="D133" s="192" t="s">
        <v>176</v>
      </c>
      <c r="E133" s="193" t="s">
        <v>3788</v>
      </c>
      <c r="F133" s="194" t="s">
        <v>3789</v>
      </c>
      <c r="G133" s="195" t="s">
        <v>1721</v>
      </c>
      <c r="H133" s="196">
        <v>1</v>
      </c>
      <c r="I133" s="197"/>
      <c r="J133" s="198">
        <f>ROUND(I133*H133,2)</f>
        <v>0</v>
      </c>
      <c r="K133" s="194" t="s">
        <v>180</v>
      </c>
      <c r="L133" s="40"/>
      <c r="M133" s="199" t="s">
        <v>1</v>
      </c>
      <c r="N133" s="200" t="s">
        <v>44</v>
      </c>
      <c r="O133" s="7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3772</v>
      </c>
      <c r="AT133" s="203" t="s">
        <v>176</v>
      </c>
      <c r="AU133" s="203" t="s">
        <v>89</v>
      </c>
      <c r="AY133" s="18" t="s">
        <v>174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8" t="s">
        <v>87</v>
      </c>
      <c r="BK133" s="204">
        <f>ROUND(I133*H133,2)</f>
        <v>0</v>
      </c>
      <c r="BL133" s="18" t="s">
        <v>3772</v>
      </c>
      <c r="BM133" s="203" t="s">
        <v>3790</v>
      </c>
    </row>
    <row r="134" spans="1:65" s="2" customFormat="1" ht="14.45" customHeight="1">
      <c r="A134" s="35"/>
      <c r="B134" s="36"/>
      <c r="C134" s="192" t="s">
        <v>231</v>
      </c>
      <c r="D134" s="192" t="s">
        <v>176</v>
      </c>
      <c r="E134" s="193" t="s">
        <v>3791</v>
      </c>
      <c r="F134" s="194" t="s">
        <v>3792</v>
      </c>
      <c r="G134" s="195" t="s">
        <v>1721</v>
      </c>
      <c r="H134" s="196">
        <v>1</v>
      </c>
      <c r="I134" s="197"/>
      <c r="J134" s="198">
        <f>ROUND(I134*H134,2)</f>
        <v>0</v>
      </c>
      <c r="K134" s="194" t="s">
        <v>180</v>
      </c>
      <c r="L134" s="40"/>
      <c r="M134" s="199" t="s">
        <v>1</v>
      </c>
      <c r="N134" s="200" t="s">
        <v>44</v>
      </c>
      <c r="O134" s="72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3" t="s">
        <v>3772</v>
      </c>
      <c r="AT134" s="203" t="s">
        <v>176</v>
      </c>
      <c r="AU134" s="203" t="s">
        <v>89</v>
      </c>
      <c r="AY134" s="18" t="s">
        <v>174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8" t="s">
        <v>87</v>
      </c>
      <c r="BK134" s="204">
        <f>ROUND(I134*H134,2)</f>
        <v>0</v>
      </c>
      <c r="BL134" s="18" t="s">
        <v>3772</v>
      </c>
      <c r="BM134" s="203" t="s">
        <v>3793</v>
      </c>
    </row>
    <row r="135" spans="1:65" s="2" customFormat="1" ht="14.45" customHeight="1">
      <c r="A135" s="35"/>
      <c r="B135" s="36"/>
      <c r="C135" s="192" t="s">
        <v>238</v>
      </c>
      <c r="D135" s="192" t="s">
        <v>176</v>
      </c>
      <c r="E135" s="193" t="s">
        <v>3794</v>
      </c>
      <c r="F135" s="194" t="s">
        <v>3795</v>
      </c>
      <c r="G135" s="195" t="s">
        <v>1721</v>
      </c>
      <c r="H135" s="196">
        <v>1</v>
      </c>
      <c r="I135" s="197"/>
      <c r="J135" s="198">
        <f>ROUND(I135*H135,2)</f>
        <v>0</v>
      </c>
      <c r="K135" s="194" t="s">
        <v>180</v>
      </c>
      <c r="L135" s="40"/>
      <c r="M135" s="199" t="s">
        <v>1</v>
      </c>
      <c r="N135" s="200" t="s">
        <v>44</v>
      </c>
      <c r="O135" s="7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3772</v>
      </c>
      <c r="AT135" s="203" t="s">
        <v>176</v>
      </c>
      <c r="AU135" s="203" t="s">
        <v>89</v>
      </c>
      <c r="AY135" s="18" t="s">
        <v>174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8" t="s">
        <v>87</v>
      </c>
      <c r="BK135" s="204">
        <f>ROUND(I135*H135,2)</f>
        <v>0</v>
      </c>
      <c r="BL135" s="18" t="s">
        <v>3772</v>
      </c>
      <c r="BM135" s="203" t="s">
        <v>3796</v>
      </c>
    </row>
    <row r="136" spans="2:63" s="12" customFormat="1" ht="22.9" customHeight="1">
      <c r="B136" s="176"/>
      <c r="C136" s="177"/>
      <c r="D136" s="178" t="s">
        <v>78</v>
      </c>
      <c r="E136" s="190" t="s">
        <v>3797</v>
      </c>
      <c r="F136" s="190" t="s">
        <v>3798</v>
      </c>
      <c r="G136" s="177"/>
      <c r="H136" s="177"/>
      <c r="I136" s="180"/>
      <c r="J136" s="191">
        <f>BK136</f>
        <v>0</v>
      </c>
      <c r="K136" s="177"/>
      <c r="L136" s="182"/>
      <c r="M136" s="183"/>
      <c r="N136" s="184"/>
      <c r="O136" s="184"/>
      <c r="P136" s="185">
        <f>SUM(P137:P139)</f>
        <v>0</v>
      </c>
      <c r="Q136" s="184"/>
      <c r="R136" s="185">
        <f>SUM(R137:R139)</f>
        <v>0</v>
      </c>
      <c r="S136" s="184"/>
      <c r="T136" s="186">
        <f>SUM(T137:T139)</f>
        <v>0</v>
      </c>
      <c r="AR136" s="187" t="s">
        <v>211</v>
      </c>
      <c r="AT136" s="188" t="s">
        <v>78</v>
      </c>
      <c r="AU136" s="188" t="s">
        <v>87</v>
      </c>
      <c r="AY136" s="187" t="s">
        <v>174</v>
      </c>
      <c r="BK136" s="189">
        <f>SUM(BK137:BK139)</f>
        <v>0</v>
      </c>
    </row>
    <row r="137" spans="1:65" s="2" customFormat="1" ht="14.45" customHeight="1">
      <c r="A137" s="35"/>
      <c r="B137" s="36"/>
      <c r="C137" s="192" t="s">
        <v>245</v>
      </c>
      <c r="D137" s="192" t="s">
        <v>176</v>
      </c>
      <c r="E137" s="193" t="s">
        <v>3799</v>
      </c>
      <c r="F137" s="194" t="s">
        <v>3800</v>
      </c>
      <c r="G137" s="195" t="s">
        <v>1721</v>
      </c>
      <c r="H137" s="196">
        <v>1</v>
      </c>
      <c r="I137" s="197"/>
      <c r="J137" s="198">
        <f>ROUND(I137*H137,2)</f>
        <v>0</v>
      </c>
      <c r="K137" s="194" t="s">
        <v>180</v>
      </c>
      <c r="L137" s="40"/>
      <c r="M137" s="199" t="s">
        <v>1</v>
      </c>
      <c r="N137" s="200" t="s">
        <v>44</v>
      </c>
      <c r="O137" s="7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3772</v>
      </c>
      <c r="AT137" s="203" t="s">
        <v>176</v>
      </c>
      <c r="AU137" s="203" t="s">
        <v>89</v>
      </c>
      <c r="AY137" s="18" t="s">
        <v>174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8" t="s">
        <v>87</v>
      </c>
      <c r="BK137" s="204">
        <f>ROUND(I137*H137,2)</f>
        <v>0</v>
      </c>
      <c r="BL137" s="18" t="s">
        <v>3772</v>
      </c>
      <c r="BM137" s="203" t="s">
        <v>3801</v>
      </c>
    </row>
    <row r="138" spans="1:65" s="2" customFormat="1" ht="14.45" customHeight="1">
      <c r="A138" s="35"/>
      <c r="B138" s="36"/>
      <c r="C138" s="192" t="s">
        <v>252</v>
      </c>
      <c r="D138" s="192" t="s">
        <v>176</v>
      </c>
      <c r="E138" s="193" t="s">
        <v>3802</v>
      </c>
      <c r="F138" s="194" t="s">
        <v>3803</v>
      </c>
      <c r="G138" s="195" t="s">
        <v>1721</v>
      </c>
      <c r="H138" s="196">
        <v>1</v>
      </c>
      <c r="I138" s="197"/>
      <c r="J138" s="198">
        <f>ROUND(I138*H138,2)</f>
        <v>0</v>
      </c>
      <c r="K138" s="194" t="s">
        <v>180</v>
      </c>
      <c r="L138" s="40"/>
      <c r="M138" s="199" t="s">
        <v>1</v>
      </c>
      <c r="N138" s="200" t="s">
        <v>44</v>
      </c>
      <c r="O138" s="72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3772</v>
      </c>
      <c r="AT138" s="203" t="s">
        <v>176</v>
      </c>
      <c r="AU138" s="203" t="s">
        <v>89</v>
      </c>
      <c r="AY138" s="18" t="s">
        <v>174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8" t="s">
        <v>87</v>
      </c>
      <c r="BK138" s="204">
        <f>ROUND(I138*H138,2)</f>
        <v>0</v>
      </c>
      <c r="BL138" s="18" t="s">
        <v>3772</v>
      </c>
      <c r="BM138" s="203" t="s">
        <v>3804</v>
      </c>
    </row>
    <row r="139" spans="1:65" s="2" customFormat="1" ht="14.45" customHeight="1">
      <c r="A139" s="35"/>
      <c r="B139" s="36"/>
      <c r="C139" s="192" t="s">
        <v>256</v>
      </c>
      <c r="D139" s="192" t="s">
        <v>176</v>
      </c>
      <c r="E139" s="193" t="s">
        <v>3805</v>
      </c>
      <c r="F139" s="194" t="s">
        <v>3806</v>
      </c>
      <c r="G139" s="195" t="s">
        <v>1721</v>
      </c>
      <c r="H139" s="196">
        <v>1</v>
      </c>
      <c r="I139" s="197"/>
      <c r="J139" s="198">
        <f>ROUND(I139*H139,2)</f>
        <v>0</v>
      </c>
      <c r="K139" s="194" t="s">
        <v>180</v>
      </c>
      <c r="L139" s="40"/>
      <c r="M139" s="199" t="s">
        <v>1</v>
      </c>
      <c r="N139" s="200" t="s">
        <v>44</v>
      </c>
      <c r="O139" s="72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3" t="s">
        <v>3772</v>
      </c>
      <c r="AT139" s="203" t="s">
        <v>176</v>
      </c>
      <c r="AU139" s="203" t="s">
        <v>89</v>
      </c>
      <c r="AY139" s="18" t="s">
        <v>174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8" t="s">
        <v>87</v>
      </c>
      <c r="BK139" s="204">
        <f>ROUND(I139*H139,2)</f>
        <v>0</v>
      </c>
      <c r="BL139" s="18" t="s">
        <v>3772</v>
      </c>
      <c r="BM139" s="203" t="s">
        <v>3807</v>
      </c>
    </row>
    <row r="140" spans="2:63" s="12" customFormat="1" ht="22.9" customHeight="1">
      <c r="B140" s="176"/>
      <c r="C140" s="177"/>
      <c r="D140" s="178" t="s">
        <v>78</v>
      </c>
      <c r="E140" s="190" t="s">
        <v>3808</v>
      </c>
      <c r="F140" s="190" t="s">
        <v>3809</v>
      </c>
      <c r="G140" s="177"/>
      <c r="H140" s="177"/>
      <c r="I140" s="180"/>
      <c r="J140" s="191">
        <f>BK140</f>
        <v>0</v>
      </c>
      <c r="K140" s="177"/>
      <c r="L140" s="182"/>
      <c r="M140" s="183"/>
      <c r="N140" s="184"/>
      <c r="O140" s="184"/>
      <c r="P140" s="185">
        <f>P141</f>
        <v>0</v>
      </c>
      <c r="Q140" s="184"/>
      <c r="R140" s="185">
        <f>R141</f>
        <v>0</v>
      </c>
      <c r="S140" s="184"/>
      <c r="T140" s="186">
        <f>T141</f>
        <v>0</v>
      </c>
      <c r="AR140" s="187" t="s">
        <v>211</v>
      </c>
      <c r="AT140" s="188" t="s">
        <v>78</v>
      </c>
      <c r="AU140" s="188" t="s">
        <v>87</v>
      </c>
      <c r="AY140" s="187" t="s">
        <v>174</v>
      </c>
      <c r="BK140" s="189">
        <f>BK141</f>
        <v>0</v>
      </c>
    </row>
    <row r="141" spans="1:65" s="2" customFormat="1" ht="14.45" customHeight="1">
      <c r="A141" s="35"/>
      <c r="B141" s="36"/>
      <c r="C141" s="192" t="s">
        <v>260</v>
      </c>
      <c r="D141" s="192" t="s">
        <v>176</v>
      </c>
      <c r="E141" s="193" t="s">
        <v>3810</v>
      </c>
      <c r="F141" s="194" t="s">
        <v>3811</v>
      </c>
      <c r="G141" s="195" t="s">
        <v>1721</v>
      </c>
      <c r="H141" s="196">
        <v>1</v>
      </c>
      <c r="I141" s="197"/>
      <c r="J141" s="198">
        <f>ROUND(I141*H141,2)</f>
        <v>0</v>
      </c>
      <c r="K141" s="194" t="s">
        <v>180</v>
      </c>
      <c r="L141" s="40"/>
      <c r="M141" s="199" t="s">
        <v>1</v>
      </c>
      <c r="N141" s="200" t="s">
        <v>44</v>
      </c>
      <c r="O141" s="7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3772</v>
      </c>
      <c r="AT141" s="203" t="s">
        <v>176</v>
      </c>
      <c r="AU141" s="203" t="s">
        <v>89</v>
      </c>
      <c r="AY141" s="18" t="s">
        <v>174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8" t="s">
        <v>87</v>
      </c>
      <c r="BK141" s="204">
        <f>ROUND(I141*H141,2)</f>
        <v>0</v>
      </c>
      <c r="BL141" s="18" t="s">
        <v>3772</v>
      </c>
      <c r="BM141" s="203" t="s">
        <v>3812</v>
      </c>
    </row>
    <row r="142" spans="2:63" s="12" customFormat="1" ht="22.9" customHeight="1">
      <c r="B142" s="176"/>
      <c r="C142" s="177"/>
      <c r="D142" s="178" t="s">
        <v>78</v>
      </c>
      <c r="E142" s="190" t="s">
        <v>3813</v>
      </c>
      <c r="F142" s="190" t="s">
        <v>3814</v>
      </c>
      <c r="G142" s="177"/>
      <c r="H142" s="177"/>
      <c r="I142" s="180"/>
      <c r="J142" s="191">
        <f>BK142</f>
        <v>0</v>
      </c>
      <c r="K142" s="177"/>
      <c r="L142" s="182"/>
      <c r="M142" s="183"/>
      <c r="N142" s="184"/>
      <c r="O142" s="184"/>
      <c r="P142" s="185">
        <f>P143</f>
        <v>0</v>
      </c>
      <c r="Q142" s="184"/>
      <c r="R142" s="185">
        <f>R143</f>
        <v>0</v>
      </c>
      <c r="S142" s="184"/>
      <c r="T142" s="186">
        <f>T143</f>
        <v>0</v>
      </c>
      <c r="AR142" s="187" t="s">
        <v>211</v>
      </c>
      <c r="AT142" s="188" t="s">
        <v>78</v>
      </c>
      <c r="AU142" s="188" t="s">
        <v>87</v>
      </c>
      <c r="AY142" s="187" t="s">
        <v>174</v>
      </c>
      <c r="BK142" s="189">
        <f>BK143</f>
        <v>0</v>
      </c>
    </row>
    <row r="143" spans="1:65" s="2" customFormat="1" ht="14.45" customHeight="1">
      <c r="A143" s="35"/>
      <c r="B143" s="36"/>
      <c r="C143" s="192" t="s">
        <v>265</v>
      </c>
      <c r="D143" s="192" t="s">
        <v>176</v>
      </c>
      <c r="E143" s="193" t="s">
        <v>3815</v>
      </c>
      <c r="F143" s="194" t="s">
        <v>3816</v>
      </c>
      <c r="G143" s="195" t="s">
        <v>1721</v>
      </c>
      <c r="H143" s="196">
        <v>1</v>
      </c>
      <c r="I143" s="197"/>
      <c r="J143" s="198">
        <f>ROUND(I143*H143,2)</f>
        <v>0</v>
      </c>
      <c r="K143" s="194" t="s">
        <v>180</v>
      </c>
      <c r="L143" s="40"/>
      <c r="M143" s="199" t="s">
        <v>1</v>
      </c>
      <c r="N143" s="200" t="s">
        <v>44</v>
      </c>
      <c r="O143" s="72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3772</v>
      </c>
      <c r="AT143" s="203" t="s">
        <v>176</v>
      </c>
      <c r="AU143" s="203" t="s">
        <v>89</v>
      </c>
      <c r="AY143" s="18" t="s">
        <v>174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8" t="s">
        <v>87</v>
      </c>
      <c r="BK143" s="204">
        <f>ROUND(I143*H143,2)</f>
        <v>0</v>
      </c>
      <c r="BL143" s="18" t="s">
        <v>3772</v>
      </c>
      <c r="BM143" s="203" t="s">
        <v>3817</v>
      </c>
    </row>
    <row r="144" spans="2:63" s="12" customFormat="1" ht="22.9" customHeight="1">
      <c r="B144" s="176"/>
      <c r="C144" s="177"/>
      <c r="D144" s="178" t="s">
        <v>78</v>
      </c>
      <c r="E144" s="190" t="s">
        <v>3818</v>
      </c>
      <c r="F144" s="190" t="s">
        <v>3819</v>
      </c>
      <c r="G144" s="177"/>
      <c r="H144" s="177"/>
      <c r="I144" s="180"/>
      <c r="J144" s="191">
        <f>BK144</f>
        <v>0</v>
      </c>
      <c r="K144" s="177"/>
      <c r="L144" s="182"/>
      <c r="M144" s="183"/>
      <c r="N144" s="184"/>
      <c r="O144" s="184"/>
      <c r="P144" s="185">
        <f>P145</f>
        <v>0</v>
      </c>
      <c r="Q144" s="184"/>
      <c r="R144" s="185">
        <f>R145</f>
        <v>0</v>
      </c>
      <c r="S144" s="184"/>
      <c r="T144" s="186">
        <f>T145</f>
        <v>0</v>
      </c>
      <c r="AR144" s="187" t="s">
        <v>211</v>
      </c>
      <c r="AT144" s="188" t="s">
        <v>78</v>
      </c>
      <c r="AU144" s="188" t="s">
        <v>87</v>
      </c>
      <c r="AY144" s="187" t="s">
        <v>174</v>
      </c>
      <c r="BK144" s="189">
        <f>BK145</f>
        <v>0</v>
      </c>
    </row>
    <row r="145" spans="1:65" s="2" customFormat="1" ht="14.45" customHeight="1">
      <c r="A145" s="35"/>
      <c r="B145" s="36"/>
      <c r="C145" s="192" t="s">
        <v>269</v>
      </c>
      <c r="D145" s="192" t="s">
        <v>176</v>
      </c>
      <c r="E145" s="193" t="s">
        <v>3820</v>
      </c>
      <c r="F145" s="194" t="s">
        <v>3821</v>
      </c>
      <c r="G145" s="195" t="s">
        <v>1721</v>
      </c>
      <c r="H145" s="196">
        <v>1</v>
      </c>
      <c r="I145" s="197"/>
      <c r="J145" s="198">
        <f>ROUND(I145*H145,2)</f>
        <v>0</v>
      </c>
      <c r="K145" s="194" t="s">
        <v>180</v>
      </c>
      <c r="L145" s="40"/>
      <c r="M145" s="199" t="s">
        <v>1</v>
      </c>
      <c r="N145" s="200" t="s">
        <v>44</v>
      </c>
      <c r="O145" s="7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3772</v>
      </c>
      <c r="AT145" s="203" t="s">
        <v>176</v>
      </c>
      <c r="AU145" s="203" t="s">
        <v>89</v>
      </c>
      <c r="AY145" s="18" t="s">
        <v>174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8" t="s">
        <v>87</v>
      </c>
      <c r="BK145" s="204">
        <f>ROUND(I145*H145,2)</f>
        <v>0</v>
      </c>
      <c r="BL145" s="18" t="s">
        <v>3772</v>
      </c>
      <c r="BM145" s="203" t="s">
        <v>3822</v>
      </c>
    </row>
    <row r="146" spans="2:63" s="12" customFormat="1" ht="22.9" customHeight="1">
      <c r="B146" s="176"/>
      <c r="C146" s="177"/>
      <c r="D146" s="178" t="s">
        <v>78</v>
      </c>
      <c r="E146" s="190" t="s">
        <v>3823</v>
      </c>
      <c r="F146" s="190" t="s">
        <v>3824</v>
      </c>
      <c r="G146" s="177"/>
      <c r="H146" s="177"/>
      <c r="I146" s="180"/>
      <c r="J146" s="191">
        <f>BK146</f>
        <v>0</v>
      </c>
      <c r="K146" s="177"/>
      <c r="L146" s="182"/>
      <c r="M146" s="183"/>
      <c r="N146" s="184"/>
      <c r="O146" s="184"/>
      <c r="P146" s="185">
        <f>P147</f>
        <v>0</v>
      </c>
      <c r="Q146" s="184"/>
      <c r="R146" s="185">
        <f>R147</f>
        <v>0</v>
      </c>
      <c r="S146" s="184"/>
      <c r="T146" s="186">
        <f>T147</f>
        <v>0</v>
      </c>
      <c r="AR146" s="187" t="s">
        <v>211</v>
      </c>
      <c r="AT146" s="188" t="s">
        <v>78</v>
      </c>
      <c r="AU146" s="188" t="s">
        <v>87</v>
      </c>
      <c r="AY146" s="187" t="s">
        <v>174</v>
      </c>
      <c r="BK146" s="189">
        <f>BK147</f>
        <v>0</v>
      </c>
    </row>
    <row r="147" spans="1:65" s="2" customFormat="1" ht="14.45" customHeight="1">
      <c r="A147" s="35"/>
      <c r="B147" s="36"/>
      <c r="C147" s="192" t="s">
        <v>8</v>
      </c>
      <c r="D147" s="192" t="s">
        <v>176</v>
      </c>
      <c r="E147" s="193" t="s">
        <v>3825</v>
      </c>
      <c r="F147" s="194" t="s">
        <v>3826</v>
      </c>
      <c r="G147" s="195" t="s">
        <v>1721</v>
      </c>
      <c r="H147" s="196">
        <v>1</v>
      </c>
      <c r="I147" s="197"/>
      <c r="J147" s="198">
        <f>ROUND(I147*H147,2)</f>
        <v>0</v>
      </c>
      <c r="K147" s="194" t="s">
        <v>180</v>
      </c>
      <c r="L147" s="40"/>
      <c r="M147" s="271" t="s">
        <v>1</v>
      </c>
      <c r="N147" s="272" t="s">
        <v>44</v>
      </c>
      <c r="O147" s="269"/>
      <c r="P147" s="273">
        <f>O147*H147</f>
        <v>0</v>
      </c>
      <c r="Q147" s="273">
        <v>0</v>
      </c>
      <c r="R147" s="273">
        <f>Q147*H147</f>
        <v>0</v>
      </c>
      <c r="S147" s="273">
        <v>0</v>
      </c>
      <c r="T147" s="27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3" t="s">
        <v>3772</v>
      </c>
      <c r="AT147" s="203" t="s">
        <v>176</v>
      </c>
      <c r="AU147" s="203" t="s">
        <v>89</v>
      </c>
      <c r="AY147" s="18" t="s">
        <v>174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8" t="s">
        <v>87</v>
      </c>
      <c r="BK147" s="204">
        <f>ROUND(I147*H147,2)</f>
        <v>0</v>
      </c>
      <c r="BL147" s="18" t="s">
        <v>3772</v>
      </c>
      <c r="BM147" s="203" t="s">
        <v>3827</v>
      </c>
    </row>
    <row r="148" spans="1:31" s="2" customFormat="1" ht="6.95" customHeight="1">
      <c r="A148" s="35"/>
      <c r="B148" s="55"/>
      <c r="C148" s="56"/>
      <c r="D148" s="56"/>
      <c r="E148" s="56"/>
      <c r="F148" s="56"/>
      <c r="G148" s="56"/>
      <c r="H148" s="56"/>
      <c r="I148" s="56"/>
      <c r="J148" s="56"/>
      <c r="K148" s="56"/>
      <c r="L148" s="40"/>
      <c r="M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</sheetData>
  <sheetProtection algorithmName="SHA-512" hashValue="w1hkU0cPKJvE1onzP4ciCSHKp8VVotg5ZQlyd1h+e+pLd4ThTYf0C8uZsJrN6adLo29NO4AD2G6X8TWDd+QO5g==" saltValue="UzcDKPx0eSQjMFavGzCTw/tdJpf0xWdL+R8dTl29tuwuQJu1N3z2b7ildW9iqqX29ng9bqoBgfwnEuaBjGOl3g==" spinCount="100000" sheet="1" objects="1" scenarios="1" formatColumns="0" formatRows="0" autoFilter="0"/>
  <autoFilter ref="C123:K147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88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5" customHeight="1">
      <c r="B4" s="21"/>
      <c r="D4" s="118" t="s">
        <v>125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20" t="str">
        <f>'Rekapitulace stavby'!K6</f>
        <v>Stavební úpravy a přístavba krytého bazénu ve Studénce, Budovatelská 769, 742 13 Studénka - Butovice</v>
      </c>
      <c r="F7" s="321"/>
      <c r="G7" s="321"/>
      <c r="H7" s="321"/>
      <c r="L7" s="21"/>
    </row>
    <row r="8" spans="1:31" s="2" customFormat="1" ht="12" customHeight="1">
      <c r="A8" s="35"/>
      <c r="B8" s="40"/>
      <c r="C8" s="35"/>
      <c r="D8" s="120" t="s">
        <v>126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2" t="s">
        <v>127</v>
      </c>
      <c r="F9" s="323"/>
      <c r="G9" s="323"/>
      <c r="H9" s="32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20" t="s">
        <v>18</v>
      </c>
      <c r="E11" s="35"/>
      <c r="F11" s="111" t="s">
        <v>1</v>
      </c>
      <c r="G11" s="35"/>
      <c r="H11" s="35"/>
      <c r="I11" s="120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20</v>
      </c>
      <c r="E12" s="35"/>
      <c r="F12" s="111" t="s">
        <v>21</v>
      </c>
      <c r="G12" s="35"/>
      <c r="H12" s="35"/>
      <c r="I12" s="120" t="s">
        <v>22</v>
      </c>
      <c r="J12" s="121" t="str">
        <f>'Rekapitulace stavby'!AN8</f>
        <v>26.10.2021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24</v>
      </c>
      <c r="E14" s="35"/>
      <c r="F14" s="35"/>
      <c r="G14" s="35"/>
      <c r="H14" s="35"/>
      <c r="I14" s="120" t="s">
        <v>25</v>
      </c>
      <c r="J14" s="111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27</v>
      </c>
      <c r="F15" s="35"/>
      <c r="G15" s="35"/>
      <c r="H15" s="35"/>
      <c r="I15" s="120" t="s">
        <v>28</v>
      </c>
      <c r="J15" s="111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30</v>
      </c>
      <c r="E17" s="35"/>
      <c r="F17" s="35"/>
      <c r="G17" s="35"/>
      <c r="H17" s="35"/>
      <c r="I17" s="120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4" t="str">
        <f>'Rekapitulace stavby'!E14</f>
        <v>Vyplň údaj</v>
      </c>
      <c r="F18" s="325"/>
      <c r="G18" s="325"/>
      <c r="H18" s="325"/>
      <c r="I18" s="120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32</v>
      </c>
      <c r="E20" s="35"/>
      <c r="F20" s="35"/>
      <c r="G20" s="35"/>
      <c r="H20" s="35"/>
      <c r="I20" s="120" t="s">
        <v>25</v>
      </c>
      <c r="J20" s="111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34</v>
      </c>
      <c r="F21" s="35"/>
      <c r="G21" s="35"/>
      <c r="H21" s="35"/>
      <c r="I21" s="120" t="s">
        <v>28</v>
      </c>
      <c r="J21" s="111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37</v>
      </c>
      <c r="E23" s="35"/>
      <c r="F23" s="35"/>
      <c r="G23" s="35"/>
      <c r="H23" s="35"/>
      <c r="I23" s="120" t="s">
        <v>25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">
        <v>21</v>
      </c>
      <c r="F24" s="35"/>
      <c r="G24" s="35"/>
      <c r="H24" s="35"/>
      <c r="I24" s="120" t="s">
        <v>28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38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2"/>
      <c r="B27" s="123"/>
      <c r="C27" s="122"/>
      <c r="D27" s="122"/>
      <c r="E27" s="326" t="s">
        <v>1</v>
      </c>
      <c r="F27" s="326"/>
      <c r="G27" s="326"/>
      <c r="H27" s="326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39</v>
      </c>
      <c r="E30" s="35"/>
      <c r="F30" s="35"/>
      <c r="G30" s="35"/>
      <c r="H30" s="35"/>
      <c r="I30" s="35"/>
      <c r="J30" s="127">
        <f>ROUND(J142,2)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41</v>
      </c>
      <c r="G32" s="35"/>
      <c r="H32" s="35"/>
      <c r="I32" s="128" t="s">
        <v>40</v>
      </c>
      <c r="J32" s="128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43</v>
      </c>
      <c r="E33" s="120" t="s">
        <v>44</v>
      </c>
      <c r="F33" s="130">
        <f>ROUND((SUM(BE142:BE2659)),2)</f>
        <v>0</v>
      </c>
      <c r="G33" s="35"/>
      <c r="H33" s="35"/>
      <c r="I33" s="131">
        <v>0.21</v>
      </c>
      <c r="J33" s="130">
        <f>ROUND(((SUM(BE142:BE2659))*I33),2)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45</v>
      </c>
      <c r="F34" s="130">
        <f>ROUND((SUM(BF142:BF2659)),2)</f>
        <v>0</v>
      </c>
      <c r="G34" s="35"/>
      <c r="H34" s="35"/>
      <c r="I34" s="131">
        <v>0.15</v>
      </c>
      <c r="J34" s="130">
        <f>ROUND(((SUM(BF142:BF2659))*I34),2)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20" t="s">
        <v>46</v>
      </c>
      <c r="F35" s="130">
        <f>ROUND((SUM(BG142:BG2659)),2)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0" t="s">
        <v>47</v>
      </c>
      <c r="F36" s="130">
        <f>ROUND((SUM(BH142:BH2659)),2)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48</v>
      </c>
      <c r="F37" s="130">
        <f>ROUND((SUM(BI142:BI2659)),2)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49</v>
      </c>
      <c r="E39" s="134"/>
      <c r="F39" s="134"/>
      <c r="G39" s="135" t="s">
        <v>50</v>
      </c>
      <c r="H39" s="136" t="s">
        <v>51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52</v>
      </c>
      <c r="E50" s="140"/>
      <c r="F50" s="140"/>
      <c r="G50" s="139" t="s">
        <v>53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54</v>
      </c>
      <c r="E61" s="142"/>
      <c r="F61" s="143" t="s">
        <v>55</v>
      </c>
      <c r="G61" s="141" t="s">
        <v>54</v>
      </c>
      <c r="H61" s="142"/>
      <c r="I61" s="142"/>
      <c r="J61" s="144" t="s">
        <v>55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56</v>
      </c>
      <c r="E65" s="145"/>
      <c r="F65" s="145"/>
      <c r="G65" s="139" t="s">
        <v>57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54</v>
      </c>
      <c r="E76" s="142"/>
      <c r="F76" s="143" t="s">
        <v>55</v>
      </c>
      <c r="G76" s="141" t="s">
        <v>54</v>
      </c>
      <c r="H76" s="142"/>
      <c r="I76" s="142"/>
      <c r="J76" s="144" t="s">
        <v>55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7" t="str">
        <f>E7</f>
        <v>Stavební úpravy a přístavba krytého bazénu ve Studénce, Budovatelská 769, 742 13 Studénka - Butovice</v>
      </c>
      <c r="F85" s="328"/>
      <c r="G85" s="328"/>
      <c r="H85" s="32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126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0" t="str">
        <f>E9</f>
        <v>SO01 - Stavební část</v>
      </c>
      <c r="F87" s="329"/>
      <c r="G87" s="329"/>
      <c r="H87" s="32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26.10.2021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Město Studénka</v>
      </c>
      <c r="G91" s="37"/>
      <c r="H91" s="37"/>
      <c r="I91" s="30" t="s">
        <v>32</v>
      </c>
      <c r="J91" s="33" t="str">
        <f>E21</f>
        <v>Michal Pospíšil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0" t="s">
        <v>129</v>
      </c>
      <c r="D94" s="151"/>
      <c r="E94" s="151"/>
      <c r="F94" s="151"/>
      <c r="G94" s="151"/>
      <c r="H94" s="151"/>
      <c r="I94" s="151"/>
      <c r="J94" s="152" t="s">
        <v>130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131</v>
      </c>
      <c r="D96" s="37"/>
      <c r="E96" s="37"/>
      <c r="F96" s="37"/>
      <c r="G96" s="37"/>
      <c r="H96" s="37"/>
      <c r="I96" s="37"/>
      <c r="J96" s="85">
        <f>J142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132</v>
      </c>
    </row>
    <row r="97" spans="2:12" s="9" customFormat="1" ht="24.95" customHeight="1">
      <c r="B97" s="154"/>
      <c r="C97" s="155"/>
      <c r="D97" s="156" t="s">
        <v>133</v>
      </c>
      <c r="E97" s="157"/>
      <c r="F97" s="157"/>
      <c r="G97" s="157"/>
      <c r="H97" s="157"/>
      <c r="I97" s="157"/>
      <c r="J97" s="158">
        <f>J143</f>
        <v>0</v>
      </c>
      <c r="K97" s="155"/>
      <c r="L97" s="159"/>
    </row>
    <row r="98" spans="2:12" s="10" customFormat="1" ht="19.9" customHeight="1">
      <c r="B98" s="160"/>
      <c r="C98" s="105"/>
      <c r="D98" s="161" t="s">
        <v>134</v>
      </c>
      <c r="E98" s="162"/>
      <c r="F98" s="162"/>
      <c r="G98" s="162"/>
      <c r="H98" s="162"/>
      <c r="I98" s="162"/>
      <c r="J98" s="163">
        <f>J144</f>
        <v>0</v>
      </c>
      <c r="K98" s="105"/>
      <c r="L98" s="164"/>
    </row>
    <row r="99" spans="2:12" s="10" customFormat="1" ht="19.9" customHeight="1">
      <c r="B99" s="160"/>
      <c r="C99" s="105"/>
      <c r="D99" s="161" t="s">
        <v>135</v>
      </c>
      <c r="E99" s="162"/>
      <c r="F99" s="162"/>
      <c r="G99" s="162"/>
      <c r="H99" s="162"/>
      <c r="I99" s="162"/>
      <c r="J99" s="163">
        <f>J286</f>
        <v>0</v>
      </c>
      <c r="K99" s="105"/>
      <c r="L99" s="164"/>
    </row>
    <row r="100" spans="2:12" s="10" customFormat="1" ht="19.9" customHeight="1">
      <c r="B100" s="160"/>
      <c r="C100" s="105"/>
      <c r="D100" s="161" t="s">
        <v>136</v>
      </c>
      <c r="E100" s="162"/>
      <c r="F100" s="162"/>
      <c r="G100" s="162"/>
      <c r="H100" s="162"/>
      <c r="I100" s="162"/>
      <c r="J100" s="163">
        <f>J520</f>
        <v>0</v>
      </c>
      <c r="K100" s="105"/>
      <c r="L100" s="164"/>
    </row>
    <row r="101" spans="2:12" s="10" customFormat="1" ht="19.9" customHeight="1">
      <c r="B101" s="160"/>
      <c r="C101" s="105"/>
      <c r="D101" s="161" t="s">
        <v>137</v>
      </c>
      <c r="E101" s="162"/>
      <c r="F101" s="162"/>
      <c r="G101" s="162"/>
      <c r="H101" s="162"/>
      <c r="I101" s="162"/>
      <c r="J101" s="163">
        <f>J671</f>
        <v>0</v>
      </c>
      <c r="K101" s="105"/>
      <c r="L101" s="164"/>
    </row>
    <row r="102" spans="2:12" s="10" customFormat="1" ht="19.9" customHeight="1">
      <c r="B102" s="160"/>
      <c r="C102" s="105"/>
      <c r="D102" s="161" t="s">
        <v>138</v>
      </c>
      <c r="E102" s="162"/>
      <c r="F102" s="162"/>
      <c r="G102" s="162"/>
      <c r="H102" s="162"/>
      <c r="I102" s="162"/>
      <c r="J102" s="163">
        <f>J825</f>
        <v>0</v>
      </c>
      <c r="K102" s="105"/>
      <c r="L102" s="164"/>
    </row>
    <row r="103" spans="2:12" s="10" customFormat="1" ht="19.9" customHeight="1">
      <c r="B103" s="160"/>
      <c r="C103" s="105"/>
      <c r="D103" s="161" t="s">
        <v>139</v>
      </c>
      <c r="E103" s="162"/>
      <c r="F103" s="162"/>
      <c r="G103" s="162"/>
      <c r="H103" s="162"/>
      <c r="I103" s="162"/>
      <c r="J103" s="163">
        <f>J1141</f>
        <v>0</v>
      </c>
      <c r="K103" s="105"/>
      <c r="L103" s="164"/>
    </row>
    <row r="104" spans="2:12" s="10" customFormat="1" ht="19.9" customHeight="1">
      <c r="B104" s="160"/>
      <c r="C104" s="105"/>
      <c r="D104" s="161" t="s">
        <v>140</v>
      </c>
      <c r="E104" s="162"/>
      <c r="F104" s="162"/>
      <c r="G104" s="162"/>
      <c r="H104" s="162"/>
      <c r="I104" s="162"/>
      <c r="J104" s="163">
        <f>J1160</f>
        <v>0</v>
      </c>
      <c r="K104" s="105"/>
      <c r="L104" s="164"/>
    </row>
    <row r="105" spans="2:12" s="10" customFormat="1" ht="19.9" customHeight="1">
      <c r="B105" s="160"/>
      <c r="C105" s="105"/>
      <c r="D105" s="161" t="s">
        <v>141</v>
      </c>
      <c r="E105" s="162"/>
      <c r="F105" s="162"/>
      <c r="G105" s="162"/>
      <c r="H105" s="162"/>
      <c r="I105" s="162"/>
      <c r="J105" s="163">
        <f>J1595</f>
        <v>0</v>
      </c>
      <c r="K105" s="105"/>
      <c r="L105" s="164"/>
    </row>
    <row r="106" spans="2:12" s="10" customFormat="1" ht="19.9" customHeight="1">
      <c r="B106" s="160"/>
      <c r="C106" s="105"/>
      <c r="D106" s="161" t="s">
        <v>142</v>
      </c>
      <c r="E106" s="162"/>
      <c r="F106" s="162"/>
      <c r="G106" s="162"/>
      <c r="H106" s="162"/>
      <c r="I106" s="162"/>
      <c r="J106" s="163">
        <f>J1608</f>
        <v>0</v>
      </c>
      <c r="K106" s="105"/>
      <c r="L106" s="164"/>
    </row>
    <row r="107" spans="2:12" s="9" customFormat="1" ht="24.95" customHeight="1">
      <c r="B107" s="154"/>
      <c r="C107" s="155"/>
      <c r="D107" s="156" t="s">
        <v>143</v>
      </c>
      <c r="E107" s="157"/>
      <c r="F107" s="157"/>
      <c r="G107" s="157"/>
      <c r="H107" s="157"/>
      <c r="I107" s="157"/>
      <c r="J107" s="158">
        <f>J1610</f>
        <v>0</v>
      </c>
      <c r="K107" s="155"/>
      <c r="L107" s="159"/>
    </row>
    <row r="108" spans="2:12" s="10" customFormat="1" ht="19.9" customHeight="1">
      <c r="B108" s="160"/>
      <c r="C108" s="105"/>
      <c r="D108" s="161" t="s">
        <v>144</v>
      </c>
      <c r="E108" s="162"/>
      <c r="F108" s="162"/>
      <c r="G108" s="162"/>
      <c r="H108" s="162"/>
      <c r="I108" s="162"/>
      <c r="J108" s="163">
        <f>J1611</f>
        <v>0</v>
      </c>
      <c r="K108" s="105"/>
      <c r="L108" s="164"/>
    </row>
    <row r="109" spans="2:12" s="10" customFormat="1" ht="19.9" customHeight="1">
      <c r="B109" s="160"/>
      <c r="C109" s="105"/>
      <c r="D109" s="161" t="s">
        <v>145</v>
      </c>
      <c r="E109" s="162"/>
      <c r="F109" s="162"/>
      <c r="G109" s="162"/>
      <c r="H109" s="162"/>
      <c r="I109" s="162"/>
      <c r="J109" s="163">
        <f>J1745</f>
        <v>0</v>
      </c>
      <c r="K109" s="105"/>
      <c r="L109" s="164"/>
    </row>
    <row r="110" spans="2:12" s="10" customFormat="1" ht="19.9" customHeight="1">
      <c r="B110" s="160"/>
      <c r="C110" s="105"/>
      <c r="D110" s="161" t="s">
        <v>146</v>
      </c>
      <c r="E110" s="162"/>
      <c r="F110" s="162"/>
      <c r="G110" s="162"/>
      <c r="H110" s="162"/>
      <c r="I110" s="162"/>
      <c r="J110" s="163">
        <f>J1781</f>
        <v>0</v>
      </c>
      <c r="K110" s="105"/>
      <c r="L110" s="164"/>
    </row>
    <row r="111" spans="2:12" s="10" customFormat="1" ht="19.9" customHeight="1">
      <c r="B111" s="160"/>
      <c r="C111" s="105"/>
      <c r="D111" s="161" t="s">
        <v>147</v>
      </c>
      <c r="E111" s="162"/>
      <c r="F111" s="162"/>
      <c r="G111" s="162"/>
      <c r="H111" s="162"/>
      <c r="I111" s="162"/>
      <c r="J111" s="163">
        <f>J1888</f>
        <v>0</v>
      </c>
      <c r="K111" s="105"/>
      <c r="L111" s="164"/>
    </row>
    <row r="112" spans="2:12" s="10" customFormat="1" ht="19.9" customHeight="1">
      <c r="B112" s="160"/>
      <c r="C112" s="105"/>
      <c r="D112" s="161" t="s">
        <v>148</v>
      </c>
      <c r="E112" s="162"/>
      <c r="F112" s="162"/>
      <c r="G112" s="162"/>
      <c r="H112" s="162"/>
      <c r="I112" s="162"/>
      <c r="J112" s="163">
        <f>J1908</f>
        <v>0</v>
      </c>
      <c r="K112" s="105"/>
      <c r="L112" s="164"/>
    </row>
    <row r="113" spans="2:12" s="10" customFormat="1" ht="19.9" customHeight="1">
      <c r="B113" s="160"/>
      <c r="C113" s="105"/>
      <c r="D113" s="161" t="s">
        <v>149</v>
      </c>
      <c r="E113" s="162"/>
      <c r="F113" s="162"/>
      <c r="G113" s="162"/>
      <c r="H113" s="162"/>
      <c r="I113" s="162"/>
      <c r="J113" s="163">
        <f>J1919</f>
        <v>0</v>
      </c>
      <c r="K113" s="105"/>
      <c r="L113" s="164"/>
    </row>
    <row r="114" spans="2:12" s="10" customFormat="1" ht="19.9" customHeight="1">
      <c r="B114" s="160"/>
      <c r="C114" s="105"/>
      <c r="D114" s="161" t="s">
        <v>150</v>
      </c>
      <c r="E114" s="162"/>
      <c r="F114" s="162"/>
      <c r="G114" s="162"/>
      <c r="H114" s="162"/>
      <c r="I114" s="162"/>
      <c r="J114" s="163">
        <f>J1926</f>
        <v>0</v>
      </c>
      <c r="K114" s="105"/>
      <c r="L114" s="164"/>
    </row>
    <row r="115" spans="2:12" s="10" customFormat="1" ht="19.9" customHeight="1">
      <c r="B115" s="160"/>
      <c r="C115" s="105"/>
      <c r="D115" s="161" t="s">
        <v>151</v>
      </c>
      <c r="E115" s="162"/>
      <c r="F115" s="162"/>
      <c r="G115" s="162"/>
      <c r="H115" s="162"/>
      <c r="I115" s="162"/>
      <c r="J115" s="163">
        <f>J1955</f>
        <v>0</v>
      </c>
      <c r="K115" s="105"/>
      <c r="L115" s="164"/>
    </row>
    <row r="116" spans="2:12" s="10" customFormat="1" ht="19.9" customHeight="1">
      <c r="B116" s="160"/>
      <c r="C116" s="105"/>
      <c r="D116" s="161" t="s">
        <v>152</v>
      </c>
      <c r="E116" s="162"/>
      <c r="F116" s="162"/>
      <c r="G116" s="162"/>
      <c r="H116" s="162"/>
      <c r="I116" s="162"/>
      <c r="J116" s="163">
        <f>J2013</f>
        <v>0</v>
      </c>
      <c r="K116" s="105"/>
      <c r="L116" s="164"/>
    </row>
    <row r="117" spans="2:12" s="10" customFormat="1" ht="19.9" customHeight="1">
      <c r="B117" s="160"/>
      <c r="C117" s="105"/>
      <c r="D117" s="161" t="s">
        <v>153</v>
      </c>
      <c r="E117" s="162"/>
      <c r="F117" s="162"/>
      <c r="G117" s="162"/>
      <c r="H117" s="162"/>
      <c r="I117" s="162"/>
      <c r="J117" s="163">
        <f>J2081</f>
        <v>0</v>
      </c>
      <c r="K117" s="105"/>
      <c r="L117" s="164"/>
    </row>
    <row r="118" spans="2:12" s="10" customFormat="1" ht="19.9" customHeight="1">
      <c r="B118" s="160"/>
      <c r="C118" s="105"/>
      <c r="D118" s="161" t="s">
        <v>154</v>
      </c>
      <c r="E118" s="162"/>
      <c r="F118" s="162"/>
      <c r="G118" s="162"/>
      <c r="H118" s="162"/>
      <c r="I118" s="162"/>
      <c r="J118" s="163">
        <f>J2168</f>
        <v>0</v>
      </c>
      <c r="K118" s="105"/>
      <c r="L118" s="164"/>
    </row>
    <row r="119" spans="2:12" s="10" customFormat="1" ht="19.9" customHeight="1">
      <c r="B119" s="160"/>
      <c r="C119" s="105"/>
      <c r="D119" s="161" t="s">
        <v>155</v>
      </c>
      <c r="E119" s="162"/>
      <c r="F119" s="162"/>
      <c r="G119" s="162"/>
      <c r="H119" s="162"/>
      <c r="I119" s="162"/>
      <c r="J119" s="163">
        <f>J2225</f>
        <v>0</v>
      </c>
      <c r="K119" s="105"/>
      <c r="L119" s="164"/>
    </row>
    <row r="120" spans="2:12" s="10" customFormat="1" ht="19.9" customHeight="1">
      <c r="B120" s="160"/>
      <c r="C120" s="105"/>
      <c r="D120" s="161" t="s">
        <v>156</v>
      </c>
      <c r="E120" s="162"/>
      <c r="F120" s="162"/>
      <c r="G120" s="162"/>
      <c r="H120" s="162"/>
      <c r="I120" s="162"/>
      <c r="J120" s="163">
        <f>J2385</f>
        <v>0</v>
      </c>
      <c r="K120" s="105"/>
      <c r="L120" s="164"/>
    </row>
    <row r="121" spans="2:12" s="10" customFormat="1" ht="19.9" customHeight="1">
      <c r="B121" s="160"/>
      <c r="C121" s="105"/>
      <c r="D121" s="161" t="s">
        <v>157</v>
      </c>
      <c r="E121" s="162"/>
      <c r="F121" s="162"/>
      <c r="G121" s="162"/>
      <c r="H121" s="162"/>
      <c r="I121" s="162"/>
      <c r="J121" s="163">
        <f>J2514</f>
        <v>0</v>
      </c>
      <c r="K121" s="105"/>
      <c r="L121" s="164"/>
    </row>
    <row r="122" spans="2:12" s="10" customFormat="1" ht="19.9" customHeight="1">
      <c r="B122" s="160"/>
      <c r="C122" s="105"/>
      <c r="D122" s="161" t="s">
        <v>158</v>
      </c>
      <c r="E122" s="162"/>
      <c r="F122" s="162"/>
      <c r="G122" s="162"/>
      <c r="H122" s="162"/>
      <c r="I122" s="162"/>
      <c r="J122" s="163">
        <f>J2615</f>
        <v>0</v>
      </c>
      <c r="K122" s="105"/>
      <c r="L122" s="164"/>
    </row>
    <row r="123" spans="1:31" s="2" customFormat="1" ht="21.7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55"/>
      <c r="C124" s="56"/>
      <c r="D124" s="56"/>
      <c r="E124" s="56"/>
      <c r="F124" s="56"/>
      <c r="G124" s="56"/>
      <c r="H124" s="56"/>
      <c r="I124" s="56"/>
      <c r="J124" s="56"/>
      <c r="K124" s="56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8" spans="1:31" s="2" customFormat="1" ht="6.95" customHeight="1">
      <c r="A128" s="35"/>
      <c r="B128" s="57"/>
      <c r="C128" s="58"/>
      <c r="D128" s="58"/>
      <c r="E128" s="58"/>
      <c r="F128" s="58"/>
      <c r="G128" s="58"/>
      <c r="H128" s="58"/>
      <c r="I128" s="58"/>
      <c r="J128" s="58"/>
      <c r="K128" s="58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24.95" customHeight="1">
      <c r="A129" s="35"/>
      <c r="B129" s="36"/>
      <c r="C129" s="24" t="s">
        <v>159</v>
      </c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6.95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2" customHeight="1">
      <c r="A131" s="35"/>
      <c r="B131" s="36"/>
      <c r="C131" s="30" t="s">
        <v>16</v>
      </c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6.5" customHeight="1">
      <c r="A132" s="35"/>
      <c r="B132" s="36"/>
      <c r="C132" s="37"/>
      <c r="D132" s="37"/>
      <c r="E132" s="327" t="str">
        <f>E7</f>
        <v>Stavební úpravy a přístavba krytého bazénu ve Studénce, Budovatelská 769, 742 13 Studénka - Butovice</v>
      </c>
      <c r="F132" s="328"/>
      <c r="G132" s="328"/>
      <c r="H132" s="328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12" customHeight="1">
      <c r="A133" s="35"/>
      <c r="B133" s="36"/>
      <c r="C133" s="30" t="s">
        <v>126</v>
      </c>
      <c r="D133" s="37"/>
      <c r="E133" s="37"/>
      <c r="F133" s="37"/>
      <c r="G133" s="37"/>
      <c r="H133" s="37"/>
      <c r="I133" s="37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6.5" customHeight="1">
      <c r="A134" s="35"/>
      <c r="B134" s="36"/>
      <c r="C134" s="37"/>
      <c r="D134" s="37"/>
      <c r="E134" s="280" t="str">
        <f>E9</f>
        <v>SO01 - Stavební část</v>
      </c>
      <c r="F134" s="329"/>
      <c r="G134" s="329"/>
      <c r="H134" s="329"/>
      <c r="I134" s="37"/>
      <c r="J134" s="37"/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6.95" customHeight="1">
      <c r="A135" s="35"/>
      <c r="B135" s="36"/>
      <c r="C135" s="37"/>
      <c r="D135" s="37"/>
      <c r="E135" s="37"/>
      <c r="F135" s="37"/>
      <c r="G135" s="37"/>
      <c r="H135" s="37"/>
      <c r="I135" s="37"/>
      <c r="J135" s="37"/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12" customHeight="1">
      <c r="A136" s="35"/>
      <c r="B136" s="36"/>
      <c r="C136" s="30" t="s">
        <v>20</v>
      </c>
      <c r="D136" s="37"/>
      <c r="E136" s="37"/>
      <c r="F136" s="28" t="str">
        <f>F12</f>
        <v xml:space="preserve"> </v>
      </c>
      <c r="G136" s="37"/>
      <c r="H136" s="37"/>
      <c r="I136" s="30" t="s">
        <v>22</v>
      </c>
      <c r="J136" s="67" t="str">
        <f>IF(J12="","",J12)</f>
        <v>26.10.2021</v>
      </c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6.95" customHeight="1">
      <c r="A137" s="35"/>
      <c r="B137" s="36"/>
      <c r="C137" s="37"/>
      <c r="D137" s="37"/>
      <c r="E137" s="37"/>
      <c r="F137" s="37"/>
      <c r="G137" s="37"/>
      <c r="H137" s="37"/>
      <c r="I137" s="37"/>
      <c r="J137" s="37"/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15.2" customHeight="1">
      <c r="A138" s="35"/>
      <c r="B138" s="36"/>
      <c r="C138" s="30" t="s">
        <v>24</v>
      </c>
      <c r="D138" s="37"/>
      <c r="E138" s="37"/>
      <c r="F138" s="28" t="str">
        <f>E15</f>
        <v>Město Studénka</v>
      </c>
      <c r="G138" s="37"/>
      <c r="H138" s="37"/>
      <c r="I138" s="30" t="s">
        <v>32</v>
      </c>
      <c r="J138" s="33" t="str">
        <f>E21</f>
        <v>Michal Pospíšil</v>
      </c>
      <c r="K138" s="37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2" customFormat="1" ht="15.2" customHeight="1">
      <c r="A139" s="35"/>
      <c r="B139" s="36"/>
      <c r="C139" s="30" t="s">
        <v>30</v>
      </c>
      <c r="D139" s="37"/>
      <c r="E139" s="37"/>
      <c r="F139" s="28" t="str">
        <f>IF(E18="","",E18)</f>
        <v>Vyplň údaj</v>
      </c>
      <c r="G139" s="37"/>
      <c r="H139" s="37"/>
      <c r="I139" s="30" t="s">
        <v>37</v>
      </c>
      <c r="J139" s="33" t="str">
        <f>E24</f>
        <v xml:space="preserve"> </v>
      </c>
      <c r="K139" s="37"/>
      <c r="L139" s="52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1" s="2" customFormat="1" ht="10.35" customHeight="1">
      <c r="A140" s="35"/>
      <c r="B140" s="36"/>
      <c r="C140" s="37"/>
      <c r="D140" s="37"/>
      <c r="E140" s="37"/>
      <c r="F140" s="37"/>
      <c r="G140" s="37"/>
      <c r="H140" s="37"/>
      <c r="I140" s="37"/>
      <c r="J140" s="37"/>
      <c r="K140" s="37"/>
      <c r="L140" s="52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31" s="11" customFormat="1" ht="29.25" customHeight="1">
      <c r="A141" s="165"/>
      <c r="B141" s="166"/>
      <c r="C141" s="167" t="s">
        <v>160</v>
      </c>
      <c r="D141" s="168" t="s">
        <v>64</v>
      </c>
      <c r="E141" s="168" t="s">
        <v>60</v>
      </c>
      <c r="F141" s="168" t="s">
        <v>61</v>
      </c>
      <c r="G141" s="168" t="s">
        <v>161</v>
      </c>
      <c r="H141" s="168" t="s">
        <v>162</v>
      </c>
      <c r="I141" s="168" t="s">
        <v>163</v>
      </c>
      <c r="J141" s="168" t="s">
        <v>130</v>
      </c>
      <c r="K141" s="169" t="s">
        <v>164</v>
      </c>
      <c r="L141" s="170"/>
      <c r="M141" s="76" t="s">
        <v>1</v>
      </c>
      <c r="N141" s="77" t="s">
        <v>43</v>
      </c>
      <c r="O141" s="77" t="s">
        <v>165</v>
      </c>
      <c r="P141" s="77" t="s">
        <v>166</v>
      </c>
      <c r="Q141" s="77" t="s">
        <v>167</v>
      </c>
      <c r="R141" s="77" t="s">
        <v>168</v>
      </c>
      <c r="S141" s="77" t="s">
        <v>169</v>
      </c>
      <c r="T141" s="78" t="s">
        <v>170</v>
      </c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</row>
    <row r="142" spans="1:63" s="2" customFormat="1" ht="22.9" customHeight="1">
      <c r="A142" s="35"/>
      <c r="B142" s="36"/>
      <c r="C142" s="83" t="s">
        <v>171</v>
      </c>
      <c r="D142" s="37"/>
      <c r="E142" s="37"/>
      <c r="F142" s="37"/>
      <c r="G142" s="37"/>
      <c r="H142" s="37"/>
      <c r="I142" s="37"/>
      <c r="J142" s="171">
        <f>BK142</f>
        <v>0</v>
      </c>
      <c r="K142" s="37"/>
      <c r="L142" s="40"/>
      <c r="M142" s="79"/>
      <c r="N142" s="172"/>
      <c r="O142" s="80"/>
      <c r="P142" s="173">
        <f>P143+P1610</f>
        <v>0</v>
      </c>
      <c r="Q142" s="80"/>
      <c r="R142" s="173">
        <f>R143+R1610</f>
        <v>511.59102656000005</v>
      </c>
      <c r="S142" s="80"/>
      <c r="T142" s="174">
        <f>T143+T1610</f>
        <v>107.18559079999999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78</v>
      </c>
      <c r="AU142" s="18" t="s">
        <v>132</v>
      </c>
      <c r="BK142" s="175">
        <f>BK143+BK1610</f>
        <v>0</v>
      </c>
    </row>
    <row r="143" spans="2:63" s="12" customFormat="1" ht="25.9" customHeight="1">
      <c r="B143" s="176"/>
      <c r="C143" s="177"/>
      <c r="D143" s="178" t="s">
        <v>78</v>
      </c>
      <c r="E143" s="179" t="s">
        <v>172</v>
      </c>
      <c r="F143" s="179" t="s">
        <v>173</v>
      </c>
      <c r="G143" s="177"/>
      <c r="H143" s="177"/>
      <c r="I143" s="180"/>
      <c r="J143" s="181">
        <f>BK143</f>
        <v>0</v>
      </c>
      <c r="K143" s="177"/>
      <c r="L143" s="182"/>
      <c r="M143" s="183"/>
      <c r="N143" s="184"/>
      <c r="O143" s="184"/>
      <c r="P143" s="185">
        <f>P144+P286+P520+P671+P825+P1141+P1160+P1595+P1608</f>
        <v>0</v>
      </c>
      <c r="Q143" s="184"/>
      <c r="R143" s="185">
        <f>R144+R286+R520+R671+R825+R1141+R1160+R1595+R1608</f>
        <v>480.23111161</v>
      </c>
      <c r="S143" s="184"/>
      <c r="T143" s="186">
        <f>T144+T286+T520+T671+T825+T1141+T1160+T1595+T1608</f>
        <v>105.11408679999998</v>
      </c>
      <c r="AR143" s="187" t="s">
        <v>87</v>
      </c>
      <c r="AT143" s="188" t="s">
        <v>78</v>
      </c>
      <c r="AU143" s="188" t="s">
        <v>79</v>
      </c>
      <c r="AY143" s="187" t="s">
        <v>174</v>
      </c>
      <c r="BK143" s="189">
        <f>BK144+BK286+BK520+BK671+BK825+BK1141+BK1160+BK1595+BK1608</f>
        <v>0</v>
      </c>
    </row>
    <row r="144" spans="2:63" s="12" customFormat="1" ht="22.9" customHeight="1">
      <c r="B144" s="176"/>
      <c r="C144" s="177"/>
      <c r="D144" s="178" t="s">
        <v>78</v>
      </c>
      <c r="E144" s="190" t="s">
        <v>87</v>
      </c>
      <c r="F144" s="190" t="s">
        <v>175</v>
      </c>
      <c r="G144" s="177"/>
      <c r="H144" s="177"/>
      <c r="I144" s="180"/>
      <c r="J144" s="191">
        <f>BK144</f>
        <v>0</v>
      </c>
      <c r="K144" s="177"/>
      <c r="L144" s="182"/>
      <c r="M144" s="183"/>
      <c r="N144" s="184"/>
      <c r="O144" s="184"/>
      <c r="P144" s="185">
        <f>SUM(P145:P285)</f>
        <v>0</v>
      </c>
      <c r="Q144" s="184"/>
      <c r="R144" s="185">
        <f>SUM(R145:R285)</f>
        <v>37.275729000000005</v>
      </c>
      <c r="S144" s="184"/>
      <c r="T144" s="186">
        <f>SUM(T145:T285)</f>
        <v>0</v>
      </c>
      <c r="AR144" s="187" t="s">
        <v>87</v>
      </c>
      <c r="AT144" s="188" t="s">
        <v>78</v>
      </c>
      <c r="AU144" s="188" t="s">
        <v>87</v>
      </c>
      <c r="AY144" s="187" t="s">
        <v>174</v>
      </c>
      <c r="BK144" s="189">
        <f>SUM(BK145:BK285)</f>
        <v>0</v>
      </c>
    </row>
    <row r="145" spans="1:65" s="2" customFormat="1" ht="14.45" customHeight="1">
      <c r="A145" s="35"/>
      <c r="B145" s="36"/>
      <c r="C145" s="192" t="s">
        <v>87</v>
      </c>
      <c r="D145" s="192" t="s">
        <v>176</v>
      </c>
      <c r="E145" s="193" t="s">
        <v>177</v>
      </c>
      <c r="F145" s="194" t="s">
        <v>178</v>
      </c>
      <c r="G145" s="195" t="s">
        <v>179</v>
      </c>
      <c r="H145" s="196">
        <v>35.35</v>
      </c>
      <c r="I145" s="197"/>
      <c r="J145" s="198">
        <f>ROUND(I145*H145,2)</f>
        <v>0</v>
      </c>
      <c r="K145" s="194" t="s">
        <v>180</v>
      </c>
      <c r="L145" s="40"/>
      <c r="M145" s="199" t="s">
        <v>1</v>
      </c>
      <c r="N145" s="200" t="s">
        <v>44</v>
      </c>
      <c r="O145" s="7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181</v>
      </c>
      <c r="AT145" s="203" t="s">
        <v>176</v>
      </c>
      <c r="AU145" s="203" t="s">
        <v>89</v>
      </c>
      <c r="AY145" s="18" t="s">
        <v>174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8" t="s">
        <v>87</v>
      </c>
      <c r="BK145" s="204">
        <f>ROUND(I145*H145,2)</f>
        <v>0</v>
      </c>
      <c r="BL145" s="18" t="s">
        <v>181</v>
      </c>
      <c r="BM145" s="203" t="s">
        <v>182</v>
      </c>
    </row>
    <row r="146" spans="2:51" s="13" customFormat="1" ht="11.25">
      <c r="B146" s="205"/>
      <c r="C146" s="206"/>
      <c r="D146" s="207" t="s">
        <v>183</v>
      </c>
      <c r="E146" s="208" t="s">
        <v>1</v>
      </c>
      <c r="F146" s="209" t="s">
        <v>184</v>
      </c>
      <c r="G146" s="206"/>
      <c r="H146" s="208" t="s">
        <v>1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183</v>
      </c>
      <c r="AU146" s="215" t="s">
        <v>89</v>
      </c>
      <c r="AV146" s="13" t="s">
        <v>87</v>
      </c>
      <c r="AW146" s="13" t="s">
        <v>36</v>
      </c>
      <c r="AX146" s="13" t="s">
        <v>79</v>
      </c>
      <c r="AY146" s="215" t="s">
        <v>174</v>
      </c>
    </row>
    <row r="147" spans="2:51" s="13" customFormat="1" ht="11.25">
      <c r="B147" s="205"/>
      <c r="C147" s="206"/>
      <c r="D147" s="207" t="s">
        <v>183</v>
      </c>
      <c r="E147" s="208" t="s">
        <v>1</v>
      </c>
      <c r="F147" s="209" t="s">
        <v>185</v>
      </c>
      <c r="G147" s="206"/>
      <c r="H147" s="208" t="s">
        <v>1</v>
      </c>
      <c r="I147" s="210"/>
      <c r="J147" s="206"/>
      <c r="K147" s="206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183</v>
      </c>
      <c r="AU147" s="215" t="s">
        <v>89</v>
      </c>
      <c r="AV147" s="13" t="s">
        <v>87</v>
      </c>
      <c r="AW147" s="13" t="s">
        <v>36</v>
      </c>
      <c r="AX147" s="13" t="s">
        <v>79</v>
      </c>
      <c r="AY147" s="215" t="s">
        <v>174</v>
      </c>
    </row>
    <row r="148" spans="2:51" s="14" customFormat="1" ht="11.25">
      <c r="B148" s="216"/>
      <c r="C148" s="217"/>
      <c r="D148" s="207" t="s">
        <v>183</v>
      </c>
      <c r="E148" s="218" t="s">
        <v>1</v>
      </c>
      <c r="F148" s="219" t="s">
        <v>186</v>
      </c>
      <c r="G148" s="217"/>
      <c r="H148" s="220">
        <v>32.5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183</v>
      </c>
      <c r="AU148" s="226" t="s">
        <v>89</v>
      </c>
      <c r="AV148" s="14" t="s">
        <v>89</v>
      </c>
      <c r="AW148" s="14" t="s">
        <v>36</v>
      </c>
      <c r="AX148" s="14" t="s">
        <v>79</v>
      </c>
      <c r="AY148" s="226" t="s">
        <v>174</v>
      </c>
    </row>
    <row r="149" spans="2:51" s="14" customFormat="1" ht="11.25">
      <c r="B149" s="216"/>
      <c r="C149" s="217"/>
      <c r="D149" s="207" t="s">
        <v>183</v>
      </c>
      <c r="E149" s="218" t="s">
        <v>1</v>
      </c>
      <c r="F149" s="219" t="s">
        <v>187</v>
      </c>
      <c r="G149" s="217"/>
      <c r="H149" s="220">
        <v>2.85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183</v>
      </c>
      <c r="AU149" s="226" t="s">
        <v>89</v>
      </c>
      <c r="AV149" s="14" t="s">
        <v>89</v>
      </c>
      <c r="AW149" s="14" t="s">
        <v>36</v>
      </c>
      <c r="AX149" s="14" t="s">
        <v>79</v>
      </c>
      <c r="AY149" s="226" t="s">
        <v>174</v>
      </c>
    </row>
    <row r="150" spans="2:51" s="15" customFormat="1" ht="11.25">
      <c r="B150" s="227"/>
      <c r="C150" s="228"/>
      <c r="D150" s="207" t="s">
        <v>183</v>
      </c>
      <c r="E150" s="229" t="s">
        <v>1</v>
      </c>
      <c r="F150" s="230" t="s">
        <v>188</v>
      </c>
      <c r="G150" s="228"/>
      <c r="H150" s="231">
        <v>35.35</v>
      </c>
      <c r="I150" s="232"/>
      <c r="J150" s="228"/>
      <c r="K150" s="228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183</v>
      </c>
      <c r="AU150" s="237" t="s">
        <v>89</v>
      </c>
      <c r="AV150" s="15" t="s">
        <v>181</v>
      </c>
      <c r="AW150" s="15" t="s">
        <v>36</v>
      </c>
      <c r="AX150" s="15" t="s">
        <v>87</v>
      </c>
      <c r="AY150" s="237" t="s">
        <v>174</v>
      </c>
    </row>
    <row r="151" spans="1:65" s="2" customFormat="1" ht="14.45" customHeight="1">
      <c r="A151" s="35"/>
      <c r="B151" s="36"/>
      <c r="C151" s="192" t="s">
        <v>89</v>
      </c>
      <c r="D151" s="192" t="s">
        <v>176</v>
      </c>
      <c r="E151" s="193" t="s">
        <v>189</v>
      </c>
      <c r="F151" s="194" t="s">
        <v>190</v>
      </c>
      <c r="G151" s="195" t="s">
        <v>179</v>
      </c>
      <c r="H151" s="196">
        <v>140</v>
      </c>
      <c r="I151" s="197"/>
      <c r="J151" s="198">
        <f>ROUND(I151*H151,2)</f>
        <v>0</v>
      </c>
      <c r="K151" s="194" t="s">
        <v>180</v>
      </c>
      <c r="L151" s="40"/>
      <c r="M151" s="199" t="s">
        <v>1</v>
      </c>
      <c r="N151" s="200" t="s">
        <v>44</v>
      </c>
      <c r="O151" s="72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3" t="s">
        <v>181</v>
      </c>
      <c r="AT151" s="203" t="s">
        <v>176</v>
      </c>
      <c r="AU151" s="203" t="s">
        <v>89</v>
      </c>
      <c r="AY151" s="18" t="s">
        <v>174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8" t="s">
        <v>87</v>
      </c>
      <c r="BK151" s="204">
        <f>ROUND(I151*H151,2)</f>
        <v>0</v>
      </c>
      <c r="BL151" s="18" t="s">
        <v>181</v>
      </c>
      <c r="BM151" s="203" t="s">
        <v>191</v>
      </c>
    </row>
    <row r="152" spans="2:51" s="13" customFormat="1" ht="11.25">
      <c r="B152" s="205"/>
      <c r="C152" s="206"/>
      <c r="D152" s="207" t="s">
        <v>183</v>
      </c>
      <c r="E152" s="208" t="s">
        <v>1</v>
      </c>
      <c r="F152" s="209" t="s">
        <v>192</v>
      </c>
      <c r="G152" s="206"/>
      <c r="H152" s="208" t="s">
        <v>1</v>
      </c>
      <c r="I152" s="210"/>
      <c r="J152" s="206"/>
      <c r="K152" s="206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183</v>
      </c>
      <c r="AU152" s="215" t="s">
        <v>89</v>
      </c>
      <c r="AV152" s="13" t="s">
        <v>87</v>
      </c>
      <c r="AW152" s="13" t="s">
        <v>36</v>
      </c>
      <c r="AX152" s="13" t="s">
        <v>79</v>
      </c>
      <c r="AY152" s="215" t="s">
        <v>174</v>
      </c>
    </row>
    <row r="153" spans="2:51" s="14" customFormat="1" ht="11.25">
      <c r="B153" s="216"/>
      <c r="C153" s="217"/>
      <c r="D153" s="207" t="s">
        <v>183</v>
      </c>
      <c r="E153" s="218" t="s">
        <v>1</v>
      </c>
      <c r="F153" s="219" t="s">
        <v>193</v>
      </c>
      <c r="G153" s="217"/>
      <c r="H153" s="220">
        <v>140</v>
      </c>
      <c r="I153" s="221"/>
      <c r="J153" s="217"/>
      <c r="K153" s="217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183</v>
      </c>
      <c r="AU153" s="226" t="s">
        <v>89</v>
      </c>
      <c r="AV153" s="14" t="s">
        <v>89</v>
      </c>
      <c r="AW153" s="14" t="s">
        <v>36</v>
      </c>
      <c r="AX153" s="14" t="s">
        <v>79</v>
      </c>
      <c r="AY153" s="226" t="s">
        <v>174</v>
      </c>
    </row>
    <row r="154" spans="2:51" s="15" customFormat="1" ht="11.25">
      <c r="B154" s="227"/>
      <c r="C154" s="228"/>
      <c r="D154" s="207" t="s">
        <v>183</v>
      </c>
      <c r="E154" s="229" t="s">
        <v>1</v>
      </c>
      <c r="F154" s="230" t="s">
        <v>188</v>
      </c>
      <c r="G154" s="228"/>
      <c r="H154" s="231">
        <v>140</v>
      </c>
      <c r="I154" s="232"/>
      <c r="J154" s="228"/>
      <c r="K154" s="228"/>
      <c r="L154" s="233"/>
      <c r="M154" s="234"/>
      <c r="N154" s="235"/>
      <c r="O154" s="235"/>
      <c r="P154" s="235"/>
      <c r="Q154" s="235"/>
      <c r="R154" s="235"/>
      <c r="S154" s="235"/>
      <c r="T154" s="236"/>
      <c r="AT154" s="237" t="s">
        <v>183</v>
      </c>
      <c r="AU154" s="237" t="s">
        <v>89</v>
      </c>
      <c r="AV154" s="15" t="s">
        <v>181</v>
      </c>
      <c r="AW154" s="15" t="s">
        <v>36</v>
      </c>
      <c r="AX154" s="15" t="s">
        <v>87</v>
      </c>
      <c r="AY154" s="237" t="s">
        <v>174</v>
      </c>
    </row>
    <row r="155" spans="1:65" s="2" customFormat="1" ht="14.45" customHeight="1">
      <c r="A155" s="35"/>
      <c r="B155" s="36"/>
      <c r="C155" s="192" t="s">
        <v>194</v>
      </c>
      <c r="D155" s="192" t="s">
        <v>176</v>
      </c>
      <c r="E155" s="193" t="s">
        <v>195</v>
      </c>
      <c r="F155" s="194" t="s">
        <v>196</v>
      </c>
      <c r="G155" s="195" t="s">
        <v>197</v>
      </c>
      <c r="H155" s="196">
        <v>18.432</v>
      </c>
      <c r="I155" s="197"/>
      <c r="J155" s="198">
        <f>ROUND(I155*H155,2)</f>
        <v>0</v>
      </c>
      <c r="K155" s="194" t="s">
        <v>180</v>
      </c>
      <c r="L155" s="40"/>
      <c r="M155" s="199" t="s">
        <v>1</v>
      </c>
      <c r="N155" s="200" t="s">
        <v>44</v>
      </c>
      <c r="O155" s="7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3" t="s">
        <v>181</v>
      </c>
      <c r="AT155" s="203" t="s">
        <v>176</v>
      </c>
      <c r="AU155" s="203" t="s">
        <v>89</v>
      </c>
      <c r="AY155" s="18" t="s">
        <v>174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8" t="s">
        <v>87</v>
      </c>
      <c r="BK155" s="204">
        <f>ROUND(I155*H155,2)</f>
        <v>0</v>
      </c>
      <c r="BL155" s="18" t="s">
        <v>181</v>
      </c>
      <c r="BM155" s="203" t="s">
        <v>198</v>
      </c>
    </row>
    <row r="156" spans="2:51" s="13" customFormat="1" ht="11.25">
      <c r="B156" s="205"/>
      <c r="C156" s="206"/>
      <c r="D156" s="207" t="s">
        <v>183</v>
      </c>
      <c r="E156" s="208" t="s">
        <v>1</v>
      </c>
      <c r="F156" s="209" t="s">
        <v>199</v>
      </c>
      <c r="G156" s="206"/>
      <c r="H156" s="208" t="s">
        <v>1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183</v>
      </c>
      <c r="AU156" s="215" t="s">
        <v>89</v>
      </c>
      <c r="AV156" s="13" t="s">
        <v>87</v>
      </c>
      <c r="AW156" s="13" t="s">
        <v>36</v>
      </c>
      <c r="AX156" s="13" t="s">
        <v>79</v>
      </c>
      <c r="AY156" s="215" t="s">
        <v>174</v>
      </c>
    </row>
    <row r="157" spans="2:51" s="13" customFormat="1" ht="11.25">
      <c r="B157" s="205"/>
      <c r="C157" s="206"/>
      <c r="D157" s="207" t="s">
        <v>183</v>
      </c>
      <c r="E157" s="208" t="s">
        <v>1</v>
      </c>
      <c r="F157" s="209" t="s">
        <v>200</v>
      </c>
      <c r="G157" s="206"/>
      <c r="H157" s="208" t="s">
        <v>1</v>
      </c>
      <c r="I157" s="210"/>
      <c r="J157" s="206"/>
      <c r="K157" s="206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183</v>
      </c>
      <c r="AU157" s="215" t="s">
        <v>89</v>
      </c>
      <c r="AV157" s="13" t="s">
        <v>87</v>
      </c>
      <c r="AW157" s="13" t="s">
        <v>36</v>
      </c>
      <c r="AX157" s="13" t="s">
        <v>79</v>
      </c>
      <c r="AY157" s="215" t="s">
        <v>174</v>
      </c>
    </row>
    <row r="158" spans="2:51" s="13" customFormat="1" ht="11.25">
      <c r="B158" s="205"/>
      <c r="C158" s="206"/>
      <c r="D158" s="207" t="s">
        <v>183</v>
      </c>
      <c r="E158" s="208" t="s">
        <v>1</v>
      </c>
      <c r="F158" s="209" t="s">
        <v>201</v>
      </c>
      <c r="G158" s="206"/>
      <c r="H158" s="208" t="s">
        <v>1</v>
      </c>
      <c r="I158" s="210"/>
      <c r="J158" s="206"/>
      <c r="K158" s="206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183</v>
      </c>
      <c r="AU158" s="215" t="s">
        <v>89</v>
      </c>
      <c r="AV158" s="13" t="s">
        <v>87</v>
      </c>
      <c r="AW158" s="13" t="s">
        <v>36</v>
      </c>
      <c r="AX158" s="13" t="s">
        <v>79</v>
      </c>
      <c r="AY158" s="215" t="s">
        <v>174</v>
      </c>
    </row>
    <row r="159" spans="2:51" s="13" customFormat="1" ht="11.25">
      <c r="B159" s="205"/>
      <c r="C159" s="206"/>
      <c r="D159" s="207" t="s">
        <v>183</v>
      </c>
      <c r="E159" s="208" t="s">
        <v>1</v>
      </c>
      <c r="F159" s="209" t="s">
        <v>202</v>
      </c>
      <c r="G159" s="206"/>
      <c r="H159" s="208" t="s">
        <v>1</v>
      </c>
      <c r="I159" s="210"/>
      <c r="J159" s="206"/>
      <c r="K159" s="206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183</v>
      </c>
      <c r="AU159" s="215" t="s">
        <v>89</v>
      </c>
      <c r="AV159" s="13" t="s">
        <v>87</v>
      </c>
      <c r="AW159" s="13" t="s">
        <v>36</v>
      </c>
      <c r="AX159" s="13" t="s">
        <v>79</v>
      </c>
      <c r="AY159" s="215" t="s">
        <v>174</v>
      </c>
    </row>
    <row r="160" spans="2:51" s="14" customFormat="1" ht="11.25">
      <c r="B160" s="216"/>
      <c r="C160" s="217"/>
      <c r="D160" s="207" t="s">
        <v>183</v>
      </c>
      <c r="E160" s="218" t="s">
        <v>1</v>
      </c>
      <c r="F160" s="219" t="s">
        <v>203</v>
      </c>
      <c r="G160" s="217"/>
      <c r="H160" s="220">
        <v>9.072</v>
      </c>
      <c r="I160" s="221"/>
      <c r="J160" s="217"/>
      <c r="K160" s="217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183</v>
      </c>
      <c r="AU160" s="226" t="s">
        <v>89</v>
      </c>
      <c r="AV160" s="14" t="s">
        <v>89</v>
      </c>
      <c r="AW160" s="14" t="s">
        <v>36</v>
      </c>
      <c r="AX160" s="14" t="s">
        <v>79</v>
      </c>
      <c r="AY160" s="226" t="s">
        <v>174</v>
      </c>
    </row>
    <row r="161" spans="2:51" s="13" customFormat="1" ht="11.25">
      <c r="B161" s="205"/>
      <c r="C161" s="206"/>
      <c r="D161" s="207" t="s">
        <v>183</v>
      </c>
      <c r="E161" s="208" t="s">
        <v>1</v>
      </c>
      <c r="F161" s="209" t="s">
        <v>204</v>
      </c>
      <c r="G161" s="206"/>
      <c r="H161" s="208" t="s">
        <v>1</v>
      </c>
      <c r="I161" s="210"/>
      <c r="J161" s="206"/>
      <c r="K161" s="206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183</v>
      </c>
      <c r="AU161" s="215" t="s">
        <v>89</v>
      </c>
      <c r="AV161" s="13" t="s">
        <v>87</v>
      </c>
      <c r="AW161" s="13" t="s">
        <v>36</v>
      </c>
      <c r="AX161" s="13" t="s">
        <v>79</v>
      </c>
      <c r="AY161" s="215" t="s">
        <v>174</v>
      </c>
    </row>
    <row r="162" spans="2:51" s="14" customFormat="1" ht="11.25">
      <c r="B162" s="216"/>
      <c r="C162" s="217"/>
      <c r="D162" s="207" t="s">
        <v>183</v>
      </c>
      <c r="E162" s="218" t="s">
        <v>1</v>
      </c>
      <c r="F162" s="219" t="s">
        <v>205</v>
      </c>
      <c r="G162" s="217"/>
      <c r="H162" s="220">
        <v>9.36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183</v>
      </c>
      <c r="AU162" s="226" t="s">
        <v>89</v>
      </c>
      <c r="AV162" s="14" t="s">
        <v>89</v>
      </c>
      <c r="AW162" s="14" t="s">
        <v>36</v>
      </c>
      <c r="AX162" s="14" t="s">
        <v>79</v>
      </c>
      <c r="AY162" s="226" t="s">
        <v>174</v>
      </c>
    </row>
    <row r="163" spans="2:51" s="15" customFormat="1" ht="11.25">
      <c r="B163" s="227"/>
      <c r="C163" s="228"/>
      <c r="D163" s="207" t="s">
        <v>183</v>
      </c>
      <c r="E163" s="229" t="s">
        <v>1</v>
      </c>
      <c r="F163" s="230" t="s">
        <v>188</v>
      </c>
      <c r="G163" s="228"/>
      <c r="H163" s="231">
        <v>18.432</v>
      </c>
      <c r="I163" s="232"/>
      <c r="J163" s="228"/>
      <c r="K163" s="228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183</v>
      </c>
      <c r="AU163" s="237" t="s">
        <v>89</v>
      </c>
      <c r="AV163" s="15" t="s">
        <v>181</v>
      </c>
      <c r="AW163" s="15" t="s">
        <v>36</v>
      </c>
      <c r="AX163" s="15" t="s">
        <v>87</v>
      </c>
      <c r="AY163" s="237" t="s">
        <v>174</v>
      </c>
    </row>
    <row r="164" spans="1:65" s="2" customFormat="1" ht="14.45" customHeight="1">
      <c r="A164" s="35"/>
      <c r="B164" s="36"/>
      <c r="C164" s="192" t="s">
        <v>181</v>
      </c>
      <c r="D164" s="192" t="s">
        <v>176</v>
      </c>
      <c r="E164" s="193" t="s">
        <v>206</v>
      </c>
      <c r="F164" s="194" t="s">
        <v>207</v>
      </c>
      <c r="G164" s="195" t="s">
        <v>197</v>
      </c>
      <c r="H164" s="196">
        <v>14.624</v>
      </c>
      <c r="I164" s="197"/>
      <c r="J164" s="198">
        <f>ROUND(I164*H164,2)</f>
        <v>0</v>
      </c>
      <c r="K164" s="194" t="s">
        <v>180</v>
      </c>
      <c r="L164" s="40"/>
      <c r="M164" s="199" t="s">
        <v>1</v>
      </c>
      <c r="N164" s="200" t="s">
        <v>44</v>
      </c>
      <c r="O164" s="72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3" t="s">
        <v>181</v>
      </c>
      <c r="AT164" s="203" t="s">
        <v>176</v>
      </c>
      <c r="AU164" s="203" t="s">
        <v>89</v>
      </c>
      <c r="AY164" s="18" t="s">
        <v>174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18" t="s">
        <v>87</v>
      </c>
      <c r="BK164" s="204">
        <f>ROUND(I164*H164,2)</f>
        <v>0</v>
      </c>
      <c r="BL164" s="18" t="s">
        <v>181</v>
      </c>
      <c r="BM164" s="203" t="s">
        <v>208</v>
      </c>
    </row>
    <row r="165" spans="2:51" s="13" customFormat="1" ht="11.25">
      <c r="B165" s="205"/>
      <c r="C165" s="206"/>
      <c r="D165" s="207" t="s">
        <v>183</v>
      </c>
      <c r="E165" s="208" t="s">
        <v>1</v>
      </c>
      <c r="F165" s="209" t="s">
        <v>199</v>
      </c>
      <c r="G165" s="206"/>
      <c r="H165" s="208" t="s">
        <v>1</v>
      </c>
      <c r="I165" s="210"/>
      <c r="J165" s="206"/>
      <c r="K165" s="206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183</v>
      </c>
      <c r="AU165" s="215" t="s">
        <v>89</v>
      </c>
      <c r="AV165" s="13" t="s">
        <v>87</v>
      </c>
      <c r="AW165" s="13" t="s">
        <v>36</v>
      </c>
      <c r="AX165" s="13" t="s">
        <v>79</v>
      </c>
      <c r="AY165" s="215" t="s">
        <v>174</v>
      </c>
    </row>
    <row r="166" spans="2:51" s="13" customFormat="1" ht="11.25">
      <c r="B166" s="205"/>
      <c r="C166" s="206"/>
      <c r="D166" s="207" t="s">
        <v>183</v>
      </c>
      <c r="E166" s="208" t="s">
        <v>1</v>
      </c>
      <c r="F166" s="209" t="s">
        <v>209</v>
      </c>
      <c r="G166" s="206"/>
      <c r="H166" s="208" t="s">
        <v>1</v>
      </c>
      <c r="I166" s="210"/>
      <c r="J166" s="206"/>
      <c r="K166" s="206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183</v>
      </c>
      <c r="AU166" s="215" t="s">
        <v>89</v>
      </c>
      <c r="AV166" s="13" t="s">
        <v>87</v>
      </c>
      <c r="AW166" s="13" t="s">
        <v>36</v>
      </c>
      <c r="AX166" s="13" t="s">
        <v>79</v>
      </c>
      <c r="AY166" s="215" t="s">
        <v>174</v>
      </c>
    </row>
    <row r="167" spans="2:51" s="14" customFormat="1" ht="11.25">
      <c r="B167" s="216"/>
      <c r="C167" s="217"/>
      <c r="D167" s="207" t="s">
        <v>183</v>
      </c>
      <c r="E167" s="218" t="s">
        <v>1</v>
      </c>
      <c r="F167" s="219" t="s">
        <v>210</v>
      </c>
      <c r="G167" s="217"/>
      <c r="H167" s="220">
        <v>14.624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183</v>
      </c>
      <c r="AU167" s="226" t="s">
        <v>89</v>
      </c>
      <c r="AV167" s="14" t="s">
        <v>89</v>
      </c>
      <c r="AW167" s="14" t="s">
        <v>36</v>
      </c>
      <c r="AX167" s="14" t="s">
        <v>79</v>
      </c>
      <c r="AY167" s="226" t="s">
        <v>174</v>
      </c>
    </row>
    <row r="168" spans="2:51" s="15" customFormat="1" ht="11.25">
      <c r="B168" s="227"/>
      <c r="C168" s="228"/>
      <c r="D168" s="207" t="s">
        <v>183</v>
      </c>
      <c r="E168" s="229" t="s">
        <v>1</v>
      </c>
      <c r="F168" s="230" t="s">
        <v>188</v>
      </c>
      <c r="G168" s="228"/>
      <c r="H168" s="231">
        <v>14.624</v>
      </c>
      <c r="I168" s="232"/>
      <c r="J168" s="228"/>
      <c r="K168" s="228"/>
      <c r="L168" s="233"/>
      <c r="M168" s="234"/>
      <c r="N168" s="235"/>
      <c r="O168" s="235"/>
      <c r="P168" s="235"/>
      <c r="Q168" s="235"/>
      <c r="R168" s="235"/>
      <c r="S168" s="235"/>
      <c r="T168" s="236"/>
      <c r="AT168" s="237" t="s">
        <v>183</v>
      </c>
      <c r="AU168" s="237" t="s">
        <v>89</v>
      </c>
      <c r="AV168" s="15" t="s">
        <v>181</v>
      </c>
      <c r="AW168" s="15" t="s">
        <v>36</v>
      </c>
      <c r="AX168" s="15" t="s">
        <v>87</v>
      </c>
      <c r="AY168" s="237" t="s">
        <v>174</v>
      </c>
    </row>
    <row r="169" spans="1:65" s="2" customFormat="1" ht="14.45" customHeight="1">
      <c r="A169" s="35"/>
      <c r="B169" s="36"/>
      <c r="C169" s="192" t="s">
        <v>211</v>
      </c>
      <c r="D169" s="192" t="s">
        <v>176</v>
      </c>
      <c r="E169" s="193" t="s">
        <v>212</v>
      </c>
      <c r="F169" s="194" t="s">
        <v>213</v>
      </c>
      <c r="G169" s="195" t="s">
        <v>197</v>
      </c>
      <c r="H169" s="196">
        <v>44.523</v>
      </c>
      <c r="I169" s="197"/>
      <c r="J169" s="198">
        <f>ROUND(I169*H169,2)</f>
        <v>0</v>
      </c>
      <c r="K169" s="194" t="s">
        <v>180</v>
      </c>
      <c r="L169" s="40"/>
      <c r="M169" s="199" t="s">
        <v>1</v>
      </c>
      <c r="N169" s="200" t="s">
        <v>44</v>
      </c>
      <c r="O169" s="72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3" t="s">
        <v>181</v>
      </c>
      <c r="AT169" s="203" t="s">
        <v>176</v>
      </c>
      <c r="AU169" s="203" t="s">
        <v>89</v>
      </c>
      <c r="AY169" s="18" t="s">
        <v>174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8" t="s">
        <v>87</v>
      </c>
      <c r="BK169" s="204">
        <f>ROUND(I169*H169,2)</f>
        <v>0</v>
      </c>
      <c r="BL169" s="18" t="s">
        <v>181</v>
      </c>
      <c r="BM169" s="203" t="s">
        <v>214</v>
      </c>
    </row>
    <row r="170" spans="2:51" s="13" customFormat="1" ht="11.25">
      <c r="B170" s="205"/>
      <c r="C170" s="206"/>
      <c r="D170" s="207" t="s">
        <v>183</v>
      </c>
      <c r="E170" s="208" t="s">
        <v>1</v>
      </c>
      <c r="F170" s="209" t="s">
        <v>199</v>
      </c>
      <c r="G170" s="206"/>
      <c r="H170" s="208" t="s">
        <v>1</v>
      </c>
      <c r="I170" s="210"/>
      <c r="J170" s="206"/>
      <c r="K170" s="206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183</v>
      </c>
      <c r="AU170" s="215" t="s">
        <v>89</v>
      </c>
      <c r="AV170" s="13" t="s">
        <v>87</v>
      </c>
      <c r="AW170" s="13" t="s">
        <v>36</v>
      </c>
      <c r="AX170" s="13" t="s">
        <v>79</v>
      </c>
      <c r="AY170" s="215" t="s">
        <v>174</v>
      </c>
    </row>
    <row r="171" spans="2:51" s="13" customFormat="1" ht="11.25">
      <c r="B171" s="205"/>
      <c r="C171" s="206"/>
      <c r="D171" s="207" t="s">
        <v>183</v>
      </c>
      <c r="E171" s="208" t="s">
        <v>1</v>
      </c>
      <c r="F171" s="209" t="s">
        <v>215</v>
      </c>
      <c r="G171" s="206"/>
      <c r="H171" s="208" t="s">
        <v>1</v>
      </c>
      <c r="I171" s="210"/>
      <c r="J171" s="206"/>
      <c r="K171" s="206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183</v>
      </c>
      <c r="AU171" s="215" t="s">
        <v>89</v>
      </c>
      <c r="AV171" s="13" t="s">
        <v>87</v>
      </c>
      <c r="AW171" s="13" t="s">
        <v>36</v>
      </c>
      <c r="AX171" s="13" t="s">
        <v>79</v>
      </c>
      <c r="AY171" s="215" t="s">
        <v>174</v>
      </c>
    </row>
    <row r="172" spans="2:51" s="14" customFormat="1" ht="11.25">
      <c r="B172" s="216"/>
      <c r="C172" s="217"/>
      <c r="D172" s="207" t="s">
        <v>183</v>
      </c>
      <c r="E172" s="218" t="s">
        <v>1</v>
      </c>
      <c r="F172" s="219" t="s">
        <v>216</v>
      </c>
      <c r="G172" s="217"/>
      <c r="H172" s="220">
        <v>26.427</v>
      </c>
      <c r="I172" s="221"/>
      <c r="J172" s="217"/>
      <c r="K172" s="217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183</v>
      </c>
      <c r="AU172" s="226" t="s">
        <v>89</v>
      </c>
      <c r="AV172" s="14" t="s">
        <v>89</v>
      </c>
      <c r="AW172" s="14" t="s">
        <v>36</v>
      </c>
      <c r="AX172" s="14" t="s">
        <v>79</v>
      </c>
      <c r="AY172" s="226" t="s">
        <v>174</v>
      </c>
    </row>
    <row r="173" spans="2:51" s="14" customFormat="1" ht="11.25">
      <c r="B173" s="216"/>
      <c r="C173" s="217"/>
      <c r="D173" s="207" t="s">
        <v>183</v>
      </c>
      <c r="E173" s="218" t="s">
        <v>1</v>
      </c>
      <c r="F173" s="219" t="s">
        <v>217</v>
      </c>
      <c r="G173" s="217"/>
      <c r="H173" s="220">
        <v>18.096</v>
      </c>
      <c r="I173" s="221"/>
      <c r="J173" s="217"/>
      <c r="K173" s="217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183</v>
      </c>
      <c r="AU173" s="226" t="s">
        <v>89</v>
      </c>
      <c r="AV173" s="14" t="s">
        <v>89</v>
      </c>
      <c r="AW173" s="14" t="s">
        <v>36</v>
      </c>
      <c r="AX173" s="14" t="s">
        <v>79</v>
      </c>
      <c r="AY173" s="226" t="s">
        <v>174</v>
      </c>
    </row>
    <row r="174" spans="2:51" s="15" customFormat="1" ht="11.25">
      <c r="B174" s="227"/>
      <c r="C174" s="228"/>
      <c r="D174" s="207" t="s">
        <v>183</v>
      </c>
      <c r="E174" s="229" t="s">
        <v>1</v>
      </c>
      <c r="F174" s="230" t="s">
        <v>188</v>
      </c>
      <c r="G174" s="228"/>
      <c r="H174" s="231">
        <v>44.522999999999996</v>
      </c>
      <c r="I174" s="232"/>
      <c r="J174" s="228"/>
      <c r="K174" s="228"/>
      <c r="L174" s="233"/>
      <c r="M174" s="234"/>
      <c r="N174" s="235"/>
      <c r="O174" s="235"/>
      <c r="P174" s="235"/>
      <c r="Q174" s="235"/>
      <c r="R174" s="235"/>
      <c r="S174" s="235"/>
      <c r="T174" s="236"/>
      <c r="AT174" s="237" t="s">
        <v>183</v>
      </c>
      <c r="AU174" s="237" t="s">
        <v>89</v>
      </c>
      <c r="AV174" s="15" t="s">
        <v>181</v>
      </c>
      <c r="AW174" s="15" t="s">
        <v>36</v>
      </c>
      <c r="AX174" s="15" t="s">
        <v>87</v>
      </c>
      <c r="AY174" s="237" t="s">
        <v>174</v>
      </c>
    </row>
    <row r="175" spans="1:65" s="2" customFormat="1" ht="14.45" customHeight="1">
      <c r="A175" s="35"/>
      <c r="B175" s="36"/>
      <c r="C175" s="192" t="s">
        <v>218</v>
      </c>
      <c r="D175" s="192" t="s">
        <v>176</v>
      </c>
      <c r="E175" s="193" t="s">
        <v>219</v>
      </c>
      <c r="F175" s="194" t="s">
        <v>220</v>
      </c>
      <c r="G175" s="195" t="s">
        <v>197</v>
      </c>
      <c r="H175" s="196">
        <v>142.77</v>
      </c>
      <c r="I175" s="197"/>
      <c r="J175" s="198">
        <f>ROUND(I175*H175,2)</f>
        <v>0</v>
      </c>
      <c r="K175" s="194" t="s">
        <v>180</v>
      </c>
      <c r="L175" s="40"/>
      <c r="M175" s="199" t="s">
        <v>1</v>
      </c>
      <c r="N175" s="200" t="s">
        <v>44</v>
      </c>
      <c r="O175" s="7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3" t="s">
        <v>181</v>
      </c>
      <c r="AT175" s="203" t="s">
        <v>176</v>
      </c>
      <c r="AU175" s="203" t="s">
        <v>89</v>
      </c>
      <c r="AY175" s="18" t="s">
        <v>174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8" t="s">
        <v>87</v>
      </c>
      <c r="BK175" s="204">
        <f>ROUND(I175*H175,2)</f>
        <v>0</v>
      </c>
      <c r="BL175" s="18" t="s">
        <v>181</v>
      </c>
      <c r="BM175" s="203" t="s">
        <v>221</v>
      </c>
    </row>
    <row r="176" spans="2:51" s="13" customFormat="1" ht="11.25">
      <c r="B176" s="205"/>
      <c r="C176" s="206"/>
      <c r="D176" s="207" t="s">
        <v>183</v>
      </c>
      <c r="E176" s="208" t="s">
        <v>1</v>
      </c>
      <c r="F176" s="209" t="s">
        <v>222</v>
      </c>
      <c r="G176" s="206"/>
      <c r="H176" s="208" t="s">
        <v>1</v>
      </c>
      <c r="I176" s="210"/>
      <c r="J176" s="206"/>
      <c r="K176" s="206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183</v>
      </c>
      <c r="AU176" s="215" t="s">
        <v>89</v>
      </c>
      <c r="AV176" s="13" t="s">
        <v>87</v>
      </c>
      <c r="AW176" s="13" t="s">
        <v>36</v>
      </c>
      <c r="AX176" s="13" t="s">
        <v>79</v>
      </c>
      <c r="AY176" s="215" t="s">
        <v>174</v>
      </c>
    </row>
    <row r="177" spans="2:51" s="13" customFormat="1" ht="11.25">
      <c r="B177" s="205"/>
      <c r="C177" s="206"/>
      <c r="D177" s="207" t="s">
        <v>183</v>
      </c>
      <c r="E177" s="208" t="s">
        <v>1</v>
      </c>
      <c r="F177" s="209" t="s">
        <v>223</v>
      </c>
      <c r="G177" s="206"/>
      <c r="H177" s="208" t="s">
        <v>1</v>
      </c>
      <c r="I177" s="210"/>
      <c r="J177" s="206"/>
      <c r="K177" s="206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183</v>
      </c>
      <c r="AU177" s="215" t="s">
        <v>89</v>
      </c>
      <c r="AV177" s="13" t="s">
        <v>87</v>
      </c>
      <c r="AW177" s="13" t="s">
        <v>36</v>
      </c>
      <c r="AX177" s="13" t="s">
        <v>79</v>
      </c>
      <c r="AY177" s="215" t="s">
        <v>174</v>
      </c>
    </row>
    <row r="178" spans="2:51" s="13" customFormat="1" ht="11.25">
      <c r="B178" s="205"/>
      <c r="C178" s="206"/>
      <c r="D178" s="207" t="s">
        <v>183</v>
      </c>
      <c r="E178" s="208" t="s">
        <v>1</v>
      </c>
      <c r="F178" s="209" t="s">
        <v>224</v>
      </c>
      <c r="G178" s="206"/>
      <c r="H178" s="208" t="s">
        <v>1</v>
      </c>
      <c r="I178" s="210"/>
      <c r="J178" s="206"/>
      <c r="K178" s="206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183</v>
      </c>
      <c r="AU178" s="215" t="s">
        <v>89</v>
      </c>
      <c r="AV178" s="13" t="s">
        <v>87</v>
      </c>
      <c r="AW178" s="13" t="s">
        <v>36</v>
      </c>
      <c r="AX178" s="13" t="s">
        <v>79</v>
      </c>
      <c r="AY178" s="215" t="s">
        <v>174</v>
      </c>
    </row>
    <row r="179" spans="2:51" s="14" customFormat="1" ht="11.25">
      <c r="B179" s="216"/>
      <c r="C179" s="217"/>
      <c r="D179" s="207" t="s">
        <v>183</v>
      </c>
      <c r="E179" s="218" t="s">
        <v>1</v>
      </c>
      <c r="F179" s="219" t="s">
        <v>225</v>
      </c>
      <c r="G179" s="217"/>
      <c r="H179" s="220">
        <v>90.6</v>
      </c>
      <c r="I179" s="221"/>
      <c r="J179" s="217"/>
      <c r="K179" s="217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183</v>
      </c>
      <c r="AU179" s="226" t="s">
        <v>89</v>
      </c>
      <c r="AV179" s="14" t="s">
        <v>89</v>
      </c>
      <c r="AW179" s="14" t="s">
        <v>36</v>
      </c>
      <c r="AX179" s="14" t="s">
        <v>79</v>
      </c>
      <c r="AY179" s="226" t="s">
        <v>174</v>
      </c>
    </row>
    <row r="180" spans="2:51" s="16" customFormat="1" ht="11.25">
      <c r="B180" s="238"/>
      <c r="C180" s="239"/>
      <c r="D180" s="207" t="s">
        <v>183</v>
      </c>
      <c r="E180" s="240" t="s">
        <v>1</v>
      </c>
      <c r="F180" s="241" t="s">
        <v>226</v>
      </c>
      <c r="G180" s="239"/>
      <c r="H180" s="242">
        <v>90.6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AT180" s="248" t="s">
        <v>183</v>
      </c>
      <c r="AU180" s="248" t="s">
        <v>89</v>
      </c>
      <c r="AV180" s="16" t="s">
        <v>194</v>
      </c>
      <c r="AW180" s="16" t="s">
        <v>36</v>
      </c>
      <c r="AX180" s="16" t="s">
        <v>79</v>
      </c>
      <c r="AY180" s="248" t="s">
        <v>174</v>
      </c>
    </row>
    <row r="181" spans="2:51" s="13" customFormat="1" ht="11.25">
      <c r="B181" s="205"/>
      <c r="C181" s="206"/>
      <c r="D181" s="207" t="s">
        <v>183</v>
      </c>
      <c r="E181" s="208" t="s">
        <v>1</v>
      </c>
      <c r="F181" s="209" t="s">
        <v>199</v>
      </c>
      <c r="G181" s="206"/>
      <c r="H181" s="208" t="s">
        <v>1</v>
      </c>
      <c r="I181" s="210"/>
      <c r="J181" s="206"/>
      <c r="K181" s="206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183</v>
      </c>
      <c r="AU181" s="215" t="s">
        <v>89</v>
      </c>
      <c r="AV181" s="13" t="s">
        <v>87</v>
      </c>
      <c r="AW181" s="13" t="s">
        <v>36</v>
      </c>
      <c r="AX181" s="13" t="s">
        <v>79</v>
      </c>
      <c r="AY181" s="215" t="s">
        <v>174</v>
      </c>
    </row>
    <row r="182" spans="2:51" s="13" customFormat="1" ht="11.25">
      <c r="B182" s="205"/>
      <c r="C182" s="206"/>
      <c r="D182" s="207" t="s">
        <v>183</v>
      </c>
      <c r="E182" s="208" t="s">
        <v>1</v>
      </c>
      <c r="F182" s="209" t="s">
        <v>227</v>
      </c>
      <c r="G182" s="206"/>
      <c r="H182" s="208" t="s">
        <v>1</v>
      </c>
      <c r="I182" s="210"/>
      <c r="J182" s="206"/>
      <c r="K182" s="206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183</v>
      </c>
      <c r="AU182" s="215" t="s">
        <v>89</v>
      </c>
      <c r="AV182" s="13" t="s">
        <v>87</v>
      </c>
      <c r="AW182" s="13" t="s">
        <v>36</v>
      </c>
      <c r="AX182" s="13" t="s">
        <v>79</v>
      </c>
      <c r="AY182" s="215" t="s">
        <v>174</v>
      </c>
    </row>
    <row r="183" spans="2:51" s="14" customFormat="1" ht="11.25">
      <c r="B183" s="216"/>
      <c r="C183" s="217"/>
      <c r="D183" s="207" t="s">
        <v>183</v>
      </c>
      <c r="E183" s="218" t="s">
        <v>1</v>
      </c>
      <c r="F183" s="219" t="s">
        <v>228</v>
      </c>
      <c r="G183" s="217"/>
      <c r="H183" s="220">
        <v>4.725</v>
      </c>
      <c r="I183" s="221"/>
      <c r="J183" s="217"/>
      <c r="K183" s="217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183</v>
      </c>
      <c r="AU183" s="226" t="s">
        <v>89</v>
      </c>
      <c r="AV183" s="14" t="s">
        <v>89</v>
      </c>
      <c r="AW183" s="14" t="s">
        <v>36</v>
      </c>
      <c r="AX183" s="14" t="s">
        <v>79</v>
      </c>
      <c r="AY183" s="226" t="s">
        <v>174</v>
      </c>
    </row>
    <row r="184" spans="2:51" s="14" customFormat="1" ht="11.25">
      <c r="B184" s="216"/>
      <c r="C184" s="217"/>
      <c r="D184" s="207" t="s">
        <v>183</v>
      </c>
      <c r="E184" s="218" t="s">
        <v>1</v>
      </c>
      <c r="F184" s="219" t="s">
        <v>229</v>
      </c>
      <c r="G184" s="217"/>
      <c r="H184" s="220">
        <v>1.68</v>
      </c>
      <c r="I184" s="221"/>
      <c r="J184" s="217"/>
      <c r="K184" s="217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183</v>
      </c>
      <c r="AU184" s="226" t="s">
        <v>89</v>
      </c>
      <c r="AV184" s="14" t="s">
        <v>89</v>
      </c>
      <c r="AW184" s="14" t="s">
        <v>36</v>
      </c>
      <c r="AX184" s="14" t="s">
        <v>79</v>
      </c>
      <c r="AY184" s="226" t="s">
        <v>174</v>
      </c>
    </row>
    <row r="185" spans="2:51" s="14" customFormat="1" ht="11.25">
      <c r="B185" s="216"/>
      <c r="C185" s="217"/>
      <c r="D185" s="207" t="s">
        <v>183</v>
      </c>
      <c r="E185" s="218" t="s">
        <v>1</v>
      </c>
      <c r="F185" s="219" t="s">
        <v>230</v>
      </c>
      <c r="G185" s="217"/>
      <c r="H185" s="220">
        <v>45.765</v>
      </c>
      <c r="I185" s="221"/>
      <c r="J185" s="217"/>
      <c r="K185" s="217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183</v>
      </c>
      <c r="AU185" s="226" t="s">
        <v>89</v>
      </c>
      <c r="AV185" s="14" t="s">
        <v>89</v>
      </c>
      <c r="AW185" s="14" t="s">
        <v>36</v>
      </c>
      <c r="AX185" s="14" t="s">
        <v>79</v>
      </c>
      <c r="AY185" s="226" t="s">
        <v>174</v>
      </c>
    </row>
    <row r="186" spans="2:51" s="16" customFormat="1" ht="11.25">
      <c r="B186" s="238"/>
      <c r="C186" s="239"/>
      <c r="D186" s="207" t="s">
        <v>183</v>
      </c>
      <c r="E186" s="240" t="s">
        <v>1</v>
      </c>
      <c r="F186" s="241" t="s">
        <v>226</v>
      </c>
      <c r="G186" s="239"/>
      <c r="H186" s="242">
        <v>52.17</v>
      </c>
      <c r="I186" s="243"/>
      <c r="J186" s="239"/>
      <c r="K186" s="239"/>
      <c r="L186" s="244"/>
      <c r="M186" s="245"/>
      <c r="N186" s="246"/>
      <c r="O186" s="246"/>
      <c r="P186" s="246"/>
      <c r="Q186" s="246"/>
      <c r="R186" s="246"/>
      <c r="S186" s="246"/>
      <c r="T186" s="247"/>
      <c r="AT186" s="248" t="s">
        <v>183</v>
      </c>
      <c r="AU186" s="248" t="s">
        <v>89</v>
      </c>
      <c r="AV186" s="16" t="s">
        <v>194</v>
      </c>
      <c r="AW186" s="16" t="s">
        <v>36</v>
      </c>
      <c r="AX186" s="16" t="s">
        <v>79</v>
      </c>
      <c r="AY186" s="248" t="s">
        <v>174</v>
      </c>
    </row>
    <row r="187" spans="2:51" s="15" customFormat="1" ht="11.25">
      <c r="B187" s="227"/>
      <c r="C187" s="228"/>
      <c r="D187" s="207" t="s">
        <v>183</v>
      </c>
      <c r="E187" s="229" t="s">
        <v>1</v>
      </c>
      <c r="F187" s="230" t="s">
        <v>188</v>
      </c>
      <c r="G187" s="228"/>
      <c r="H187" s="231">
        <v>142.76999999999998</v>
      </c>
      <c r="I187" s="232"/>
      <c r="J187" s="228"/>
      <c r="K187" s="228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183</v>
      </c>
      <c r="AU187" s="237" t="s">
        <v>89</v>
      </c>
      <c r="AV187" s="15" t="s">
        <v>181</v>
      </c>
      <c r="AW187" s="15" t="s">
        <v>36</v>
      </c>
      <c r="AX187" s="15" t="s">
        <v>87</v>
      </c>
      <c r="AY187" s="237" t="s">
        <v>174</v>
      </c>
    </row>
    <row r="188" spans="1:65" s="2" customFormat="1" ht="14.45" customHeight="1">
      <c r="A188" s="35"/>
      <c r="B188" s="36"/>
      <c r="C188" s="192" t="s">
        <v>231</v>
      </c>
      <c r="D188" s="192" t="s">
        <v>176</v>
      </c>
      <c r="E188" s="193" t="s">
        <v>232</v>
      </c>
      <c r="F188" s="194" t="s">
        <v>233</v>
      </c>
      <c r="G188" s="195" t="s">
        <v>197</v>
      </c>
      <c r="H188" s="196">
        <v>16.8</v>
      </c>
      <c r="I188" s="197"/>
      <c r="J188" s="198">
        <f>ROUND(I188*H188,2)</f>
        <v>0</v>
      </c>
      <c r="K188" s="194" t="s">
        <v>180</v>
      </c>
      <c r="L188" s="40"/>
      <c r="M188" s="199" t="s">
        <v>1</v>
      </c>
      <c r="N188" s="200" t="s">
        <v>44</v>
      </c>
      <c r="O188" s="72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3" t="s">
        <v>181</v>
      </c>
      <c r="AT188" s="203" t="s">
        <v>176</v>
      </c>
      <c r="AU188" s="203" t="s">
        <v>89</v>
      </c>
      <c r="AY188" s="18" t="s">
        <v>174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8" t="s">
        <v>87</v>
      </c>
      <c r="BK188" s="204">
        <f>ROUND(I188*H188,2)</f>
        <v>0</v>
      </c>
      <c r="BL188" s="18" t="s">
        <v>181</v>
      </c>
      <c r="BM188" s="203" t="s">
        <v>234</v>
      </c>
    </row>
    <row r="189" spans="2:51" s="13" customFormat="1" ht="11.25">
      <c r="B189" s="205"/>
      <c r="C189" s="206"/>
      <c r="D189" s="207" t="s">
        <v>183</v>
      </c>
      <c r="E189" s="208" t="s">
        <v>1</v>
      </c>
      <c r="F189" s="209" t="s">
        <v>184</v>
      </c>
      <c r="G189" s="206"/>
      <c r="H189" s="208" t="s">
        <v>1</v>
      </c>
      <c r="I189" s="210"/>
      <c r="J189" s="206"/>
      <c r="K189" s="206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183</v>
      </c>
      <c r="AU189" s="215" t="s">
        <v>89</v>
      </c>
      <c r="AV189" s="13" t="s">
        <v>87</v>
      </c>
      <c r="AW189" s="13" t="s">
        <v>36</v>
      </c>
      <c r="AX189" s="13" t="s">
        <v>79</v>
      </c>
      <c r="AY189" s="215" t="s">
        <v>174</v>
      </c>
    </row>
    <row r="190" spans="2:51" s="13" customFormat="1" ht="11.25">
      <c r="B190" s="205"/>
      <c r="C190" s="206"/>
      <c r="D190" s="207" t="s">
        <v>183</v>
      </c>
      <c r="E190" s="208" t="s">
        <v>1</v>
      </c>
      <c r="F190" s="209" t="s">
        <v>235</v>
      </c>
      <c r="G190" s="206"/>
      <c r="H190" s="208" t="s">
        <v>1</v>
      </c>
      <c r="I190" s="210"/>
      <c r="J190" s="206"/>
      <c r="K190" s="206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183</v>
      </c>
      <c r="AU190" s="215" t="s">
        <v>89</v>
      </c>
      <c r="AV190" s="13" t="s">
        <v>87</v>
      </c>
      <c r="AW190" s="13" t="s">
        <v>36</v>
      </c>
      <c r="AX190" s="13" t="s">
        <v>79</v>
      </c>
      <c r="AY190" s="215" t="s">
        <v>174</v>
      </c>
    </row>
    <row r="191" spans="2:51" s="13" customFormat="1" ht="11.25">
      <c r="B191" s="205"/>
      <c r="C191" s="206"/>
      <c r="D191" s="207" t="s">
        <v>183</v>
      </c>
      <c r="E191" s="208" t="s">
        <v>1</v>
      </c>
      <c r="F191" s="209" t="s">
        <v>236</v>
      </c>
      <c r="G191" s="206"/>
      <c r="H191" s="208" t="s">
        <v>1</v>
      </c>
      <c r="I191" s="210"/>
      <c r="J191" s="206"/>
      <c r="K191" s="206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183</v>
      </c>
      <c r="AU191" s="215" t="s">
        <v>89</v>
      </c>
      <c r="AV191" s="13" t="s">
        <v>87</v>
      </c>
      <c r="AW191" s="13" t="s">
        <v>36</v>
      </c>
      <c r="AX191" s="13" t="s">
        <v>79</v>
      </c>
      <c r="AY191" s="215" t="s">
        <v>174</v>
      </c>
    </row>
    <row r="192" spans="2:51" s="14" customFormat="1" ht="11.25">
      <c r="B192" s="216"/>
      <c r="C192" s="217"/>
      <c r="D192" s="207" t="s">
        <v>183</v>
      </c>
      <c r="E192" s="218" t="s">
        <v>1</v>
      </c>
      <c r="F192" s="219" t="s">
        <v>237</v>
      </c>
      <c r="G192" s="217"/>
      <c r="H192" s="220">
        <v>16.8</v>
      </c>
      <c r="I192" s="221"/>
      <c r="J192" s="217"/>
      <c r="K192" s="217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183</v>
      </c>
      <c r="AU192" s="226" t="s">
        <v>89</v>
      </c>
      <c r="AV192" s="14" t="s">
        <v>89</v>
      </c>
      <c r="AW192" s="14" t="s">
        <v>36</v>
      </c>
      <c r="AX192" s="14" t="s">
        <v>79</v>
      </c>
      <c r="AY192" s="226" t="s">
        <v>174</v>
      </c>
    </row>
    <row r="193" spans="2:51" s="15" customFormat="1" ht="11.25">
      <c r="B193" s="227"/>
      <c r="C193" s="228"/>
      <c r="D193" s="207" t="s">
        <v>183</v>
      </c>
      <c r="E193" s="229" t="s">
        <v>1</v>
      </c>
      <c r="F193" s="230" t="s">
        <v>188</v>
      </c>
      <c r="G193" s="228"/>
      <c r="H193" s="231">
        <v>16.8</v>
      </c>
      <c r="I193" s="232"/>
      <c r="J193" s="228"/>
      <c r="K193" s="228"/>
      <c r="L193" s="233"/>
      <c r="M193" s="234"/>
      <c r="N193" s="235"/>
      <c r="O193" s="235"/>
      <c r="P193" s="235"/>
      <c r="Q193" s="235"/>
      <c r="R193" s="235"/>
      <c r="S193" s="235"/>
      <c r="T193" s="236"/>
      <c r="AT193" s="237" t="s">
        <v>183</v>
      </c>
      <c r="AU193" s="237" t="s">
        <v>89</v>
      </c>
      <c r="AV193" s="15" t="s">
        <v>181</v>
      </c>
      <c r="AW193" s="15" t="s">
        <v>36</v>
      </c>
      <c r="AX193" s="15" t="s">
        <v>87</v>
      </c>
      <c r="AY193" s="237" t="s">
        <v>174</v>
      </c>
    </row>
    <row r="194" spans="1:65" s="2" customFormat="1" ht="14.45" customHeight="1">
      <c r="A194" s="35"/>
      <c r="B194" s="36"/>
      <c r="C194" s="192" t="s">
        <v>238</v>
      </c>
      <c r="D194" s="192" t="s">
        <v>176</v>
      </c>
      <c r="E194" s="193" t="s">
        <v>239</v>
      </c>
      <c r="F194" s="194" t="s">
        <v>240</v>
      </c>
      <c r="G194" s="195" t="s">
        <v>179</v>
      </c>
      <c r="H194" s="196">
        <v>9.1</v>
      </c>
      <c r="I194" s="197"/>
      <c r="J194" s="198">
        <f>ROUND(I194*H194,2)</f>
        <v>0</v>
      </c>
      <c r="K194" s="194" t="s">
        <v>180</v>
      </c>
      <c r="L194" s="40"/>
      <c r="M194" s="199" t="s">
        <v>1</v>
      </c>
      <c r="N194" s="200" t="s">
        <v>44</v>
      </c>
      <c r="O194" s="72"/>
      <c r="P194" s="201">
        <f>O194*H194</f>
        <v>0</v>
      </c>
      <c r="Q194" s="201">
        <v>0.00084</v>
      </c>
      <c r="R194" s="201">
        <f>Q194*H194</f>
        <v>0.007644</v>
      </c>
      <c r="S194" s="201">
        <v>0</v>
      </c>
      <c r="T194" s="20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3" t="s">
        <v>181</v>
      </c>
      <c r="AT194" s="203" t="s">
        <v>176</v>
      </c>
      <c r="AU194" s="203" t="s">
        <v>89</v>
      </c>
      <c r="AY194" s="18" t="s">
        <v>174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8" t="s">
        <v>87</v>
      </c>
      <c r="BK194" s="204">
        <f>ROUND(I194*H194,2)</f>
        <v>0</v>
      </c>
      <c r="BL194" s="18" t="s">
        <v>181</v>
      </c>
      <c r="BM194" s="203" t="s">
        <v>241</v>
      </c>
    </row>
    <row r="195" spans="2:51" s="13" customFormat="1" ht="11.25">
      <c r="B195" s="205"/>
      <c r="C195" s="206"/>
      <c r="D195" s="207" t="s">
        <v>183</v>
      </c>
      <c r="E195" s="208" t="s">
        <v>1</v>
      </c>
      <c r="F195" s="209" t="s">
        <v>199</v>
      </c>
      <c r="G195" s="206"/>
      <c r="H195" s="208" t="s">
        <v>1</v>
      </c>
      <c r="I195" s="210"/>
      <c r="J195" s="206"/>
      <c r="K195" s="206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183</v>
      </c>
      <c r="AU195" s="215" t="s">
        <v>89</v>
      </c>
      <c r="AV195" s="13" t="s">
        <v>87</v>
      </c>
      <c r="AW195" s="13" t="s">
        <v>36</v>
      </c>
      <c r="AX195" s="13" t="s">
        <v>79</v>
      </c>
      <c r="AY195" s="215" t="s">
        <v>174</v>
      </c>
    </row>
    <row r="196" spans="2:51" s="13" customFormat="1" ht="11.25">
      <c r="B196" s="205"/>
      <c r="C196" s="206"/>
      <c r="D196" s="207" t="s">
        <v>183</v>
      </c>
      <c r="E196" s="208" t="s">
        <v>1</v>
      </c>
      <c r="F196" s="209" t="s">
        <v>242</v>
      </c>
      <c r="G196" s="206"/>
      <c r="H196" s="208" t="s">
        <v>1</v>
      </c>
      <c r="I196" s="210"/>
      <c r="J196" s="206"/>
      <c r="K196" s="206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183</v>
      </c>
      <c r="AU196" s="215" t="s">
        <v>89</v>
      </c>
      <c r="AV196" s="13" t="s">
        <v>87</v>
      </c>
      <c r="AW196" s="13" t="s">
        <v>36</v>
      </c>
      <c r="AX196" s="13" t="s">
        <v>79</v>
      </c>
      <c r="AY196" s="215" t="s">
        <v>174</v>
      </c>
    </row>
    <row r="197" spans="2:51" s="14" customFormat="1" ht="11.25">
      <c r="B197" s="216"/>
      <c r="C197" s="217"/>
      <c r="D197" s="207" t="s">
        <v>183</v>
      </c>
      <c r="E197" s="218" t="s">
        <v>1</v>
      </c>
      <c r="F197" s="219" t="s">
        <v>243</v>
      </c>
      <c r="G197" s="217"/>
      <c r="H197" s="220">
        <v>6.3</v>
      </c>
      <c r="I197" s="221"/>
      <c r="J197" s="217"/>
      <c r="K197" s="217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183</v>
      </c>
      <c r="AU197" s="226" t="s">
        <v>89</v>
      </c>
      <c r="AV197" s="14" t="s">
        <v>89</v>
      </c>
      <c r="AW197" s="14" t="s">
        <v>36</v>
      </c>
      <c r="AX197" s="14" t="s">
        <v>79</v>
      </c>
      <c r="AY197" s="226" t="s">
        <v>174</v>
      </c>
    </row>
    <row r="198" spans="2:51" s="14" customFormat="1" ht="11.25">
      <c r="B198" s="216"/>
      <c r="C198" s="217"/>
      <c r="D198" s="207" t="s">
        <v>183</v>
      </c>
      <c r="E198" s="218" t="s">
        <v>1</v>
      </c>
      <c r="F198" s="219" t="s">
        <v>244</v>
      </c>
      <c r="G198" s="217"/>
      <c r="H198" s="220">
        <v>2.8</v>
      </c>
      <c r="I198" s="221"/>
      <c r="J198" s="217"/>
      <c r="K198" s="217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183</v>
      </c>
      <c r="AU198" s="226" t="s">
        <v>89</v>
      </c>
      <c r="AV198" s="14" t="s">
        <v>89</v>
      </c>
      <c r="AW198" s="14" t="s">
        <v>36</v>
      </c>
      <c r="AX198" s="14" t="s">
        <v>79</v>
      </c>
      <c r="AY198" s="226" t="s">
        <v>174</v>
      </c>
    </row>
    <row r="199" spans="2:51" s="15" customFormat="1" ht="11.25">
      <c r="B199" s="227"/>
      <c r="C199" s="228"/>
      <c r="D199" s="207" t="s">
        <v>183</v>
      </c>
      <c r="E199" s="229" t="s">
        <v>1</v>
      </c>
      <c r="F199" s="230" t="s">
        <v>188</v>
      </c>
      <c r="G199" s="228"/>
      <c r="H199" s="231">
        <v>9.1</v>
      </c>
      <c r="I199" s="232"/>
      <c r="J199" s="228"/>
      <c r="K199" s="228"/>
      <c r="L199" s="233"/>
      <c r="M199" s="234"/>
      <c r="N199" s="235"/>
      <c r="O199" s="235"/>
      <c r="P199" s="235"/>
      <c r="Q199" s="235"/>
      <c r="R199" s="235"/>
      <c r="S199" s="235"/>
      <c r="T199" s="236"/>
      <c r="AT199" s="237" t="s">
        <v>183</v>
      </c>
      <c r="AU199" s="237" t="s">
        <v>89</v>
      </c>
      <c r="AV199" s="15" t="s">
        <v>181</v>
      </c>
      <c r="AW199" s="15" t="s">
        <v>36</v>
      </c>
      <c r="AX199" s="15" t="s">
        <v>87</v>
      </c>
      <c r="AY199" s="237" t="s">
        <v>174</v>
      </c>
    </row>
    <row r="200" spans="1:65" s="2" customFormat="1" ht="14.45" customHeight="1">
      <c r="A200" s="35"/>
      <c r="B200" s="36"/>
      <c r="C200" s="192" t="s">
        <v>245</v>
      </c>
      <c r="D200" s="192" t="s">
        <v>176</v>
      </c>
      <c r="E200" s="193" t="s">
        <v>246</v>
      </c>
      <c r="F200" s="194" t="s">
        <v>247</v>
      </c>
      <c r="G200" s="195" t="s">
        <v>179</v>
      </c>
      <c r="H200" s="196">
        <v>160.1</v>
      </c>
      <c r="I200" s="197"/>
      <c r="J200" s="198">
        <f>ROUND(I200*H200,2)</f>
        <v>0</v>
      </c>
      <c r="K200" s="194" t="s">
        <v>180</v>
      </c>
      <c r="L200" s="40"/>
      <c r="M200" s="199" t="s">
        <v>1</v>
      </c>
      <c r="N200" s="200" t="s">
        <v>44</v>
      </c>
      <c r="O200" s="72"/>
      <c r="P200" s="201">
        <f>O200*H200</f>
        <v>0</v>
      </c>
      <c r="Q200" s="201">
        <v>0.00085</v>
      </c>
      <c r="R200" s="201">
        <f>Q200*H200</f>
        <v>0.13608499999999998</v>
      </c>
      <c r="S200" s="201">
        <v>0</v>
      </c>
      <c r="T200" s="202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3" t="s">
        <v>181</v>
      </c>
      <c r="AT200" s="203" t="s">
        <v>176</v>
      </c>
      <c r="AU200" s="203" t="s">
        <v>89</v>
      </c>
      <c r="AY200" s="18" t="s">
        <v>174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18" t="s">
        <v>87</v>
      </c>
      <c r="BK200" s="204">
        <f>ROUND(I200*H200,2)</f>
        <v>0</v>
      </c>
      <c r="BL200" s="18" t="s">
        <v>181</v>
      </c>
      <c r="BM200" s="203" t="s">
        <v>248</v>
      </c>
    </row>
    <row r="201" spans="2:51" s="13" customFormat="1" ht="11.25">
      <c r="B201" s="205"/>
      <c r="C201" s="206"/>
      <c r="D201" s="207" t="s">
        <v>183</v>
      </c>
      <c r="E201" s="208" t="s">
        <v>1</v>
      </c>
      <c r="F201" s="209" t="s">
        <v>222</v>
      </c>
      <c r="G201" s="206"/>
      <c r="H201" s="208" t="s">
        <v>1</v>
      </c>
      <c r="I201" s="210"/>
      <c r="J201" s="206"/>
      <c r="K201" s="206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183</v>
      </c>
      <c r="AU201" s="215" t="s">
        <v>89</v>
      </c>
      <c r="AV201" s="13" t="s">
        <v>87</v>
      </c>
      <c r="AW201" s="13" t="s">
        <v>36</v>
      </c>
      <c r="AX201" s="13" t="s">
        <v>79</v>
      </c>
      <c r="AY201" s="215" t="s">
        <v>174</v>
      </c>
    </row>
    <row r="202" spans="2:51" s="13" customFormat="1" ht="11.25">
      <c r="B202" s="205"/>
      <c r="C202" s="206"/>
      <c r="D202" s="207" t="s">
        <v>183</v>
      </c>
      <c r="E202" s="208" t="s">
        <v>1</v>
      </c>
      <c r="F202" s="209" t="s">
        <v>223</v>
      </c>
      <c r="G202" s="206"/>
      <c r="H202" s="208" t="s">
        <v>1</v>
      </c>
      <c r="I202" s="210"/>
      <c r="J202" s="206"/>
      <c r="K202" s="206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183</v>
      </c>
      <c r="AU202" s="215" t="s">
        <v>89</v>
      </c>
      <c r="AV202" s="13" t="s">
        <v>87</v>
      </c>
      <c r="AW202" s="13" t="s">
        <v>36</v>
      </c>
      <c r="AX202" s="13" t="s">
        <v>79</v>
      </c>
      <c r="AY202" s="215" t="s">
        <v>174</v>
      </c>
    </row>
    <row r="203" spans="2:51" s="13" customFormat="1" ht="11.25">
      <c r="B203" s="205"/>
      <c r="C203" s="206"/>
      <c r="D203" s="207" t="s">
        <v>183</v>
      </c>
      <c r="E203" s="208" t="s">
        <v>1</v>
      </c>
      <c r="F203" s="209" t="s">
        <v>224</v>
      </c>
      <c r="G203" s="206"/>
      <c r="H203" s="208" t="s">
        <v>1</v>
      </c>
      <c r="I203" s="210"/>
      <c r="J203" s="206"/>
      <c r="K203" s="206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183</v>
      </c>
      <c r="AU203" s="215" t="s">
        <v>89</v>
      </c>
      <c r="AV203" s="13" t="s">
        <v>87</v>
      </c>
      <c r="AW203" s="13" t="s">
        <v>36</v>
      </c>
      <c r="AX203" s="13" t="s">
        <v>79</v>
      </c>
      <c r="AY203" s="215" t="s">
        <v>174</v>
      </c>
    </row>
    <row r="204" spans="2:51" s="14" customFormat="1" ht="11.25">
      <c r="B204" s="216"/>
      <c r="C204" s="217"/>
      <c r="D204" s="207" t="s">
        <v>183</v>
      </c>
      <c r="E204" s="218" t="s">
        <v>1</v>
      </c>
      <c r="F204" s="219" t="s">
        <v>249</v>
      </c>
      <c r="G204" s="217"/>
      <c r="H204" s="220">
        <v>120.8</v>
      </c>
      <c r="I204" s="221"/>
      <c r="J204" s="217"/>
      <c r="K204" s="217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183</v>
      </c>
      <c r="AU204" s="226" t="s">
        <v>89</v>
      </c>
      <c r="AV204" s="14" t="s">
        <v>89</v>
      </c>
      <c r="AW204" s="14" t="s">
        <v>36</v>
      </c>
      <c r="AX204" s="14" t="s">
        <v>79</v>
      </c>
      <c r="AY204" s="226" t="s">
        <v>174</v>
      </c>
    </row>
    <row r="205" spans="2:51" s="16" customFormat="1" ht="11.25">
      <c r="B205" s="238"/>
      <c r="C205" s="239"/>
      <c r="D205" s="207" t="s">
        <v>183</v>
      </c>
      <c r="E205" s="240" t="s">
        <v>1</v>
      </c>
      <c r="F205" s="241" t="s">
        <v>226</v>
      </c>
      <c r="G205" s="239"/>
      <c r="H205" s="242">
        <v>120.8</v>
      </c>
      <c r="I205" s="243"/>
      <c r="J205" s="239"/>
      <c r="K205" s="239"/>
      <c r="L205" s="244"/>
      <c r="M205" s="245"/>
      <c r="N205" s="246"/>
      <c r="O205" s="246"/>
      <c r="P205" s="246"/>
      <c r="Q205" s="246"/>
      <c r="R205" s="246"/>
      <c r="S205" s="246"/>
      <c r="T205" s="247"/>
      <c r="AT205" s="248" t="s">
        <v>183</v>
      </c>
      <c r="AU205" s="248" t="s">
        <v>89</v>
      </c>
      <c r="AV205" s="16" t="s">
        <v>194</v>
      </c>
      <c r="AW205" s="16" t="s">
        <v>36</v>
      </c>
      <c r="AX205" s="16" t="s">
        <v>79</v>
      </c>
      <c r="AY205" s="248" t="s">
        <v>174</v>
      </c>
    </row>
    <row r="206" spans="2:51" s="13" customFormat="1" ht="11.25">
      <c r="B206" s="205"/>
      <c r="C206" s="206"/>
      <c r="D206" s="207" t="s">
        <v>183</v>
      </c>
      <c r="E206" s="208" t="s">
        <v>1</v>
      </c>
      <c r="F206" s="209" t="s">
        <v>199</v>
      </c>
      <c r="G206" s="206"/>
      <c r="H206" s="208" t="s">
        <v>1</v>
      </c>
      <c r="I206" s="210"/>
      <c r="J206" s="206"/>
      <c r="K206" s="206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183</v>
      </c>
      <c r="AU206" s="215" t="s">
        <v>89</v>
      </c>
      <c r="AV206" s="13" t="s">
        <v>87</v>
      </c>
      <c r="AW206" s="13" t="s">
        <v>36</v>
      </c>
      <c r="AX206" s="13" t="s">
        <v>79</v>
      </c>
      <c r="AY206" s="215" t="s">
        <v>174</v>
      </c>
    </row>
    <row r="207" spans="2:51" s="13" customFormat="1" ht="11.25">
      <c r="B207" s="205"/>
      <c r="C207" s="206"/>
      <c r="D207" s="207" t="s">
        <v>183</v>
      </c>
      <c r="E207" s="208" t="s">
        <v>1</v>
      </c>
      <c r="F207" s="209" t="s">
        <v>250</v>
      </c>
      <c r="G207" s="206"/>
      <c r="H207" s="208" t="s">
        <v>1</v>
      </c>
      <c r="I207" s="210"/>
      <c r="J207" s="206"/>
      <c r="K207" s="206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183</v>
      </c>
      <c r="AU207" s="215" t="s">
        <v>89</v>
      </c>
      <c r="AV207" s="13" t="s">
        <v>87</v>
      </c>
      <c r="AW207" s="13" t="s">
        <v>36</v>
      </c>
      <c r="AX207" s="13" t="s">
        <v>79</v>
      </c>
      <c r="AY207" s="215" t="s">
        <v>174</v>
      </c>
    </row>
    <row r="208" spans="2:51" s="14" customFormat="1" ht="11.25">
      <c r="B208" s="216"/>
      <c r="C208" s="217"/>
      <c r="D208" s="207" t="s">
        <v>183</v>
      </c>
      <c r="E208" s="218" t="s">
        <v>1</v>
      </c>
      <c r="F208" s="219" t="s">
        <v>251</v>
      </c>
      <c r="G208" s="217"/>
      <c r="H208" s="220">
        <v>39.3</v>
      </c>
      <c r="I208" s="221"/>
      <c r="J208" s="217"/>
      <c r="K208" s="217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183</v>
      </c>
      <c r="AU208" s="226" t="s">
        <v>89</v>
      </c>
      <c r="AV208" s="14" t="s">
        <v>89</v>
      </c>
      <c r="AW208" s="14" t="s">
        <v>36</v>
      </c>
      <c r="AX208" s="14" t="s">
        <v>79</v>
      </c>
      <c r="AY208" s="226" t="s">
        <v>174</v>
      </c>
    </row>
    <row r="209" spans="2:51" s="16" customFormat="1" ht="11.25">
      <c r="B209" s="238"/>
      <c r="C209" s="239"/>
      <c r="D209" s="207" t="s">
        <v>183</v>
      </c>
      <c r="E209" s="240" t="s">
        <v>1</v>
      </c>
      <c r="F209" s="241" t="s">
        <v>226</v>
      </c>
      <c r="G209" s="239"/>
      <c r="H209" s="242">
        <v>39.3</v>
      </c>
      <c r="I209" s="243"/>
      <c r="J209" s="239"/>
      <c r="K209" s="239"/>
      <c r="L209" s="244"/>
      <c r="M209" s="245"/>
      <c r="N209" s="246"/>
      <c r="O209" s="246"/>
      <c r="P209" s="246"/>
      <c r="Q209" s="246"/>
      <c r="R209" s="246"/>
      <c r="S209" s="246"/>
      <c r="T209" s="247"/>
      <c r="AT209" s="248" t="s">
        <v>183</v>
      </c>
      <c r="AU209" s="248" t="s">
        <v>89</v>
      </c>
      <c r="AV209" s="16" t="s">
        <v>194</v>
      </c>
      <c r="AW209" s="16" t="s">
        <v>36</v>
      </c>
      <c r="AX209" s="16" t="s">
        <v>79</v>
      </c>
      <c r="AY209" s="248" t="s">
        <v>174</v>
      </c>
    </row>
    <row r="210" spans="2:51" s="15" customFormat="1" ht="11.25">
      <c r="B210" s="227"/>
      <c r="C210" s="228"/>
      <c r="D210" s="207" t="s">
        <v>183</v>
      </c>
      <c r="E210" s="229" t="s">
        <v>1</v>
      </c>
      <c r="F210" s="230" t="s">
        <v>188</v>
      </c>
      <c r="G210" s="228"/>
      <c r="H210" s="231">
        <v>160.1</v>
      </c>
      <c r="I210" s="232"/>
      <c r="J210" s="228"/>
      <c r="K210" s="228"/>
      <c r="L210" s="233"/>
      <c r="M210" s="234"/>
      <c r="N210" s="235"/>
      <c r="O210" s="235"/>
      <c r="P210" s="235"/>
      <c r="Q210" s="235"/>
      <c r="R210" s="235"/>
      <c r="S210" s="235"/>
      <c r="T210" s="236"/>
      <c r="AT210" s="237" t="s">
        <v>183</v>
      </c>
      <c r="AU210" s="237" t="s">
        <v>89</v>
      </c>
      <c r="AV210" s="15" t="s">
        <v>181</v>
      </c>
      <c r="AW210" s="15" t="s">
        <v>36</v>
      </c>
      <c r="AX210" s="15" t="s">
        <v>87</v>
      </c>
      <c r="AY210" s="237" t="s">
        <v>174</v>
      </c>
    </row>
    <row r="211" spans="1:65" s="2" customFormat="1" ht="14.45" customHeight="1">
      <c r="A211" s="35"/>
      <c r="B211" s="36"/>
      <c r="C211" s="192" t="s">
        <v>252</v>
      </c>
      <c r="D211" s="192" t="s">
        <v>176</v>
      </c>
      <c r="E211" s="193" t="s">
        <v>253</v>
      </c>
      <c r="F211" s="194" t="s">
        <v>254</v>
      </c>
      <c r="G211" s="195" t="s">
        <v>179</v>
      </c>
      <c r="H211" s="196">
        <v>9.1</v>
      </c>
      <c r="I211" s="197"/>
      <c r="J211" s="198">
        <f>ROUND(I211*H211,2)</f>
        <v>0</v>
      </c>
      <c r="K211" s="194" t="s">
        <v>180</v>
      </c>
      <c r="L211" s="40"/>
      <c r="M211" s="199" t="s">
        <v>1</v>
      </c>
      <c r="N211" s="200" t="s">
        <v>44</v>
      </c>
      <c r="O211" s="72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3" t="s">
        <v>181</v>
      </c>
      <c r="AT211" s="203" t="s">
        <v>176</v>
      </c>
      <c r="AU211" s="203" t="s">
        <v>89</v>
      </c>
      <c r="AY211" s="18" t="s">
        <v>174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18" t="s">
        <v>87</v>
      </c>
      <c r="BK211" s="204">
        <f>ROUND(I211*H211,2)</f>
        <v>0</v>
      </c>
      <c r="BL211" s="18" t="s">
        <v>181</v>
      </c>
      <c r="BM211" s="203" t="s">
        <v>255</v>
      </c>
    </row>
    <row r="212" spans="2:51" s="13" customFormat="1" ht="11.25">
      <c r="B212" s="205"/>
      <c r="C212" s="206"/>
      <c r="D212" s="207" t="s">
        <v>183</v>
      </c>
      <c r="E212" s="208" t="s">
        <v>1</v>
      </c>
      <c r="F212" s="209" t="s">
        <v>199</v>
      </c>
      <c r="G212" s="206"/>
      <c r="H212" s="208" t="s">
        <v>1</v>
      </c>
      <c r="I212" s="210"/>
      <c r="J212" s="206"/>
      <c r="K212" s="206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183</v>
      </c>
      <c r="AU212" s="215" t="s">
        <v>89</v>
      </c>
      <c r="AV212" s="13" t="s">
        <v>87</v>
      </c>
      <c r="AW212" s="13" t="s">
        <v>36</v>
      </c>
      <c r="AX212" s="13" t="s">
        <v>79</v>
      </c>
      <c r="AY212" s="215" t="s">
        <v>174</v>
      </c>
    </row>
    <row r="213" spans="2:51" s="13" customFormat="1" ht="11.25">
      <c r="B213" s="205"/>
      <c r="C213" s="206"/>
      <c r="D213" s="207" t="s">
        <v>183</v>
      </c>
      <c r="E213" s="208" t="s">
        <v>1</v>
      </c>
      <c r="F213" s="209" t="s">
        <v>242</v>
      </c>
      <c r="G213" s="206"/>
      <c r="H213" s="208" t="s">
        <v>1</v>
      </c>
      <c r="I213" s="210"/>
      <c r="J213" s="206"/>
      <c r="K213" s="206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183</v>
      </c>
      <c r="AU213" s="215" t="s">
        <v>89</v>
      </c>
      <c r="AV213" s="13" t="s">
        <v>87</v>
      </c>
      <c r="AW213" s="13" t="s">
        <v>36</v>
      </c>
      <c r="AX213" s="13" t="s">
        <v>79</v>
      </c>
      <c r="AY213" s="215" t="s">
        <v>174</v>
      </c>
    </row>
    <row r="214" spans="2:51" s="14" customFormat="1" ht="11.25">
      <c r="B214" s="216"/>
      <c r="C214" s="217"/>
      <c r="D214" s="207" t="s">
        <v>183</v>
      </c>
      <c r="E214" s="218" t="s">
        <v>1</v>
      </c>
      <c r="F214" s="219" t="s">
        <v>243</v>
      </c>
      <c r="G214" s="217"/>
      <c r="H214" s="220">
        <v>6.3</v>
      </c>
      <c r="I214" s="221"/>
      <c r="J214" s="217"/>
      <c r="K214" s="217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183</v>
      </c>
      <c r="AU214" s="226" t="s">
        <v>89</v>
      </c>
      <c r="AV214" s="14" t="s">
        <v>89</v>
      </c>
      <c r="AW214" s="14" t="s">
        <v>36</v>
      </c>
      <c r="AX214" s="14" t="s">
        <v>79</v>
      </c>
      <c r="AY214" s="226" t="s">
        <v>174</v>
      </c>
    </row>
    <row r="215" spans="2:51" s="14" customFormat="1" ht="11.25">
      <c r="B215" s="216"/>
      <c r="C215" s="217"/>
      <c r="D215" s="207" t="s">
        <v>183</v>
      </c>
      <c r="E215" s="218" t="s">
        <v>1</v>
      </c>
      <c r="F215" s="219" t="s">
        <v>244</v>
      </c>
      <c r="G215" s="217"/>
      <c r="H215" s="220">
        <v>2.8</v>
      </c>
      <c r="I215" s="221"/>
      <c r="J215" s="217"/>
      <c r="K215" s="217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183</v>
      </c>
      <c r="AU215" s="226" t="s">
        <v>89</v>
      </c>
      <c r="AV215" s="14" t="s">
        <v>89</v>
      </c>
      <c r="AW215" s="14" t="s">
        <v>36</v>
      </c>
      <c r="AX215" s="14" t="s">
        <v>79</v>
      </c>
      <c r="AY215" s="226" t="s">
        <v>174</v>
      </c>
    </row>
    <row r="216" spans="2:51" s="15" customFormat="1" ht="11.25">
      <c r="B216" s="227"/>
      <c r="C216" s="228"/>
      <c r="D216" s="207" t="s">
        <v>183</v>
      </c>
      <c r="E216" s="229" t="s">
        <v>1</v>
      </c>
      <c r="F216" s="230" t="s">
        <v>188</v>
      </c>
      <c r="G216" s="228"/>
      <c r="H216" s="231">
        <v>9.1</v>
      </c>
      <c r="I216" s="232"/>
      <c r="J216" s="228"/>
      <c r="K216" s="228"/>
      <c r="L216" s="233"/>
      <c r="M216" s="234"/>
      <c r="N216" s="235"/>
      <c r="O216" s="235"/>
      <c r="P216" s="235"/>
      <c r="Q216" s="235"/>
      <c r="R216" s="235"/>
      <c r="S216" s="235"/>
      <c r="T216" s="236"/>
      <c r="AT216" s="237" t="s">
        <v>183</v>
      </c>
      <c r="AU216" s="237" t="s">
        <v>89</v>
      </c>
      <c r="AV216" s="15" t="s">
        <v>181</v>
      </c>
      <c r="AW216" s="15" t="s">
        <v>36</v>
      </c>
      <c r="AX216" s="15" t="s">
        <v>87</v>
      </c>
      <c r="AY216" s="237" t="s">
        <v>174</v>
      </c>
    </row>
    <row r="217" spans="1:65" s="2" customFormat="1" ht="14.45" customHeight="1">
      <c r="A217" s="35"/>
      <c r="B217" s="36"/>
      <c r="C217" s="192" t="s">
        <v>256</v>
      </c>
      <c r="D217" s="192" t="s">
        <v>176</v>
      </c>
      <c r="E217" s="193" t="s">
        <v>257</v>
      </c>
      <c r="F217" s="194" t="s">
        <v>258</v>
      </c>
      <c r="G217" s="195" t="s">
        <v>179</v>
      </c>
      <c r="H217" s="196">
        <v>160.1</v>
      </c>
      <c r="I217" s="197"/>
      <c r="J217" s="198">
        <f>ROUND(I217*H217,2)</f>
        <v>0</v>
      </c>
      <c r="K217" s="194" t="s">
        <v>180</v>
      </c>
      <c r="L217" s="40"/>
      <c r="M217" s="199" t="s">
        <v>1</v>
      </c>
      <c r="N217" s="200" t="s">
        <v>44</v>
      </c>
      <c r="O217" s="72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3" t="s">
        <v>181</v>
      </c>
      <c r="AT217" s="203" t="s">
        <v>176</v>
      </c>
      <c r="AU217" s="203" t="s">
        <v>89</v>
      </c>
      <c r="AY217" s="18" t="s">
        <v>174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18" t="s">
        <v>87</v>
      </c>
      <c r="BK217" s="204">
        <f>ROUND(I217*H217,2)</f>
        <v>0</v>
      </c>
      <c r="BL217" s="18" t="s">
        <v>181</v>
      </c>
      <c r="BM217" s="203" t="s">
        <v>259</v>
      </c>
    </row>
    <row r="218" spans="2:51" s="13" customFormat="1" ht="11.25">
      <c r="B218" s="205"/>
      <c r="C218" s="206"/>
      <c r="D218" s="207" t="s">
        <v>183</v>
      </c>
      <c r="E218" s="208" t="s">
        <v>1</v>
      </c>
      <c r="F218" s="209" t="s">
        <v>222</v>
      </c>
      <c r="G218" s="206"/>
      <c r="H218" s="208" t="s">
        <v>1</v>
      </c>
      <c r="I218" s="210"/>
      <c r="J218" s="206"/>
      <c r="K218" s="206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183</v>
      </c>
      <c r="AU218" s="215" t="s">
        <v>89</v>
      </c>
      <c r="AV218" s="13" t="s">
        <v>87</v>
      </c>
      <c r="AW218" s="13" t="s">
        <v>36</v>
      </c>
      <c r="AX218" s="13" t="s">
        <v>79</v>
      </c>
      <c r="AY218" s="215" t="s">
        <v>174</v>
      </c>
    </row>
    <row r="219" spans="2:51" s="13" customFormat="1" ht="11.25">
      <c r="B219" s="205"/>
      <c r="C219" s="206"/>
      <c r="D219" s="207" t="s">
        <v>183</v>
      </c>
      <c r="E219" s="208" t="s">
        <v>1</v>
      </c>
      <c r="F219" s="209" t="s">
        <v>223</v>
      </c>
      <c r="G219" s="206"/>
      <c r="H219" s="208" t="s">
        <v>1</v>
      </c>
      <c r="I219" s="210"/>
      <c r="J219" s="206"/>
      <c r="K219" s="206"/>
      <c r="L219" s="211"/>
      <c r="M219" s="212"/>
      <c r="N219" s="213"/>
      <c r="O219" s="213"/>
      <c r="P219" s="213"/>
      <c r="Q219" s="213"/>
      <c r="R219" s="213"/>
      <c r="S219" s="213"/>
      <c r="T219" s="214"/>
      <c r="AT219" s="215" t="s">
        <v>183</v>
      </c>
      <c r="AU219" s="215" t="s">
        <v>89</v>
      </c>
      <c r="AV219" s="13" t="s">
        <v>87</v>
      </c>
      <c r="AW219" s="13" t="s">
        <v>36</v>
      </c>
      <c r="AX219" s="13" t="s">
        <v>79</v>
      </c>
      <c r="AY219" s="215" t="s">
        <v>174</v>
      </c>
    </row>
    <row r="220" spans="2:51" s="13" customFormat="1" ht="11.25">
      <c r="B220" s="205"/>
      <c r="C220" s="206"/>
      <c r="D220" s="207" t="s">
        <v>183</v>
      </c>
      <c r="E220" s="208" t="s">
        <v>1</v>
      </c>
      <c r="F220" s="209" t="s">
        <v>224</v>
      </c>
      <c r="G220" s="206"/>
      <c r="H220" s="208" t="s">
        <v>1</v>
      </c>
      <c r="I220" s="210"/>
      <c r="J220" s="206"/>
      <c r="K220" s="206"/>
      <c r="L220" s="211"/>
      <c r="M220" s="212"/>
      <c r="N220" s="213"/>
      <c r="O220" s="213"/>
      <c r="P220" s="213"/>
      <c r="Q220" s="213"/>
      <c r="R220" s="213"/>
      <c r="S220" s="213"/>
      <c r="T220" s="214"/>
      <c r="AT220" s="215" t="s">
        <v>183</v>
      </c>
      <c r="AU220" s="215" t="s">
        <v>89</v>
      </c>
      <c r="AV220" s="13" t="s">
        <v>87</v>
      </c>
      <c r="AW220" s="13" t="s">
        <v>36</v>
      </c>
      <c r="AX220" s="13" t="s">
        <v>79</v>
      </c>
      <c r="AY220" s="215" t="s">
        <v>174</v>
      </c>
    </row>
    <row r="221" spans="2:51" s="14" customFormat="1" ht="11.25">
      <c r="B221" s="216"/>
      <c r="C221" s="217"/>
      <c r="D221" s="207" t="s">
        <v>183</v>
      </c>
      <c r="E221" s="218" t="s">
        <v>1</v>
      </c>
      <c r="F221" s="219" t="s">
        <v>249</v>
      </c>
      <c r="G221" s="217"/>
      <c r="H221" s="220">
        <v>120.8</v>
      </c>
      <c r="I221" s="221"/>
      <c r="J221" s="217"/>
      <c r="K221" s="217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183</v>
      </c>
      <c r="AU221" s="226" t="s">
        <v>89</v>
      </c>
      <c r="AV221" s="14" t="s">
        <v>89</v>
      </c>
      <c r="AW221" s="14" t="s">
        <v>36</v>
      </c>
      <c r="AX221" s="14" t="s">
        <v>79</v>
      </c>
      <c r="AY221" s="226" t="s">
        <v>174</v>
      </c>
    </row>
    <row r="222" spans="2:51" s="16" customFormat="1" ht="11.25">
      <c r="B222" s="238"/>
      <c r="C222" s="239"/>
      <c r="D222" s="207" t="s">
        <v>183</v>
      </c>
      <c r="E222" s="240" t="s">
        <v>1</v>
      </c>
      <c r="F222" s="241" t="s">
        <v>226</v>
      </c>
      <c r="G222" s="239"/>
      <c r="H222" s="242">
        <v>120.8</v>
      </c>
      <c r="I222" s="243"/>
      <c r="J222" s="239"/>
      <c r="K222" s="239"/>
      <c r="L222" s="244"/>
      <c r="M222" s="245"/>
      <c r="N222" s="246"/>
      <c r="O222" s="246"/>
      <c r="P222" s="246"/>
      <c r="Q222" s="246"/>
      <c r="R222" s="246"/>
      <c r="S222" s="246"/>
      <c r="T222" s="247"/>
      <c r="AT222" s="248" t="s">
        <v>183</v>
      </c>
      <c r="AU222" s="248" t="s">
        <v>89</v>
      </c>
      <c r="AV222" s="16" t="s">
        <v>194</v>
      </c>
      <c r="AW222" s="16" t="s">
        <v>36</v>
      </c>
      <c r="AX222" s="16" t="s">
        <v>79</v>
      </c>
      <c r="AY222" s="248" t="s">
        <v>174</v>
      </c>
    </row>
    <row r="223" spans="2:51" s="13" customFormat="1" ht="11.25">
      <c r="B223" s="205"/>
      <c r="C223" s="206"/>
      <c r="D223" s="207" t="s">
        <v>183</v>
      </c>
      <c r="E223" s="208" t="s">
        <v>1</v>
      </c>
      <c r="F223" s="209" t="s">
        <v>199</v>
      </c>
      <c r="G223" s="206"/>
      <c r="H223" s="208" t="s">
        <v>1</v>
      </c>
      <c r="I223" s="210"/>
      <c r="J223" s="206"/>
      <c r="K223" s="206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183</v>
      </c>
      <c r="AU223" s="215" t="s">
        <v>89</v>
      </c>
      <c r="AV223" s="13" t="s">
        <v>87</v>
      </c>
      <c r="AW223" s="13" t="s">
        <v>36</v>
      </c>
      <c r="AX223" s="13" t="s">
        <v>79</v>
      </c>
      <c r="AY223" s="215" t="s">
        <v>174</v>
      </c>
    </row>
    <row r="224" spans="2:51" s="13" customFormat="1" ht="11.25">
      <c r="B224" s="205"/>
      <c r="C224" s="206"/>
      <c r="D224" s="207" t="s">
        <v>183</v>
      </c>
      <c r="E224" s="208" t="s">
        <v>1</v>
      </c>
      <c r="F224" s="209" t="s">
        <v>250</v>
      </c>
      <c r="G224" s="206"/>
      <c r="H224" s="208" t="s">
        <v>1</v>
      </c>
      <c r="I224" s="210"/>
      <c r="J224" s="206"/>
      <c r="K224" s="206"/>
      <c r="L224" s="211"/>
      <c r="M224" s="212"/>
      <c r="N224" s="213"/>
      <c r="O224" s="213"/>
      <c r="P224" s="213"/>
      <c r="Q224" s="213"/>
      <c r="R224" s="213"/>
      <c r="S224" s="213"/>
      <c r="T224" s="214"/>
      <c r="AT224" s="215" t="s">
        <v>183</v>
      </c>
      <c r="AU224" s="215" t="s">
        <v>89</v>
      </c>
      <c r="AV224" s="13" t="s">
        <v>87</v>
      </c>
      <c r="AW224" s="13" t="s">
        <v>36</v>
      </c>
      <c r="AX224" s="13" t="s">
        <v>79</v>
      </c>
      <c r="AY224" s="215" t="s">
        <v>174</v>
      </c>
    </row>
    <row r="225" spans="2:51" s="14" customFormat="1" ht="11.25">
      <c r="B225" s="216"/>
      <c r="C225" s="217"/>
      <c r="D225" s="207" t="s">
        <v>183</v>
      </c>
      <c r="E225" s="218" t="s">
        <v>1</v>
      </c>
      <c r="F225" s="219" t="s">
        <v>251</v>
      </c>
      <c r="G225" s="217"/>
      <c r="H225" s="220">
        <v>39.3</v>
      </c>
      <c r="I225" s="221"/>
      <c r="J225" s="217"/>
      <c r="K225" s="217"/>
      <c r="L225" s="222"/>
      <c r="M225" s="223"/>
      <c r="N225" s="224"/>
      <c r="O225" s="224"/>
      <c r="P225" s="224"/>
      <c r="Q225" s="224"/>
      <c r="R225" s="224"/>
      <c r="S225" s="224"/>
      <c r="T225" s="225"/>
      <c r="AT225" s="226" t="s">
        <v>183</v>
      </c>
      <c r="AU225" s="226" t="s">
        <v>89</v>
      </c>
      <c r="AV225" s="14" t="s">
        <v>89</v>
      </c>
      <c r="AW225" s="14" t="s">
        <v>36</v>
      </c>
      <c r="AX225" s="14" t="s">
        <v>79</v>
      </c>
      <c r="AY225" s="226" t="s">
        <v>174</v>
      </c>
    </row>
    <row r="226" spans="2:51" s="16" customFormat="1" ht="11.25">
      <c r="B226" s="238"/>
      <c r="C226" s="239"/>
      <c r="D226" s="207" t="s">
        <v>183</v>
      </c>
      <c r="E226" s="240" t="s">
        <v>1</v>
      </c>
      <c r="F226" s="241" t="s">
        <v>226</v>
      </c>
      <c r="G226" s="239"/>
      <c r="H226" s="242">
        <v>39.3</v>
      </c>
      <c r="I226" s="243"/>
      <c r="J226" s="239"/>
      <c r="K226" s="239"/>
      <c r="L226" s="244"/>
      <c r="M226" s="245"/>
      <c r="N226" s="246"/>
      <c r="O226" s="246"/>
      <c r="P226" s="246"/>
      <c r="Q226" s="246"/>
      <c r="R226" s="246"/>
      <c r="S226" s="246"/>
      <c r="T226" s="247"/>
      <c r="AT226" s="248" t="s">
        <v>183</v>
      </c>
      <c r="AU226" s="248" t="s">
        <v>89</v>
      </c>
      <c r="AV226" s="16" t="s">
        <v>194</v>
      </c>
      <c r="AW226" s="16" t="s">
        <v>36</v>
      </c>
      <c r="AX226" s="16" t="s">
        <v>79</v>
      </c>
      <c r="AY226" s="248" t="s">
        <v>174</v>
      </c>
    </row>
    <row r="227" spans="2:51" s="15" customFormat="1" ht="11.25">
      <c r="B227" s="227"/>
      <c r="C227" s="228"/>
      <c r="D227" s="207" t="s">
        <v>183</v>
      </c>
      <c r="E227" s="229" t="s">
        <v>1</v>
      </c>
      <c r="F227" s="230" t="s">
        <v>188</v>
      </c>
      <c r="G227" s="228"/>
      <c r="H227" s="231">
        <v>160.1</v>
      </c>
      <c r="I227" s="232"/>
      <c r="J227" s="228"/>
      <c r="K227" s="228"/>
      <c r="L227" s="233"/>
      <c r="M227" s="234"/>
      <c r="N227" s="235"/>
      <c r="O227" s="235"/>
      <c r="P227" s="235"/>
      <c r="Q227" s="235"/>
      <c r="R227" s="235"/>
      <c r="S227" s="235"/>
      <c r="T227" s="236"/>
      <c r="AT227" s="237" t="s">
        <v>183</v>
      </c>
      <c r="AU227" s="237" t="s">
        <v>89</v>
      </c>
      <c r="AV227" s="15" t="s">
        <v>181</v>
      </c>
      <c r="AW227" s="15" t="s">
        <v>36</v>
      </c>
      <c r="AX227" s="15" t="s">
        <v>87</v>
      </c>
      <c r="AY227" s="237" t="s">
        <v>174</v>
      </c>
    </row>
    <row r="228" spans="1:65" s="2" customFormat="1" ht="14.45" customHeight="1">
      <c r="A228" s="35"/>
      <c r="B228" s="36"/>
      <c r="C228" s="192" t="s">
        <v>260</v>
      </c>
      <c r="D228" s="192" t="s">
        <v>176</v>
      </c>
      <c r="E228" s="193" t="s">
        <v>261</v>
      </c>
      <c r="F228" s="194" t="s">
        <v>262</v>
      </c>
      <c r="G228" s="195" t="s">
        <v>197</v>
      </c>
      <c r="H228" s="196">
        <v>6.72</v>
      </c>
      <c r="I228" s="197"/>
      <c r="J228" s="198">
        <f>ROUND(I228*H228,2)</f>
        <v>0</v>
      </c>
      <c r="K228" s="194" t="s">
        <v>180</v>
      </c>
      <c r="L228" s="40"/>
      <c r="M228" s="199" t="s">
        <v>1</v>
      </c>
      <c r="N228" s="200" t="s">
        <v>44</v>
      </c>
      <c r="O228" s="72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3" t="s">
        <v>181</v>
      </c>
      <c r="AT228" s="203" t="s">
        <v>176</v>
      </c>
      <c r="AU228" s="203" t="s">
        <v>89</v>
      </c>
      <c r="AY228" s="18" t="s">
        <v>174</v>
      </c>
      <c r="BE228" s="204">
        <f>IF(N228="základní",J228,0)</f>
        <v>0</v>
      </c>
      <c r="BF228" s="204">
        <f>IF(N228="snížená",J228,0)</f>
        <v>0</v>
      </c>
      <c r="BG228" s="204">
        <f>IF(N228="zákl. přenesená",J228,0)</f>
        <v>0</v>
      </c>
      <c r="BH228" s="204">
        <f>IF(N228="sníž. přenesená",J228,0)</f>
        <v>0</v>
      </c>
      <c r="BI228" s="204">
        <f>IF(N228="nulová",J228,0)</f>
        <v>0</v>
      </c>
      <c r="BJ228" s="18" t="s">
        <v>87</v>
      </c>
      <c r="BK228" s="204">
        <f>ROUND(I228*H228,2)</f>
        <v>0</v>
      </c>
      <c r="BL228" s="18" t="s">
        <v>181</v>
      </c>
      <c r="BM228" s="203" t="s">
        <v>263</v>
      </c>
    </row>
    <row r="229" spans="2:51" s="13" customFormat="1" ht="11.25">
      <c r="B229" s="205"/>
      <c r="C229" s="206"/>
      <c r="D229" s="207" t="s">
        <v>183</v>
      </c>
      <c r="E229" s="208" t="s">
        <v>1</v>
      </c>
      <c r="F229" s="209" t="s">
        <v>184</v>
      </c>
      <c r="G229" s="206"/>
      <c r="H229" s="208" t="s">
        <v>1</v>
      </c>
      <c r="I229" s="210"/>
      <c r="J229" s="206"/>
      <c r="K229" s="206"/>
      <c r="L229" s="211"/>
      <c r="M229" s="212"/>
      <c r="N229" s="213"/>
      <c r="O229" s="213"/>
      <c r="P229" s="213"/>
      <c r="Q229" s="213"/>
      <c r="R229" s="213"/>
      <c r="S229" s="213"/>
      <c r="T229" s="214"/>
      <c r="AT229" s="215" t="s">
        <v>183</v>
      </c>
      <c r="AU229" s="215" t="s">
        <v>89</v>
      </c>
      <c r="AV229" s="13" t="s">
        <v>87</v>
      </c>
      <c r="AW229" s="13" t="s">
        <v>36</v>
      </c>
      <c r="AX229" s="13" t="s">
        <v>79</v>
      </c>
      <c r="AY229" s="215" t="s">
        <v>174</v>
      </c>
    </row>
    <row r="230" spans="2:51" s="13" customFormat="1" ht="11.25">
      <c r="B230" s="205"/>
      <c r="C230" s="206"/>
      <c r="D230" s="207" t="s">
        <v>183</v>
      </c>
      <c r="E230" s="208" t="s">
        <v>1</v>
      </c>
      <c r="F230" s="209" t="s">
        <v>235</v>
      </c>
      <c r="G230" s="206"/>
      <c r="H230" s="208" t="s">
        <v>1</v>
      </c>
      <c r="I230" s="210"/>
      <c r="J230" s="206"/>
      <c r="K230" s="206"/>
      <c r="L230" s="211"/>
      <c r="M230" s="212"/>
      <c r="N230" s="213"/>
      <c r="O230" s="213"/>
      <c r="P230" s="213"/>
      <c r="Q230" s="213"/>
      <c r="R230" s="213"/>
      <c r="S230" s="213"/>
      <c r="T230" s="214"/>
      <c r="AT230" s="215" t="s">
        <v>183</v>
      </c>
      <c r="AU230" s="215" t="s">
        <v>89</v>
      </c>
      <c r="AV230" s="13" t="s">
        <v>87</v>
      </c>
      <c r="AW230" s="13" t="s">
        <v>36</v>
      </c>
      <c r="AX230" s="13" t="s">
        <v>79</v>
      </c>
      <c r="AY230" s="215" t="s">
        <v>174</v>
      </c>
    </row>
    <row r="231" spans="2:51" s="13" customFormat="1" ht="11.25">
      <c r="B231" s="205"/>
      <c r="C231" s="206"/>
      <c r="D231" s="207" t="s">
        <v>183</v>
      </c>
      <c r="E231" s="208" t="s">
        <v>1</v>
      </c>
      <c r="F231" s="209" t="s">
        <v>236</v>
      </c>
      <c r="G231" s="206"/>
      <c r="H231" s="208" t="s">
        <v>1</v>
      </c>
      <c r="I231" s="210"/>
      <c r="J231" s="206"/>
      <c r="K231" s="206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183</v>
      </c>
      <c r="AU231" s="215" t="s">
        <v>89</v>
      </c>
      <c r="AV231" s="13" t="s">
        <v>87</v>
      </c>
      <c r="AW231" s="13" t="s">
        <v>36</v>
      </c>
      <c r="AX231" s="13" t="s">
        <v>79</v>
      </c>
      <c r="AY231" s="215" t="s">
        <v>174</v>
      </c>
    </row>
    <row r="232" spans="2:51" s="14" customFormat="1" ht="11.25">
      <c r="B232" s="216"/>
      <c r="C232" s="217"/>
      <c r="D232" s="207" t="s">
        <v>183</v>
      </c>
      <c r="E232" s="218" t="s">
        <v>1</v>
      </c>
      <c r="F232" s="219" t="s">
        <v>264</v>
      </c>
      <c r="G232" s="217"/>
      <c r="H232" s="220">
        <v>6.72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183</v>
      </c>
      <c r="AU232" s="226" t="s">
        <v>89</v>
      </c>
      <c r="AV232" s="14" t="s">
        <v>89</v>
      </c>
      <c r="AW232" s="14" t="s">
        <v>36</v>
      </c>
      <c r="AX232" s="14" t="s">
        <v>79</v>
      </c>
      <c r="AY232" s="226" t="s">
        <v>174</v>
      </c>
    </row>
    <row r="233" spans="2:51" s="15" customFormat="1" ht="11.25">
      <c r="B233" s="227"/>
      <c r="C233" s="228"/>
      <c r="D233" s="207" t="s">
        <v>183</v>
      </c>
      <c r="E233" s="229" t="s">
        <v>1</v>
      </c>
      <c r="F233" s="230" t="s">
        <v>188</v>
      </c>
      <c r="G233" s="228"/>
      <c r="H233" s="231">
        <v>6.72</v>
      </c>
      <c r="I233" s="232"/>
      <c r="J233" s="228"/>
      <c r="K233" s="228"/>
      <c r="L233" s="233"/>
      <c r="M233" s="234"/>
      <c r="N233" s="235"/>
      <c r="O233" s="235"/>
      <c r="P233" s="235"/>
      <c r="Q233" s="235"/>
      <c r="R233" s="235"/>
      <c r="S233" s="235"/>
      <c r="T233" s="236"/>
      <c r="AT233" s="237" t="s">
        <v>183</v>
      </c>
      <c r="AU233" s="237" t="s">
        <v>89</v>
      </c>
      <c r="AV233" s="15" t="s">
        <v>181</v>
      </c>
      <c r="AW233" s="15" t="s">
        <v>36</v>
      </c>
      <c r="AX233" s="15" t="s">
        <v>87</v>
      </c>
      <c r="AY233" s="237" t="s">
        <v>174</v>
      </c>
    </row>
    <row r="234" spans="1:65" s="2" customFormat="1" ht="24.2" customHeight="1">
      <c r="A234" s="35"/>
      <c r="B234" s="36"/>
      <c r="C234" s="192" t="s">
        <v>265</v>
      </c>
      <c r="D234" s="192" t="s">
        <v>176</v>
      </c>
      <c r="E234" s="193" t="s">
        <v>266</v>
      </c>
      <c r="F234" s="194" t="s">
        <v>267</v>
      </c>
      <c r="G234" s="195" t="s">
        <v>197</v>
      </c>
      <c r="H234" s="196">
        <v>6.72</v>
      </c>
      <c r="I234" s="197"/>
      <c r="J234" s="198">
        <f>ROUND(I234*H234,2)</f>
        <v>0</v>
      </c>
      <c r="K234" s="194" t="s">
        <v>180</v>
      </c>
      <c r="L234" s="40"/>
      <c r="M234" s="199" t="s">
        <v>1</v>
      </c>
      <c r="N234" s="200" t="s">
        <v>44</v>
      </c>
      <c r="O234" s="72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3" t="s">
        <v>181</v>
      </c>
      <c r="AT234" s="203" t="s">
        <v>176</v>
      </c>
      <c r="AU234" s="203" t="s">
        <v>89</v>
      </c>
      <c r="AY234" s="18" t="s">
        <v>174</v>
      </c>
      <c r="BE234" s="204">
        <f>IF(N234="základní",J234,0)</f>
        <v>0</v>
      </c>
      <c r="BF234" s="204">
        <f>IF(N234="snížená",J234,0)</f>
        <v>0</v>
      </c>
      <c r="BG234" s="204">
        <f>IF(N234="zákl. přenesená",J234,0)</f>
        <v>0</v>
      </c>
      <c r="BH234" s="204">
        <f>IF(N234="sníž. přenesená",J234,0)</f>
        <v>0</v>
      </c>
      <c r="BI234" s="204">
        <f>IF(N234="nulová",J234,0)</f>
        <v>0</v>
      </c>
      <c r="BJ234" s="18" t="s">
        <v>87</v>
      </c>
      <c r="BK234" s="204">
        <f>ROUND(I234*H234,2)</f>
        <v>0</v>
      </c>
      <c r="BL234" s="18" t="s">
        <v>181</v>
      </c>
      <c r="BM234" s="203" t="s">
        <v>268</v>
      </c>
    </row>
    <row r="235" spans="1:65" s="2" customFormat="1" ht="14.45" customHeight="1">
      <c r="A235" s="35"/>
      <c r="B235" s="36"/>
      <c r="C235" s="192" t="s">
        <v>269</v>
      </c>
      <c r="D235" s="192" t="s">
        <v>176</v>
      </c>
      <c r="E235" s="193" t="s">
        <v>270</v>
      </c>
      <c r="F235" s="194" t="s">
        <v>271</v>
      </c>
      <c r="G235" s="195" t="s">
        <v>197</v>
      </c>
      <c r="H235" s="196">
        <v>135.686</v>
      </c>
      <c r="I235" s="197"/>
      <c r="J235" s="198">
        <f>ROUND(I235*H235,2)</f>
        <v>0</v>
      </c>
      <c r="K235" s="194" t="s">
        <v>180</v>
      </c>
      <c r="L235" s="40"/>
      <c r="M235" s="199" t="s">
        <v>1</v>
      </c>
      <c r="N235" s="200" t="s">
        <v>44</v>
      </c>
      <c r="O235" s="72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3" t="s">
        <v>181</v>
      </c>
      <c r="AT235" s="203" t="s">
        <v>176</v>
      </c>
      <c r="AU235" s="203" t="s">
        <v>89</v>
      </c>
      <c r="AY235" s="18" t="s">
        <v>174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18" t="s">
        <v>87</v>
      </c>
      <c r="BK235" s="204">
        <f>ROUND(I235*H235,2)</f>
        <v>0</v>
      </c>
      <c r="BL235" s="18" t="s">
        <v>181</v>
      </c>
      <c r="BM235" s="203" t="s">
        <v>272</v>
      </c>
    </row>
    <row r="236" spans="2:51" s="14" customFormat="1" ht="11.25">
      <c r="B236" s="216"/>
      <c r="C236" s="217"/>
      <c r="D236" s="207" t="s">
        <v>183</v>
      </c>
      <c r="E236" s="218" t="s">
        <v>1</v>
      </c>
      <c r="F236" s="219" t="s">
        <v>273</v>
      </c>
      <c r="G236" s="217"/>
      <c r="H236" s="220">
        <v>135.686</v>
      </c>
      <c r="I236" s="221"/>
      <c r="J236" s="217"/>
      <c r="K236" s="217"/>
      <c r="L236" s="222"/>
      <c r="M236" s="223"/>
      <c r="N236" s="224"/>
      <c r="O236" s="224"/>
      <c r="P236" s="224"/>
      <c r="Q236" s="224"/>
      <c r="R236" s="224"/>
      <c r="S236" s="224"/>
      <c r="T236" s="225"/>
      <c r="AT236" s="226" t="s">
        <v>183</v>
      </c>
      <c r="AU236" s="226" t="s">
        <v>89</v>
      </c>
      <c r="AV236" s="14" t="s">
        <v>89</v>
      </c>
      <c r="AW236" s="14" t="s">
        <v>36</v>
      </c>
      <c r="AX236" s="14" t="s">
        <v>79</v>
      </c>
      <c r="AY236" s="226" t="s">
        <v>174</v>
      </c>
    </row>
    <row r="237" spans="2:51" s="15" customFormat="1" ht="11.25">
      <c r="B237" s="227"/>
      <c r="C237" s="228"/>
      <c r="D237" s="207" t="s">
        <v>183</v>
      </c>
      <c r="E237" s="229" t="s">
        <v>1</v>
      </c>
      <c r="F237" s="230" t="s">
        <v>188</v>
      </c>
      <c r="G237" s="228"/>
      <c r="H237" s="231">
        <v>135.686</v>
      </c>
      <c r="I237" s="232"/>
      <c r="J237" s="228"/>
      <c r="K237" s="228"/>
      <c r="L237" s="233"/>
      <c r="M237" s="234"/>
      <c r="N237" s="235"/>
      <c r="O237" s="235"/>
      <c r="P237" s="235"/>
      <c r="Q237" s="235"/>
      <c r="R237" s="235"/>
      <c r="S237" s="235"/>
      <c r="T237" s="236"/>
      <c r="AT237" s="237" t="s">
        <v>183</v>
      </c>
      <c r="AU237" s="237" t="s">
        <v>89</v>
      </c>
      <c r="AV237" s="15" t="s">
        <v>181</v>
      </c>
      <c r="AW237" s="15" t="s">
        <v>36</v>
      </c>
      <c r="AX237" s="15" t="s">
        <v>87</v>
      </c>
      <c r="AY237" s="237" t="s">
        <v>174</v>
      </c>
    </row>
    <row r="238" spans="1:65" s="2" customFormat="1" ht="24.2" customHeight="1">
      <c r="A238" s="35"/>
      <c r="B238" s="36"/>
      <c r="C238" s="192" t="s">
        <v>8</v>
      </c>
      <c r="D238" s="192" t="s">
        <v>176</v>
      </c>
      <c r="E238" s="193" t="s">
        <v>274</v>
      </c>
      <c r="F238" s="194" t="s">
        <v>275</v>
      </c>
      <c r="G238" s="195" t="s">
        <v>197</v>
      </c>
      <c r="H238" s="196">
        <v>678.43</v>
      </c>
      <c r="I238" s="197"/>
      <c r="J238" s="198">
        <f>ROUND(I238*H238,2)</f>
        <v>0</v>
      </c>
      <c r="K238" s="194" t="s">
        <v>180</v>
      </c>
      <c r="L238" s="40"/>
      <c r="M238" s="199" t="s">
        <v>1</v>
      </c>
      <c r="N238" s="200" t="s">
        <v>44</v>
      </c>
      <c r="O238" s="72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3" t="s">
        <v>181</v>
      </c>
      <c r="AT238" s="203" t="s">
        <v>176</v>
      </c>
      <c r="AU238" s="203" t="s">
        <v>89</v>
      </c>
      <c r="AY238" s="18" t="s">
        <v>174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18" t="s">
        <v>87</v>
      </c>
      <c r="BK238" s="204">
        <f>ROUND(I238*H238,2)</f>
        <v>0</v>
      </c>
      <c r="BL238" s="18" t="s">
        <v>181</v>
      </c>
      <c r="BM238" s="203" t="s">
        <v>276</v>
      </c>
    </row>
    <row r="239" spans="2:51" s="14" customFormat="1" ht="11.25">
      <c r="B239" s="216"/>
      <c r="C239" s="217"/>
      <c r="D239" s="207" t="s">
        <v>183</v>
      </c>
      <c r="E239" s="218" t="s">
        <v>1</v>
      </c>
      <c r="F239" s="219" t="s">
        <v>277</v>
      </c>
      <c r="G239" s="217"/>
      <c r="H239" s="220">
        <v>678.43</v>
      </c>
      <c r="I239" s="221"/>
      <c r="J239" s="217"/>
      <c r="K239" s="217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183</v>
      </c>
      <c r="AU239" s="226" t="s">
        <v>89</v>
      </c>
      <c r="AV239" s="14" t="s">
        <v>89</v>
      </c>
      <c r="AW239" s="14" t="s">
        <v>36</v>
      </c>
      <c r="AX239" s="14" t="s">
        <v>87</v>
      </c>
      <c r="AY239" s="226" t="s">
        <v>174</v>
      </c>
    </row>
    <row r="240" spans="1:65" s="2" customFormat="1" ht="14.45" customHeight="1">
      <c r="A240" s="35"/>
      <c r="B240" s="36"/>
      <c r="C240" s="192" t="s">
        <v>278</v>
      </c>
      <c r="D240" s="192" t="s">
        <v>176</v>
      </c>
      <c r="E240" s="193" t="s">
        <v>279</v>
      </c>
      <c r="F240" s="194" t="s">
        <v>280</v>
      </c>
      <c r="G240" s="195" t="s">
        <v>197</v>
      </c>
      <c r="H240" s="196">
        <v>6.72</v>
      </c>
      <c r="I240" s="197"/>
      <c r="J240" s="198">
        <f>ROUND(I240*H240,2)</f>
        <v>0</v>
      </c>
      <c r="K240" s="194" t="s">
        <v>180</v>
      </c>
      <c r="L240" s="40"/>
      <c r="M240" s="199" t="s">
        <v>1</v>
      </c>
      <c r="N240" s="200" t="s">
        <v>44</v>
      </c>
      <c r="O240" s="72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3" t="s">
        <v>181</v>
      </c>
      <c r="AT240" s="203" t="s">
        <v>176</v>
      </c>
      <c r="AU240" s="203" t="s">
        <v>89</v>
      </c>
      <c r="AY240" s="18" t="s">
        <v>174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18" t="s">
        <v>87</v>
      </c>
      <c r="BK240" s="204">
        <f>ROUND(I240*H240,2)</f>
        <v>0</v>
      </c>
      <c r="BL240" s="18" t="s">
        <v>181</v>
      </c>
      <c r="BM240" s="203" t="s">
        <v>281</v>
      </c>
    </row>
    <row r="241" spans="2:51" s="13" customFormat="1" ht="11.25">
      <c r="B241" s="205"/>
      <c r="C241" s="206"/>
      <c r="D241" s="207" t="s">
        <v>183</v>
      </c>
      <c r="E241" s="208" t="s">
        <v>1</v>
      </c>
      <c r="F241" s="209" t="s">
        <v>184</v>
      </c>
      <c r="G241" s="206"/>
      <c r="H241" s="208" t="s">
        <v>1</v>
      </c>
      <c r="I241" s="210"/>
      <c r="J241" s="206"/>
      <c r="K241" s="206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183</v>
      </c>
      <c r="AU241" s="215" t="s">
        <v>89</v>
      </c>
      <c r="AV241" s="13" t="s">
        <v>87</v>
      </c>
      <c r="AW241" s="13" t="s">
        <v>36</v>
      </c>
      <c r="AX241" s="13" t="s">
        <v>79</v>
      </c>
      <c r="AY241" s="215" t="s">
        <v>174</v>
      </c>
    </row>
    <row r="242" spans="2:51" s="13" customFormat="1" ht="11.25">
      <c r="B242" s="205"/>
      <c r="C242" s="206"/>
      <c r="D242" s="207" t="s">
        <v>183</v>
      </c>
      <c r="E242" s="208" t="s">
        <v>1</v>
      </c>
      <c r="F242" s="209" t="s">
        <v>235</v>
      </c>
      <c r="G242" s="206"/>
      <c r="H242" s="208" t="s">
        <v>1</v>
      </c>
      <c r="I242" s="210"/>
      <c r="J242" s="206"/>
      <c r="K242" s="206"/>
      <c r="L242" s="211"/>
      <c r="M242" s="212"/>
      <c r="N242" s="213"/>
      <c r="O242" s="213"/>
      <c r="P242" s="213"/>
      <c r="Q242" s="213"/>
      <c r="R242" s="213"/>
      <c r="S242" s="213"/>
      <c r="T242" s="214"/>
      <c r="AT242" s="215" t="s">
        <v>183</v>
      </c>
      <c r="AU242" s="215" t="s">
        <v>89</v>
      </c>
      <c r="AV242" s="13" t="s">
        <v>87</v>
      </c>
      <c r="AW242" s="13" t="s">
        <v>36</v>
      </c>
      <c r="AX242" s="13" t="s">
        <v>79</v>
      </c>
      <c r="AY242" s="215" t="s">
        <v>174</v>
      </c>
    </row>
    <row r="243" spans="2:51" s="13" customFormat="1" ht="11.25">
      <c r="B243" s="205"/>
      <c r="C243" s="206"/>
      <c r="D243" s="207" t="s">
        <v>183</v>
      </c>
      <c r="E243" s="208" t="s">
        <v>1</v>
      </c>
      <c r="F243" s="209" t="s">
        <v>236</v>
      </c>
      <c r="G243" s="206"/>
      <c r="H243" s="208" t="s">
        <v>1</v>
      </c>
      <c r="I243" s="210"/>
      <c r="J243" s="206"/>
      <c r="K243" s="206"/>
      <c r="L243" s="211"/>
      <c r="M243" s="212"/>
      <c r="N243" s="213"/>
      <c r="O243" s="213"/>
      <c r="P243" s="213"/>
      <c r="Q243" s="213"/>
      <c r="R243" s="213"/>
      <c r="S243" s="213"/>
      <c r="T243" s="214"/>
      <c r="AT243" s="215" t="s">
        <v>183</v>
      </c>
      <c r="AU243" s="215" t="s">
        <v>89</v>
      </c>
      <c r="AV243" s="13" t="s">
        <v>87</v>
      </c>
      <c r="AW243" s="13" t="s">
        <v>36</v>
      </c>
      <c r="AX243" s="13" t="s">
        <v>79</v>
      </c>
      <c r="AY243" s="215" t="s">
        <v>174</v>
      </c>
    </row>
    <row r="244" spans="2:51" s="14" customFormat="1" ht="11.25">
      <c r="B244" s="216"/>
      <c r="C244" s="217"/>
      <c r="D244" s="207" t="s">
        <v>183</v>
      </c>
      <c r="E244" s="218" t="s">
        <v>1</v>
      </c>
      <c r="F244" s="219" t="s">
        <v>264</v>
      </c>
      <c r="G244" s="217"/>
      <c r="H244" s="220">
        <v>6.72</v>
      </c>
      <c r="I244" s="221"/>
      <c r="J244" s="217"/>
      <c r="K244" s="217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183</v>
      </c>
      <c r="AU244" s="226" t="s">
        <v>89</v>
      </c>
      <c r="AV244" s="14" t="s">
        <v>89</v>
      </c>
      <c r="AW244" s="14" t="s">
        <v>36</v>
      </c>
      <c r="AX244" s="14" t="s">
        <v>79</v>
      </c>
      <c r="AY244" s="226" t="s">
        <v>174</v>
      </c>
    </row>
    <row r="245" spans="2:51" s="15" customFormat="1" ht="11.25">
      <c r="B245" s="227"/>
      <c r="C245" s="228"/>
      <c r="D245" s="207" t="s">
        <v>183</v>
      </c>
      <c r="E245" s="229" t="s">
        <v>1</v>
      </c>
      <c r="F245" s="230" t="s">
        <v>188</v>
      </c>
      <c r="G245" s="228"/>
      <c r="H245" s="231">
        <v>6.72</v>
      </c>
      <c r="I245" s="232"/>
      <c r="J245" s="228"/>
      <c r="K245" s="228"/>
      <c r="L245" s="233"/>
      <c r="M245" s="234"/>
      <c r="N245" s="235"/>
      <c r="O245" s="235"/>
      <c r="P245" s="235"/>
      <c r="Q245" s="235"/>
      <c r="R245" s="235"/>
      <c r="S245" s="235"/>
      <c r="T245" s="236"/>
      <c r="AT245" s="237" t="s">
        <v>183</v>
      </c>
      <c r="AU245" s="237" t="s">
        <v>89</v>
      </c>
      <c r="AV245" s="15" t="s">
        <v>181</v>
      </c>
      <c r="AW245" s="15" t="s">
        <v>36</v>
      </c>
      <c r="AX245" s="15" t="s">
        <v>87</v>
      </c>
      <c r="AY245" s="237" t="s">
        <v>174</v>
      </c>
    </row>
    <row r="246" spans="1:65" s="2" customFormat="1" ht="14.45" customHeight="1">
      <c r="A246" s="35"/>
      <c r="B246" s="36"/>
      <c r="C246" s="192" t="s">
        <v>282</v>
      </c>
      <c r="D246" s="192" t="s">
        <v>176</v>
      </c>
      <c r="E246" s="193" t="s">
        <v>283</v>
      </c>
      <c r="F246" s="194" t="s">
        <v>284</v>
      </c>
      <c r="G246" s="195" t="s">
        <v>197</v>
      </c>
      <c r="H246" s="196">
        <v>128.966</v>
      </c>
      <c r="I246" s="197"/>
      <c r="J246" s="198">
        <f>ROUND(I246*H246,2)</f>
        <v>0</v>
      </c>
      <c r="K246" s="194" t="s">
        <v>180</v>
      </c>
      <c r="L246" s="40"/>
      <c r="M246" s="199" t="s">
        <v>1</v>
      </c>
      <c r="N246" s="200" t="s">
        <v>44</v>
      </c>
      <c r="O246" s="72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3" t="s">
        <v>181</v>
      </c>
      <c r="AT246" s="203" t="s">
        <v>176</v>
      </c>
      <c r="AU246" s="203" t="s">
        <v>89</v>
      </c>
      <c r="AY246" s="18" t="s">
        <v>174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18" t="s">
        <v>87</v>
      </c>
      <c r="BK246" s="204">
        <f>ROUND(I246*H246,2)</f>
        <v>0</v>
      </c>
      <c r="BL246" s="18" t="s">
        <v>181</v>
      </c>
      <c r="BM246" s="203" t="s">
        <v>285</v>
      </c>
    </row>
    <row r="247" spans="2:51" s="13" customFormat="1" ht="11.25">
      <c r="B247" s="205"/>
      <c r="C247" s="206"/>
      <c r="D247" s="207" t="s">
        <v>183</v>
      </c>
      <c r="E247" s="208" t="s">
        <v>1</v>
      </c>
      <c r="F247" s="209" t="s">
        <v>286</v>
      </c>
      <c r="G247" s="206"/>
      <c r="H247" s="208" t="s">
        <v>1</v>
      </c>
      <c r="I247" s="210"/>
      <c r="J247" s="206"/>
      <c r="K247" s="206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183</v>
      </c>
      <c r="AU247" s="215" t="s">
        <v>89</v>
      </c>
      <c r="AV247" s="13" t="s">
        <v>87</v>
      </c>
      <c r="AW247" s="13" t="s">
        <v>36</v>
      </c>
      <c r="AX247" s="13" t="s">
        <v>79</v>
      </c>
      <c r="AY247" s="215" t="s">
        <v>174</v>
      </c>
    </row>
    <row r="248" spans="2:51" s="14" customFormat="1" ht="11.25">
      <c r="B248" s="216"/>
      <c r="C248" s="217"/>
      <c r="D248" s="207" t="s">
        <v>183</v>
      </c>
      <c r="E248" s="218" t="s">
        <v>1</v>
      </c>
      <c r="F248" s="219" t="s">
        <v>287</v>
      </c>
      <c r="G248" s="217"/>
      <c r="H248" s="220">
        <v>201.917</v>
      </c>
      <c r="I248" s="221"/>
      <c r="J248" s="217"/>
      <c r="K248" s="217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183</v>
      </c>
      <c r="AU248" s="226" t="s">
        <v>89</v>
      </c>
      <c r="AV248" s="14" t="s">
        <v>89</v>
      </c>
      <c r="AW248" s="14" t="s">
        <v>36</v>
      </c>
      <c r="AX248" s="14" t="s">
        <v>79</v>
      </c>
      <c r="AY248" s="226" t="s">
        <v>174</v>
      </c>
    </row>
    <row r="249" spans="2:51" s="13" customFormat="1" ht="11.25">
      <c r="B249" s="205"/>
      <c r="C249" s="206"/>
      <c r="D249" s="207" t="s">
        <v>183</v>
      </c>
      <c r="E249" s="208" t="s">
        <v>1</v>
      </c>
      <c r="F249" s="209" t="s">
        <v>288</v>
      </c>
      <c r="G249" s="206"/>
      <c r="H249" s="208" t="s">
        <v>1</v>
      </c>
      <c r="I249" s="210"/>
      <c r="J249" s="206"/>
      <c r="K249" s="206"/>
      <c r="L249" s="211"/>
      <c r="M249" s="212"/>
      <c r="N249" s="213"/>
      <c r="O249" s="213"/>
      <c r="P249" s="213"/>
      <c r="Q249" s="213"/>
      <c r="R249" s="213"/>
      <c r="S249" s="213"/>
      <c r="T249" s="214"/>
      <c r="AT249" s="215" t="s">
        <v>183</v>
      </c>
      <c r="AU249" s="215" t="s">
        <v>89</v>
      </c>
      <c r="AV249" s="13" t="s">
        <v>87</v>
      </c>
      <c r="AW249" s="13" t="s">
        <v>36</v>
      </c>
      <c r="AX249" s="13" t="s">
        <v>79</v>
      </c>
      <c r="AY249" s="215" t="s">
        <v>174</v>
      </c>
    </row>
    <row r="250" spans="2:51" s="14" customFormat="1" ht="11.25">
      <c r="B250" s="216"/>
      <c r="C250" s="217"/>
      <c r="D250" s="207" t="s">
        <v>183</v>
      </c>
      <c r="E250" s="218" t="s">
        <v>1</v>
      </c>
      <c r="F250" s="219" t="s">
        <v>289</v>
      </c>
      <c r="G250" s="217"/>
      <c r="H250" s="220">
        <v>-122.951</v>
      </c>
      <c r="I250" s="221"/>
      <c r="J250" s="217"/>
      <c r="K250" s="217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183</v>
      </c>
      <c r="AU250" s="226" t="s">
        <v>89</v>
      </c>
      <c r="AV250" s="14" t="s">
        <v>89</v>
      </c>
      <c r="AW250" s="14" t="s">
        <v>36</v>
      </c>
      <c r="AX250" s="14" t="s">
        <v>79</v>
      </c>
      <c r="AY250" s="226" t="s">
        <v>174</v>
      </c>
    </row>
    <row r="251" spans="2:51" s="13" customFormat="1" ht="11.25">
      <c r="B251" s="205"/>
      <c r="C251" s="206"/>
      <c r="D251" s="207" t="s">
        <v>183</v>
      </c>
      <c r="E251" s="208" t="s">
        <v>1</v>
      </c>
      <c r="F251" s="209" t="s">
        <v>290</v>
      </c>
      <c r="G251" s="206"/>
      <c r="H251" s="208" t="s">
        <v>1</v>
      </c>
      <c r="I251" s="210"/>
      <c r="J251" s="206"/>
      <c r="K251" s="206"/>
      <c r="L251" s="211"/>
      <c r="M251" s="212"/>
      <c r="N251" s="213"/>
      <c r="O251" s="213"/>
      <c r="P251" s="213"/>
      <c r="Q251" s="213"/>
      <c r="R251" s="213"/>
      <c r="S251" s="213"/>
      <c r="T251" s="214"/>
      <c r="AT251" s="215" t="s">
        <v>183</v>
      </c>
      <c r="AU251" s="215" t="s">
        <v>89</v>
      </c>
      <c r="AV251" s="13" t="s">
        <v>87</v>
      </c>
      <c r="AW251" s="13" t="s">
        <v>36</v>
      </c>
      <c r="AX251" s="13" t="s">
        <v>79</v>
      </c>
      <c r="AY251" s="215" t="s">
        <v>174</v>
      </c>
    </row>
    <row r="252" spans="2:51" s="14" customFormat="1" ht="11.25">
      <c r="B252" s="216"/>
      <c r="C252" s="217"/>
      <c r="D252" s="207" t="s">
        <v>183</v>
      </c>
      <c r="E252" s="218" t="s">
        <v>1</v>
      </c>
      <c r="F252" s="219" t="s">
        <v>291</v>
      </c>
      <c r="G252" s="217"/>
      <c r="H252" s="220">
        <v>50</v>
      </c>
      <c r="I252" s="221"/>
      <c r="J252" s="217"/>
      <c r="K252" s="217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183</v>
      </c>
      <c r="AU252" s="226" t="s">
        <v>89</v>
      </c>
      <c r="AV252" s="14" t="s">
        <v>89</v>
      </c>
      <c r="AW252" s="14" t="s">
        <v>36</v>
      </c>
      <c r="AX252" s="14" t="s">
        <v>79</v>
      </c>
      <c r="AY252" s="226" t="s">
        <v>174</v>
      </c>
    </row>
    <row r="253" spans="2:51" s="15" customFormat="1" ht="11.25">
      <c r="B253" s="227"/>
      <c r="C253" s="228"/>
      <c r="D253" s="207" t="s">
        <v>183</v>
      </c>
      <c r="E253" s="229" t="s">
        <v>1</v>
      </c>
      <c r="F253" s="230" t="s">
        <v>188</v>
      </c>
      <c r="G253" s="228"/>
      <c r="H253" s="231">
        <v>128.966</v>
      </c>
      <c r="I253" s="232"/>
      <c r="J253" s="228"/>
      <c r="K253" s="228"/>
      <c r="L253" s="233"/>
      <c r="M253" s="234"/>
      <c r="N253" s="235"/>
      <c r="O253" s="235"/>
      <c r="P253" s="235"/>
      <c r="Q253" s="235"/>
      <c r="R253" s="235"/>
      <c r="S253" s="235"/>
      <c r="T253" s="236"/>
      <c r="AT253" s="237" t="s">
        <v>183</v>
      </c>
      <c r="AU253" s="237" t="s">
        <v>89</v>
      </c>
      <c r="AV253" s="15" t="s">
        <v>181</v>
      </c>
      <c r="AW253" s="15" t="s">
        <v>36</v>
      </c>
      <c r="AX253" s="15" t="s">
        <v>87</v>
      </c>
      <c r="AY253" s="237" t="s">
        <v>174</v>
      </c>
    </row>
    <row r="254" spans="1:65" s="2" customFormat="1" ht="14.45" customHeight="1">
      <c r="A254" s="35"/>
      <c r="B254" s="36"/>
      <c r="C254" s="192" t="s">
        <v>292</v>
      </c>
      <c r="D254" s="192" t="s">
        <v>176</v>
      </c>
      <c r="E254" s="193" t="s">
        <v>293</v>
      </c>
      <c r="F254" s="194" t="s">
        <v>294</v>
      </c>
      <c r="G254" s="195" t="s">
        <v>295</v>
      </c>
      <c r="H254" s="196">
        <v>271.372</v>
      </c>
      <c r="I254" s="197"/>
      <c r="J254" s="198">
        <f>ROUND(I254*H254,2)</f>
        <v>0</v>
      </c>
      <c r="K254" s="194" t="s">
        <v>180</v>
      </c>
      <c r="L254" s="40"/>
      <c r="M254" s="199" t="s">
        <v>1</v>
      </c>
      <c r="N254" s="200" t="s">
        <v>44</v>
      </c>
      <c r="O254" s="72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3" t="s">
        <v>181</v>
      </c>
      <c r="AT254" s="203" t="s">
        <v>176</v>
      </c>
      <c r="AU254" s="203" t="s">
        <v>89</v>
      </c>
      <c r="AY254" s="18" t="s">
        <v>174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18" t="s">
        <v>87</v>
      </c>
      <c r="BK254" s="204">
        <f>ROUND(I254*H254,2)</f>
        <v>0</v>
      </c>
      <c r="BL254" s="18" t="s">
        <v>181</v>
      </c>
      <c r="BM254" s="203" t="s">
        <v>296</v>
      </c>
    </row>
    <row r="255" spans="2:51" s="14" customFormat="1" ht="11.25">
      <c r="B255" s="216"/>
      <c r="C255" s="217"/>
      <c r="D255" s="207" t="s">
        <v>183</v>
      </c>
      <c r="E255" s="218" t="s">
        <v>1</v>
      </c>
      <c r="F255" s="219" t="s">
        <v>297</v>
      </c>
      <c r="G255" s="217"/>
      <c r="H255" s="220">
        <v>271.372</v>
      </c>
      <c r="I255" s="221"/>
      <c r="J255" s="217"/>
      <c r="K255" s="217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183</v>
      </c>
      <c r="AU255" s="226" t="s">
        <v>89</v>
      </c>
      <c r="AV255" s="14" t="s">
        <v>89</v>
      </c>
      <c r="AW255" s="14" t="s">
        <v>36</v>
      </c>
      <c r="AX255" s="14" t="s">
        <v>87</v>
      </c>
      <c r="AY255" s="226" t="s">
        <v>174</v>
      </c>
    </row>
    <row r="256" spans="1:65" s="2" customFormat="1" ht="14.45" customHeight="1">
      <c r="A256" s="35"/>
      <c r="B256" s="36"/>
      <c r="C256" s="192" t="s">
        <v>298</v>
      </c>
      <c r="D256" s="192" t="s">
        <v>176</v>
      </c>
      <c r="E256" s="193" t="s">
        <v>299</v>
      </c>
      <c r="F256" s="194" t="s">
        <v>300</v>
      </c>
      <c r="G256" s="195" t="s">
        <v>197</v>
      </c>
      <c r="H256" s="196">
        <v>122.951</v>
      </c>
      <c r="I256" s="197"/>
      <c r="J256" s="198">
        <f>ROUND(I256*H256,2)</f>
        <v>0</v>
      </c>
      <c r="K256" s="194" t="s">
        <v>180</v>
      </c>
      <c r="L256" s="40"/>
      <c r="M256" s="199" t="s">
        <v>1</v>
      </c>
      <c r="N256" s="200" t="s">
        <v>44</v>
      </c>
      <c r="O256" s="72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3" t="s">
        <v>181</v>
      </c>
      <c r="AT256" s="203" t="s">
        <v>176</v>
      </c>
      <c r="AU256" s="203" t="s">
        <v>89</v>
      </c>
      <c r="AY256" s="18" t="s">
        <v>174</v>
      </c>
      <c r="BE256" s="204">
        <f>IF(N256="základní",J256,0)</f>
        <v>0</v>
      </c>
      <c r="BF256" s="204">
        <f>IF(N256="snížená",J256,0)</f>
        <v>0</v>
      </c>
      <c r="BG256" s="204">
        <f>IF(N256="zákl. přenesená",J256,0)</f>
        <v>0</v>
      </c>
      <c r="BH256" s="204">
        <f>IF(N256="sníž. přenesená",J256,0)</f>
        <v>0</v>
      </c>
      <c r="BI256" s="204">
        <f>IF(N256="nulová",J256,0)</f>
        <v>0</v>
      </c>
      <c r="BJ256" s="18" t="s">
        <v>87</v>
      </c>
      <c r="BK256" s="204">
        <f>ROUND(I256*H256,2)</f>
        <v>0</v>
      </c>
      <c r="BL256" s="18" t="s">
        <v>181</v>
      </c>
      <c r="BM256" s="203" t="s">
        <v>301</v>
      </c>
    </row>
    <row r="257" spans="2:51" s="13" customFormat="1" ht="11.25">
      <c r="B257" s="205"/>
      <c r="C257" s="206"/>
      <c r="D257" s="207" t="s">
        <v>183</v>
      </c>
      <c r="E257" s="208" t="s">
        <v>1</v>
      </c>
      <c r="F257" s="209" t="s">
        <v>286</v>
      </c>
      <c r="G257" s="206"/>
      <c r="H257" s="208" t="s">
        <v>1</v>
      </c>
      <c r="I257" s="210"/>
      <c r="J257" s="206"/>
      <c r="K257" s="206"/>
      <c r="L257" s="211"/>
      <c r="M257" s="212"/>
      <c r="N257" s="213"/>
      <c r="O257" s="213"/>
      <c r="P257" s="213"/>
      <c r="Q257" s="213"/>
      <c r="R257" s="213"/>
      <c r="S257" s="213"/>
      <c r="T257" s="214"/>
      <c r="AT257" s="215" t="s">
        <v>183</v>
      </c>
      <c r="AU257" s="215" t="s">
        <v>89</v>
      </c>
      <c r="AV257" s="13" t="s">
        <v>87</v>
      </c>
      <c r="AW257" s="13" t="s">
        <v>36</v>
      </c>
      <c r="AX257" s="13" t="s">
        <v>79</v>
      </c>
      <c r="AY257" s="215" t="s">
        <v>174</v>
      </c>
    </row>
    <row r="258" spans="2:51" s="14" customFormat="1" ht="11.25">
      <c r="B258" s="216"/>
      <c r="C258" s="217"/>
      <c r="D258" s="207" t="s">
        <v>183</v>
      </c>
      <c r="E258" s="218" t="s">
        <v>1</v>
      </c>
      <c r="F258" s="219" t="s">
        <v>287</v>
      </c>
      <c r="G258" s="217"/>
      <c r="H258" s="220">
        <v>201.917</v>
      </c>
      <c r="I258" s="221"/>
      <c r="J258" s="217"/>
      <c r="K258" s="217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183</v>
      </c>
      <c r="AU258" s="226" t="s">
        <v>89</v>
      </c>
      <c r="AV258" s="14" t="s">
        <v>89</v>
      </c>
      <c r="AW258" s="14" t="s">
        <v>36</v>
      </c>
      <c r="AX258" s="14" t="s">
        <v>79</v>
      </c>
      <c r="AY258" s="226" t="s">
        <v>174</v>
      </c>
    </row>
    <row r="259" spans="2:51" s="13" customFormat="1" ht="11.25">
      <c r="B259" s="205"/>
      <c r="C259" s="206"/>
      <c r="D259" s="207" t="s">
        <v>183</v>
      </c>
      <c r="E259" s="208" t="s">
        <v>1</v>
      </c>
      <c r="F259" s="209" t="s">
        <v>302</v>
      </c>
      <c r="G259" s="206"/>
      <c r="H259" s="208" t="s">
        <v>1</v>
      </c>
      <c r="I259" s="210"/>
      <c r="J259" s="206"/>
      <c r="K259" s="206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183</v>
      </c>
      <c r="AU259" s="215" t="s">
        <v>89</v>
      </c>
      <c r="AV259" s="13" t="s">
        <v>87</v>
      </c>
      <c r="AW259" s="13" t="s">
        <v>36</v>
      </c>
      <c r="AX259" s="13" t="s">
        <v>79</v>
      </c>
      <c r="AY259" s="215" t="s">
        <v>174</v>
      </c>
    </row>
    <row r="260" spans="2:51" s="14" customFormat="1" ht="11.25">
      <c r="B260" s="216"/>
      <c r="C260" s="217"/>
      <c r="D260" s="207" t="s">
        <v>183</v>
      </c>
      <c r="E260" s="218" t="s">
        <v>1</v>
      </c>
      <c r="F260" s="219" t="s">
        <v>303</v>
      </c>
      <c r="G260" s="217"/>
      <c r="H260" s="220">
        <v>-78.966</v>
      </c>
      <c r="I260" s="221"/>
      <c r="J260" s="217"/>
      <c r="K260" s="217"/>
      <c r="L260" s="222"/>
      <c r="M260" s="223"/>
      <c r="N260" s="224"/>
      <c r="O260" s="224"/>
      <c r="P260" s="224"/>
      <c r="Q260" s="224"/>
      <c r="R260" s="224"/>
      <c r="S260" s="224"/>
      <c r="T260" s="225"/>
      <c r="AT260" s="226" t="s">
        <v>183</v>
      </c>
      <c r="AU260" s="226" t="s">
        <v>89</v>
      </c>
      <c r="AV260" s="14" t="s">
        <v>89</v>
      </c>
      <c r="AW260" s="14" t="s">
        <v>36</v>
      </c>
      <c r="AX260" s="14" t="s">
        <v>79</v>
      </c>
      <c r="AY260" s="226" t="s">
        <v>174</v>
      </c>
    </row>
    <row r="261" spans="2:51" s="15" customFormat="1" ht="11.25">
      <c r="B261" s="227"/>
      <c r="C261" s="228"/>
      <c r="D261" s="207" t="s">
        <v>183</v>
      </c>
      <c r="E261" s="229" t="s">
        <v>1</v>
      </c>
      <c r="F261" s="230" t="s">
        <v>188</v>
      </c>
      <c r="G261" s="228"/>
      <c r="H261" s="231">
        <v>122.95100000000001</v>
      </c>
      <c r="I261" s="232"/>
      <c r="J261" s="228"/>
      <c r="K261" s="228"/>
      <c r="L261" s="233"/>
      <c r="M261" s="234"/>
      <c r="N261" s="235"/>
      <c r="O261" s="235"/>
      <c r="P261" s="235"/>
      <c r="Q261" s="235"/>
      <c r="R261" s="235"/>
      <c r="S261" s="235"/>
      <c r="T261" s="236"/>
      <c r="AT261" s="237" t="s">
        <v>183</v>
      </c>
      <c r="AU261" s="237" t="s">
        <v>89</v>
      </c>
      <c r="AV261" s="15" t="s">
        <v>181</v>
      </c>
      <c r="AW261" s="15" t="s">
        <v>36</v>
      </c>
      <c r="AX261" s="15" t="s">
        <v>87</v>
      </c>
      <c r="AY261" s="237" t="s">
        <v>174</v>
      </c>
    </row>
    <row r="262" spans="1:65" s="2" customFormat="1" ht="14.45" customHeight="1">
      <c r="A262" s="35"/>
      <c r="B262" s="36"/>
      <c r="C262" s="192" t="s">
        <v>304</v>
      </c>
      <c r="D262" s="192" t="s">
        <v>176</v>
      </c>
      <c r="E262" s="193" t="s">
        <v>305</v>
      </c>
      <c r="F262" s="194" t="s">
        <v>306</v>
      </c>
      <c r="G262" s="195" t="s">
        <v>197</v>
      </c>
      <c r="H262" s="196">
        <v>10.08</v>
      </c>
      <c r="I262" s="197"/>
      <c r="J262" s="198">
        <f>ROUND(I262*H262,2)</f>
        <v>0</v>
      </c>
      <c r="K262" s="194" t="s">
        <v>180</v>
      </c>
      <c r="L262" s="40"/>
      <c r="M262" s="199" t="s">
        <v>1</v>
      </c>
      <c r="N262" s="200" t="s">
        <v>44</v>
      </c>
      <c r="O262" s="72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3" t="s">
        <v>181</v>
      </c>
      <c r="AT262" s="203" t="s">
        <v>176</v>
      </c>
      <c r="AU262" s="203" t="s">
        <v>89</v>
      </c>
      <c r="AY262" s="18" t="s">
        <v>174</v>
      </c>
      <c r="BE262" s="204">
        <f>IF(N262="základní",J262,0)</f>
        <v>0</v>
      </c>
      <c r="BF262" s="204">
        <f>IF(N262="snížená",J262,0)</f>
        <v>0</v>
      </c>
      <c r="BG262" s="204">
        <f>IF(N262="zákl. přenesená",J262,0)</f>
        <v>0</v>
      </c>
      <c r="BH262" s="204">
        <f>IF(N262="sníž. přenesená",J262,0)</f>
        <v>0</v>
      </c>
      <c r="BI262" s="204">
        <f>IF(N262="nulová",J262,0)</f>
        <v>0</v>
      </c>
      <c r="BJ262" s="18" t="s">
        <v>87</v>
      </c>
      <c r="BK262" s="204">
        <f>ROUND(I262*H262,2)</f>
        <v>0</v>
      </c>
      <c r="BL262" s="18" t="s">
        <v>181</v>
      </c>
      <c r="BM262" s="203" t="s">
        <v>307</v>
      </c>
    </row>
    <row r="263" spans="2:51" s="13" customFormat="1" ht="11.25">
      <c r="B263" s="205"/>
      <c r="C263" s="206"/>
      <c r="D263" s="207" t="s">
        <v>183</v>
      </c>
      <c r="E263" s="208" t="s">
        <v>1</v>
      </c>
      <c r="F263" s="209" t="s">
        <v>184</v>
      </c>
      <c r="G263" s="206"/>
      <c r="H263" s="208" t="s">
        <v>1</v>
      </c>
      <c r="I263" s="210"/>
      <c r="J263" s="206"/>
      <c r="K263" s="206"/>
      <c r="L263" s="211"/>
      <c r="M263" s="212"/>
      <c r="N263" s="213"/>
      <c r="O263" s="213"/>
      <c r="P263" s="213"/>
      <c r="Q263" s="213"/>
      <c r="R263" s="213"/>
      <c r="S263" s="213"/>
      <c r="T263" s="214"/>
      <c r="AT263" s="215" t="s">
        <v>183</v>
      </c>
      <c r="AU263" s="215" t="s">
        <v>89</v>
      </c>
      <c r="AV263" s="13" t="s">
        <v>87</v>
      </c>
      <c r="AW263" s="13" t="s">
        <v>36</v>
      </c>
      <c r="AX263" s="13" t="s">
        <v>79</v>
      </c>
      <c r="AY263" s="215" t="s">
        <v>174</v>
      </c>
    </row>
    <row r="264" spans="2:51" s="13" customFormat="1" ht="11.25">
      <c r="B264" s="205"/>
      <c r="C264" s="206"/>
      <c r="D264" s="207" t="s">
        <v>183</v>
      </c>
      <c r="E264" s="208" t="s">
        <v>1</v>
      </c>
      <c r="F264" s="209" t="s">
        <v>235</v>
      </c>
      <c r="G264" s="206"/>
      <c r="H264" s="208" t="s">
        <v>1</v>
      </c>
      <c r="I264" s="210"/>
      <c r="J264" s="206"/>
      <c r="K264" s="206"/>
      <c r="L264" s="211"/>
      <c r="M264" s="212"/>
      <c r="N264" s="213"/>
      <c r="O264" s="213"/>
      <c r="P264" s="213"/>
      <c r="Q264" s="213"/>
      <c r="R264" s="213"/>
      <c r="S264" s="213"/>
      <c r="T264" s="214"/>
      <c r="AT264" s="215" t="s">
        <v>183</v>
      </c>
      <c r="AU264" s="215" t="s">
        <v>89</v>
      </c>
      <c r="AV264" s="13" t="s">
        <v>87</v>
      </c>
      <c r="AW264" s="13" t="s">
        <v>36</v>
      </c>
      <c r="AX264" s="13" t="s">
        <v>79</v>
      </c>
      <c r="AY264" s="215" t="s">
        <v>174</v>
      </c>
    </row>
    <row r="265" spans="2:51" s="13" customFormat="1" ht="11.25">
      <c r="B265" s="205"/>
      <c r="C265" s="206"/>
      <c r="D265" s="207" t="s">
        <v>183</v>
      </c>
      <c r="E265" s="208" t="s">
        <v>1</v>
      </c>
      <c r="F265" s="209" t="s">
        <v>308</v>
      </c>
      <c r="G265" s="206"/>
      <c r="H265" s="208" t="s">
        <v>1</v>
      </c>
      <c r="I265" s="210"/>
      <c r="J265" s="206"/>
      <c r="K265" s="206"/>
      <c r="L265" s="211"/>
      <c r="M265" s="212"/>
      <c r="N265" s="213"/>
      <c r="O265" s="213"/>
      <c r="P265" s="213"/>
      <c r="Q265" s="213"/>
      <c r="R265" s="213"/>
      <c r="S265" s="213"/>
      <c r="T265" s="214"/>
      <c r="AT265" s="215" t="s">
        <v>183</v>
      </c>
      <c r="AU265" s="215" t="s">
        <v>89</v>
      </c>
      <c r="AV265" s="13" t="s">
        <v>87</v>
      </c>
      <c r="AW265" s="13" t="s">
        <v>36</v>
      </c>
      <c r="AX265" s="13" t="s">
        <v>79</v>
      </c>
      <c r="AY265" s="215" t="s">
        <v>174</v>
      </c>
    </row>
    <row r="266" spans="2:51" s="14" customFormat="1" ht="11.25">
      <c r="B266" s="216"/>
      <c r="C266" s="217"/>
      <c r="D266" s="207" t="s">
        <v>183</v>
      </c>
      <c r="E266" s="218" t="s">
        <v>1</v>
      </c>
      <c r="F266" s="219" t="s">
        <v>309</v>
      </c>
      <c r="G266" s="217"/>
      <c r="H266" s="220">
        <v>10.08</v>
      </c>
      <c r="I266" s="221"/>
      <c r="J266" s="217"/>
      <c r="K266" s="217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183</v>
      </c>
      <c r="AU266" s="226" t="s">
        <v>89</v>
      </c>
      <c r="AV266" s="14" t="s">
        <v>89</v>
      </c>
      <c r="AW266" s="14" t="s">
        <v>36</v>
      </c>
      <c r="AX266" s="14" t="s">
        <v>79</v>
      </c>
      <c r="AY266" s="226" t="s">
        <v>174</v>
      </c>
    </row>
    <row r="267" spans="2:51" s="15" customFormat="1" ht="11.25">
      <c r="B267" s="227"/>
      <c r="C267" s="228"/>
      <c r="D267" s="207" t="s">
        <v>183</v>
      </c>
      <c r="E267" s="229" t="s">
        <v>1</v>
      </c>
      <c r="F267" s="230" t="s">
        <v>188</v>
      </c>
      <c r="G267" s="228"/>
      <c r="H267" s="231">
        <v>10.08</v>
      </c>
      <c r="I267" s="232"/>
      <c r="J267" s="228"/>
      <c r="K267" s="228"/>
      <c r="L267" s="233"/>
      <c r="M267" s="234"/>
      <c r="N267" s="235"/>
      <c r="O267" s="235"/>
      <c r="P267" s="235"/>
      <c r="Q267" s="235"/>
      <c r="R267" s="235"/>
      <c r="S267" s="235"/>
      <c r="T267" s="236"/>
      <c r="AT267" s="237" t="s">
        <v>183</v>
      </c>
      <c r="AU267" s="237" t="s">
        <v>89</v>
      </c>
      <c r="AV267" s="15" t="s">
        <v>181</v>
      </c>
      <c r="AW267" s="15" t="s">
        <v>36</v>
      </c>
      <c r="AX267" s="15" t="s">
        <v>87</v>
      </c>
      <c r="AY267" s="237" t="s">
        <v>174</v>
      </c>
    </row>
    <row r="268" spans="1:65" s="2" customFormat="1" ht="14.45" customHeight="1">
      <c r="A268" s="35"/>
      <c r="B268" s="36"/>
      <c r="C268" s="192" t="s">
        <v>7</v>
      </c>
      <c r="D268" s="192" t="s">
        <v>176</v>
      </c>
      <c r="E268" s="193" t="s">
        <v>310</v>
      </c>
      <c r="F268" s="194" t="s">
        <v>311</v>
      </c>
      <c r="G268" s="195" t="s">
        <v>197</v>
      </c>
      <c r="H268" s="196">
        <v>18.565</v>
      </c>
      <c r="I268" s="197"/>
      <c r="J268" s="198">
        <f>ROUND(I268*H268,2)</f>
        <v>0</v>
      </c>
      <c r="K268" s="194" t="s">
        <v>180</v>
      </c>
      <c r="L268" s="40"/>
      <c r="M268" s="199" t="s">
        <v>1</v>
      </c>
      <c r="N268" s="200" t="s">
        <v>44</v>
      </c>
      <c r="O268" s="72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3" t="s">
        <v>181</v>
      </c>
      <c r="AT268" s="203" t="s">
        <v>176</v>
      </c>
      <c r="AU268" s="203" t="s">
        <v>89</v>
      </c>
      <c r="AY268" s="18" t="s">
        <v>174</v>
      </c>
      <c r="BE268" s="204">
        <f>IF(N268="základní",J268,0)</f>
        <v>0</v>
      </c>
      <c r="BF268" s="204">
        <f>IF(N268="snížená",J268,0)</f>
        <v>0</v>
      </c>
      <c r="BG268" s="204">
        <f>IF(N268="zákl. přenesená",J268,0)</f>
        <v>0</v>
      </c>
      <c r="BH268" s="204">
        <f>IF(N268="sníž. přenesená",J268,0)</f>
        <v>0</v>
      </c>
      <c r="BI268" s="204">
        <f>IF(N268="nulová",J268,0)</f>
        <v>0</v>
      </c>
      <c r="BJ268" s="18" t="s">
        <v>87</v>
      </c>
      <c r="BK268" s="204">
        <f>ROUND(I268*H268,2)</f>
        <v>0</v>
      </c>
      <c r="BL268" s="18" t="s">
        <v>181</v>
      </c>
      <c r="BM268" s="203" t="s">
        <v>312</v>
      </c>
    </row>
    <row r="269" spans="2:51" s="13" customFormat="1" ht="11.25">
      <c r="B269" s="205"/>
      <c r="C269" s="206"/>
      <c r="D269" s="207" t="s">
        <v>183</v>
      </c>
      <c r="E269" s="208" t="s">
        <v>1</v>
      </c>
      <c r="F269" s="209" t="s">
        <v>184</v>
      </c>
      <c r="G269" s="206"/>
      <c r="H269" s="208" t="s">
        <v>1</v>
      </c>
      <c r="I269" s="210"/>
      <c r="J269" s="206"/>
      <c r="K269" s="206"/>
      <c r="L269" s="211"/>
      <c r="M269" s="212"/>
      <c r="N269" s="213"/>
      <c r="O269" s="213"/>
      <c r="P269" s="213"/>
      <c r="Q269" s="213"/>
      <c r="R269" s="213"/>
      <c r="S269" s="213"/>
      <c r="T269" s="214"/>
      <c r="AT269" s="215" t="s">
        <v>183</v>
      </c>
      <c r="AU269" s="215" t="s">
        <v>89</v>
      </c>
      <c r="AV269" s="13" t="s">
        <v>87</v>
      </c>
      <c r="AW269" s="13" t="s">
        <v>36</v>
      </c>
      <c r="AX269" s="13" t="s">
        <v>79</v>
      </c>
      <c r="AY269" s="215" t="s">
        <v>174</v>
      </c>
    </row>
    <row r="270" spans="2:51" s="13" customFormat="1" ht="11.25">
      <c r="B270" s="205"/>
      <c r="C270" s="206"/>
      <c r="D270" s="207" t="s">
        <v>183</v>
      </c>
      <c r="E270" s="208" t="s">
        <v>1</v>
      </c>
      <c r="F270" s="209" t="s">
        <v>235</v>
      </c>
      <c r="G270" s="206"/>
      <c r="H270" s="208" t="s">
        <v>1</v>
      </c>
      <c r="I270" s="210"/>
      <c r="J270" s="206"/>
      <c r="K270" s="206"/>
      <c r="L270" s="211"/>
      <c r="M270" s="212"/>
      <c r="N270" s="213"/>
      <c r="O270" s="213"/>
      <c r="P270" s="213"/>
      <c r="Q270" s="213"/>
      <c r="R270" s="213"/>
      <c r="S270" s="213"/>
      <c r="T270" s="214"/>
      <c r="AT270" s="215" t="s">
        <v>183</v>
      </c>
      <c r="AU270" s="215" t="s">
        <v>89</v>
      </c>
      <c r="AV270" s="13" t="s">
        <v>87</v>
      </c>
      <c r="AW270" s="13" t="s">
        <v>36</v>
      </c>
      <c r="AX270" s="13" t="s">
        <v>79</v>
      </c>
      <c r="AY270" s="215" t="s">
        <v>174</v>
      </c>
    </row>
    <row r="271" spans="2:51" s="13" customFormat="1" ht="11.25">
      <c r="B271" s="205"/>
      <c r="C271" s="206"/>
      <c r="D271" s="207" t="s">
        <v>183</v>
      </c>
      <c r="E271" s="208" t="s">
        <v>1</v>
      </c>
      <c r="F271" s="209" t="s">
        <v>308</v>
      </c>
      <c r="G271" s="206"/>
      <c r="H271" s="208" t="s">
        <v>1</v>
      </c>
      <c r="I271" s="210"/>
      <c r="J271" s="206"/>
      <c r="K271" s="206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183</v>
      </c>
      <c r="AU271" s="215" t="s">
        <v>89</v>
      </c>
      <c r="AV271" s="13" t="s">
        <v>87</v>
      </c>
      <c r="AW271" s="13" t="s">
        <v>36</v>
      </c>
      <c r="AX271" s="13" t="s">
        <v>79</v>
      </c>
      <c r="AY271" s="215" t="s">
        <v>174</v>
      </c>
    </row>
    <row r="272" spans="2:51" s="14" customFormat="1" ht="11.25">
      <c r="B272" s="216"/>
      <c r="C272" s="217"/>
      <c r="D272" s="207" t="s">
        <v>183</v>
      </c>
      <c r="E272" s="218" t="s">
        <v>1</v>
      </c>
      <c r="F272" s="219" t="s">
        <v>313</v>
      </c>
      <c r="G272" s="217"/>
      <c r="H272" s="220">
        <v>5.04</v>
      </c>
      <c r="I272" s="221"/>
      <c r="J272" s="217"/>
      <c r="K272" s="217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183</v>
      </c>
      <c r="AU272" s="226" t="s">
        <v>89</v>
      </c>
      <c r="AV272" s="14" t="s">
        <v>89</v>
      </c>
      <c r="AW272" s="14" t="s">
        <v>36</v>
      </c>
      <c r="AX272" s="14" t="s">
        <v>79</v>
      </c>
      <c r="AY272" s="226" t="s">
        <v>174</v>
      </c>
    </row>
    <row r="273" spans="2:51" s="13" customFormat="1" ht="11.25">
      <c r="B273" s="205"/>
      <c r="C273" s="206"/>
      <c r="D273" s="207" t="s">
        <v>183</v>
      </c>
      <c r="E273" s="208" t="s">
        <v>1</v>
      </c>
      <c r="F273" s="209" t="s">
        <v>314</v>
      </c>
      <c r="G273" s="206"/>
      <c r="H273" s="208" t="s">
        <v>1</v>
      </c>
      <c r="I273" s="210"/>
      <c r="J273" s="206"/>
      <c r="K273" s="206"/>
      <c r="L273" s="211"/>
      <c r="M273" s="212"/>
      <c r="N273" s="213"/>
      <c r="O273" s="213"/>
      <c r="P273" s="213"/>
      <c r="Q273" s="213"/>
      <c r="R273" s="213"/>
      <c r="S273" s="213"/>
      <c r="T273" s="214"/>
      <c r="AT273" s="215" t="s">
        <v>183</v>
      </c>
      <c r="AU273" s="215" t="s">
        <v>89</v>
      </c>
      <c r="AV273" s="13" t="s">
        <v>87</v>
      </c>
      <c r="AW273" s="13" t="s">
        <v>36</v>
      </c>
      <c r="AX273" s="13" t="s">
        <v>79</v>
      </c>
      <c r="AY273" s="215" t="s">
        <v>174</v>
      </c>
    </row>
    <row r="274" spans="2:51" s="14" customFormat="1" ht="11.25">
      <c r="B274" s="216"/>
      <c r="C274" s="217"/>
      <c r="D274" s="207" t="s">
        <v>183</v>
      </c>
      <c r="E274" s="218" t="s">
        <v>1</v>
      </c>
      <c r="F274" s="219" t="s">
        <v>315</v>
      </c>
      <c r="G274" s="217"/>
      <c r="H274" s="220">
        <v>13.525</v>
      </c>
      <c r="I274" s="221"/>
      <c r="J274" s="217"/>
      <c r="K274" s="217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183</v>
      </c>
      <c r="AU274" s="226" t="s">
        <v>89</v>
      </c>
      <c r="AV274" s="14" t="s">
        <v>89</v>
      </c>
      <c r="AW274" s="14" t="s">
        <v>36</v>
      </c>
      <c r="AX274" s="14" t="s">
        <v>79</v>
      </c>
      <c r="AY274" s="226" t="s">
        <v>174</v>
      </c>
    </row>
    <row r="275" spans="2:51" s="15" customFormat="1" ht="11.25">
      <c r="B275" s="227"/>
      <c r="C275" s="228"/>
      <c r="D275" s="207" t="s">
        <v>183</v>
      </c>
      <c r="E275" s="229" t="s">
        <v>1</v>
      </c>
      <c r="F275" s="230" t="s">
        <v>188</v>
      </c>
      <c r="G275" s="228"/>
      <c r="H275" s="231">
        <v>18.565</v>
      </c>
      <c r="I275" s="232"/>
      <c r="J275" s="228"/>
      <c r="K275" s="228"/>
      <c r="L275" s="233"/>
      <c r="M275" s="234"/>
      <c r="N275" s="235"/>
      <c r="O275" s="235"/>
      <c r="P275" s="235"/>
      <c r="Q275" s="235"/>
      <c r="R275" s="235"/>
      <c r="S275" s="235"/>
      <c r="T275" s="236"/>
      <c r="AT275" s="237" t="s">
        <v>183</v>
      </c>
      <c r="AU275" s="237" t="s">
        <v>89</v>
      </c>
      <c r="AV275" s="15" t="s">
        <v>181</v>
      </c>
      <c r="AW275" s="15" t="s">
        <v>36</v>
      </c>
      <c r="AX275" s="15" t="s">
        <v>87</v>
      </c>
      <c r="AY275" s="237" t="s">
        <v>174</v>
      </c>
    </row>
    <row r="276" spans="1:65" s="2" customFormat="1" ht="14.45" customHeight="1">
      <c r="A276" s="35"/>
      <c r="B276" s="36"/>
      <c r="C276" s="249" t="s">
        <v>316</v>
      </c>
      <c r="D276" s="249" t="s">
        <v>317</v>
      </c>
      <c r="E276" s="250" t="s">
        <v>318</v>
      </c>
      <c r="F276" s="251" t="s">
        <v>319</v>
      </c>
      <c r="G276" s="252" t="s">
        <v>295</v>
      </c>
      <c r="H276" s="253">
        <v>37.13</v>
      </c>
      <c r="I276" s="254"/>
      <c r="J276" s="255">
        <f>ROUND(I276*H276,2)</f>
        <v>0</v>
      </c>
      <c r="K276" s="251" t="s">
        <v>180</v>
      </c>
      <c r="L276" s="256"/>
      <c r="M276" s="257" t="s">
        <v>1</v>
      </c>
      <c r="N276" s="258" t="s">
        <v>44</v>
      </c>
      <c r="O276" s="72"/>
      <c r="P276" s="201">
        <f>O276*H276</f>
        <v>0</v>
      </c>
      <c r="Q276" s="201">
        <v>1</v>
      </c>
      <c r="R276" s="201">
        <f>Q276*H276</f>
        <v>37.13</v>
      </c>
      <c r="S276" s="201">
        <v>0</v>
      </c>
      <c r="T276" s="202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03" t="s">
        <v>238</v>
      </c>
      <c r="AT276" s="203" t="s">
        <v>317</v>
      </c>
      <c r="AU276" s="203" t="s">
        <v>89</v>
      </c>
      <c r="AY276" s="18" t="s">
        <v>174</v>
      </c>
      <c r="BE276" s="204">
        <f>IF(N276="základní",J276,0)</f>
        <v>0</v>
      </c>
      <c r="BF276" s="204">
        <f>IF(N276="snížená",J276,0)</f>
        <v>0</v>
      </c>
      <c r="BG276" s="204">
        <f>IF(N276="zákl. přenesená",J276,0)</f>
        <v>0</v>
      </c>
      <c r="BH276" s="204">
        <f>IF(N276="sníž. přenesená",J276,0)</f>
        <v>0</v>
      </c>
      <c r="BI276" s="204">
        <f>IF(N276="nulová",J276,0)</f>
        <v>0</v>
      </c>
      <c r="BJ276" s="18" t="s">
        <v>87</v>
      </c>
      <c r="BK276" s="204">
        <f>ROUND(I276*H276,2)</f>
        <v>0</v>
      </c>
      <c r="BL276" s="18" t="s">
        <v>181</v>
      </c>
      <c r="BM276" s="203" t="s">
        <v>320</v>
      </c>
    </row>
    <row r="277" spans="2:51" s="14" customFormat="1" ht="11.25">
      <c r="B277" s="216"/>
      <c r="C277" s="217"/>
      <c r="D277" s="207" t="s">
        <v>183</v>
      </c>
      <c r="E277" s="218" t="s">
        <v>1</v>
      </c>
      <c r="F277" s="219" t="s">
        <v>321</v>
      </c>
      <c r="G277" s="217"/>
      <c r="H277" s="220">
        <v>37.13</v>
      </c>
      <c r="I277" s="221"/>
      <c r="J277" s="217"/>
      <c r="K277" s="217"/>
      <c r="L277" s="222"/>
      <c r="M277" s="223"/>
      <c r="N277" s="224"/>
      <c r="O277" s="224"/>
      <c r="P277" s="224"/>
      <c r="Q277" s="224"/>
      <c r="R277" s="224"/>
      <c r="S277" s="224"/>
      <c r="T277" s="225"/>
      <c r="AT277" s="226" t="s">
        <v>183</v>
      </c>
      <c r="AU277" s="226" t="s">
        <v>89</v>
      </c>
      <c r="AV277" s="14" t="s">
        <v>89</v>
      </c>
      <c r="AW277" s="14" t="s">
        <v>36</v>
      </c>
      <c r="AX277" s="14" t="s">
        <v>87</v>
      </c>
      <c r="AY277" s="226" t="s">
        <v>174</v>
      </c>
    </row>
    <row r="278" spans="1:65" s="2" customFormat="1" ht="14.45" customHeight="1">
      <c r="A278" s="35"/>
      <c r="B278" s="36"/>
      <c r="C278" s="192" t="s">
        <v>322</v>
      </c>
      <c r="D278" s="192" t="s">
        <v>176</v>
      </c>
      <c r="E278" s="193" t="s">
        <v>323</v>
      </c>
      <c r="F278" s="194" t="s">
        <v>324</v>
      </c>
      <c r="G278" s="195" t="s">
        <v>179</v>
      </c>
      <c r="H278" s="196">
        <v>100</v>
      </c>
      <c r="I278" s="197"/>
      <c r="J278" s="198">
        <f>ROUND(I278*H278,2)</f>
        <v>0</v>
      </c>
      <c r="K278" s="194" t="s">
        <v>180</v>
      </c>
      <c r="L278" s="40"/>
      <c r="M278" s="199" t="s">
        <v>1</v>
      </c>
      <c r="N278" s="200" t="s">
        <v>44</v>
      </c>
      <c r="O278" s="72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3" t="s">
        <v>181</v>
      </c>
      <c r="AT278" s="203" t="s">
        <v>176</v>
      </c>
      <c r="AU278" s="203" t="s">
        <v>89</v>
      </c>
      <c r="AY278" s="18" t="s">
        <v>174</v>
      </c>
      <c r="BE278" s="204">
        <f>IF(N278="základní",J278,0)</f>
        <v>0</v>
      </c>
      <c r="BF278" s="204">
        <f>IF(N278="snížená",J278,0)</f>
        <v>0</v>
      </c>
      <c r="BG278" s="204">
        <f>IF(N278="zákl. přenesená",J278,0)</f>
        <v>0</v>
      </c>
      <c r="BH278" s="204">
        <f>IF(N278="sníž. přenesená",J278,0)</f>
        <v>0</v>
      </c>
      <c r="BI278" s="204">
        <f>IF(N278="nulová",J278,0)</f>
        <v>0</v>
      </c>
      <c r="BJ278" s="18" t="s">
        <v>87</v>
      </c>
      <c r="BK278" s="204">
        <f>ROUND(I278*H278,2)</f>
        <v>0</v>
      </c>
      <c r="BL278" s="18" t="s">
        <v>181</v>
      </c>
      <c r="BM278" s="203" t="s">
        <v>325</v>
      </c>
    </row>
    <row r="279" spans="2:51" s="14" customFormat="1" ht="11.25">
      <c r="B279" s="216"/>
      <c r="C279" s="217"/>
      <c r="D279" s="207" t="s">
        <v>183</v>
      </c>
      <c r="E279" s="218" t="s">
        <v>1</v>
      </c>
      <c r="F279" s="219" t="s">
        <v>326</v>
      </c>
      <c r="G279" s="217"/>
      <c r="H279" s="220">
        <v>100</v>
      </c>
      <c r="I279" s="221"/>
      <c r="J279" s="217"/>
      <c r="K279" s="217"/>
      <c r="L279" s="222"/>
      <c r="M279" s="223"/>
      <c r="N279" s="224"/>
      <c r="O279" s="224"/>
      <c r="P279" s="224"/>
      <c r="Q279" s="224"/>
      <c r="R279" s="224"/>
      <c r="S279" s="224"/>
      <c r="T279" s="225"/>
      <c r="AT279" s="226" t="s">
        <v>183</v>
      </c>
      <c r="AU279" s="226" t="s">
        <v>89</v>
      </c>
      <c r="AV279" s="14" t="s">
        <v>89</v>
      </c>
      <c r="AW279" s="14" t="s">
        <v>36</v>
      </c>
      <c r="AX279" s="14" t="s">
        <v>79</v>
      </c>
      <c r="AY279" s="226" t="s">
        <v>174</v>
      </c>
    </row>
    <row r="280" spans="2:51" s="15" customFormat="1" ht="11.25">
      <c r="B280" s="227"/>
      <c r="C280" s="228"/>
      <c r="D280" s="207" t="s">
        <v>183</v>
      </c>
      <c r="E280" s="229" t="s">
        <v>1</v>
      </c>
      <c r="F280" s="230" t="s">
        <v>188</v>
      </c>
      <c r="G280" s="228"/>
      <c r="H280" s="231">
        <v>100</v>
      </c>
      <c r="I280" s="232"/>
      <c r="J280" s="228"/>
      <c r="K280" s="228"/>
      <c r="L280" s="233"/>
      <c r="M280" s="234"/>
      <c r="N280" s="235"/>
      <c r="O280" s="235"/>
      <c r="P280" s="235"/>
      <c r="Q280" s="235"/>
      <c r="R280" s="235"/>
      <c r="S280" s="235"/>
      <c r="T280" s="236"/>
      <c r="AT280" s="237" t="s">
        <v>183</v>
      </c>
      <c r="AU280" s="237" t="s">
        <v>89</v>
      </c>
      <c r="AV280" s="15" t="s">
        <v>181</v>
      </c>
      <c r="AW280" s="15" t="s">
        <v>36</v>
      </c>
      <c r="AX280" s="15" t="s">
        <v>87</v>
      </c>
      <c r="AY280" s="237" t="s">
        <v>174</v>
      </c>
    </row>
    <row r="281" spans="1:65" s="2" customFormat="1" ht="14.45" customHeight="1">
      <c r="A281" s="35"/>
      <c r="B281" s="36"/>
      <c r="C281" s="192" t="s">
        <v>327</v>
      </c>
      <c r="D281" s="192" t="s">
        <v>176</v>
      </c>
      <c r="E281" s="193" t="s">
        <v>328</v>
      </c>
      <c r="F281" s="194" t="s">
        <v>329</v>
      </c>
      <c r="G281" s="195" t="s">
        <v>179</v>
      </c>
      <c r="H281" s="196">
        <v>100</v>
      </c>
      <c r="I281" s="197"/>
      <c r="J281" s="198">
        <f>ROUND(I281*H281,2)</f>
        <v>0</v>
      </c>
      <c r="K281" s="194" t="s">
        <v>180</v>
      </c>
      <c r="L281" s="40"/>
      <c r="M281" s="199" t="s">
        <v>1</v>
      </c>
      <c r="N281" s="200" t="s">
        <v>44</v>
      </c>
      <c r="O281" s="72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03" t="s">
        <v>181</v>
      </c>
      <c r="AT281" s="203" t="s">
        <v>176</v>
      </c>
      <c r="AU281" s="203" t="s">
        <v>89</v>
      </c>
      <c r="AY281" s="18" t="s">
        <v>174</v>
      </c>
      <c r="BE281" s="204">
        <f>IF(N281="základní",J281,0)</f>
        <v>0</v>
      </c>
      <c r="BF281" s="204">
        <f>IF(N281="snížená",J281,0)</f>
        <v>0</v>
      </c>
      <c r="BG281" s="204">
        <f>IF(N281="zákl. přenesená",J281,0)</f>
        <v>0</v>
      </c>
      <c r="BH281" s="204">
        <f>IF(N281="sníž. přenesená",J281,0)</f>
        <v>0</v>
      </c>
      <c r="BI281" s="204">
        <f>IF(N281="nulová",J281,0)</f>
        <v>0</v>
      </c>
      <c r="BJ281" s="18" t="s">
        <v>87</v>
      </c>
      <c r="BK281" s="204">
        <f>ROUND(I281*H281,2)</f>
        <v>0</v>
      </c>
      <c r="BL281" s="18" t="s">
        <v>181</v>
      </c>
      <c r="BM281" s="203" t="s">
        <v>330</v>
      </c>
    </row>
    <row r="282" spans="2:51" s="14" customFormat="1" ht="11.25">
      <c r="B282" s="216"/>
      <c r="C282" s="217"/>
      <c r="D282" s="207" t="s">
        <v>183</v>
      </c>
      <c r="E282" s="218" t="s">
        <v>1</v>
      </c>
      <c r="F282" s="219" t="s">
        <v>326</v>
      </c>
      <c r="G282" s="217"/>
      <c r="H282" s="220">
        <v>100</v>
      </c>
      <c r="I282" s="221"/>
      <c r="J282" s="217"/>
      <c r="K282" s="217"/>
      <c r="L282" s="222"/>
      <c r="M282" s="223"/>
      <c r="N282" s="224"/>
      <c r="O282" s="224"/>
      <c r="P282" s="224"/>
      <c r="Q282" s="224"/>
      <c r="R282" s="224"/>
      <c r="S282" s="224"/>
      <c r="T282" s="225"/>
      <c r="AT282" s="226" t="s">
        <v>183</v>
      </c>
      <c r="AU282" s="226" t="s">
        <v>89</v>
      </c>
      <c r="AV282" s="14" t="s">
        <v>89</v>
      </c>
      <c r="AW282" s="14" t="s">
        <v>36</v>
      </c>
      <c r="AX282" s="14" t="s">
        <v>79</v>
      </c>
      <c r="AY282" s="226" t="s">
        <v>174</v>
      </c>
    </row>
    <row r="283" spans="2:51" s="15" customFormat="1" ht="11.25">
      <c r="B283" s="227"/>
      <c r="C283" s="228"/>
      <c r="D283" s="207" t="s">
        <v>183</v>
      </c>
      <c r="E283" s="229" t="s">
        <v>1</v>
      </c>
      <c r="F283" s="230" t="s">
        <v>188</v>
      </c>
      <c r="G283" s="228"/>
      <c r="H283" s="231">
        <v>100</v>
      </c>
      <c r="I283" s="232"/>
      <c r="J283" s="228"/>
      <c r="K283" s="228"/>
      <c r="L283" s="233"/>
      <c r="M283" s="234"/>
      <c r="N283" s="235"/>
      <c r="O283" s="235"/>
      <c r="P283" s="235"/>
      <c r="Q283" s="235"/>
      <c r="R283" s="235"/>
      <c r="S283" s="235"/>
      <c r="T283" s="236"/>
      <c r="AT283" s="237" t="s">
        <v>183</v>
      </c>
      <c r="AU283" s="237" t="s">
        <v>89</v>
      </c>
      <c r="AV283" s="15" t="s">
        <v>181</v>
      </c>
      <c r="AW283" s="15" t="s">
        <v>36</v>
      </c>
      <c r="AX283" s="15" t="s">
        <v>87</v>
      </c>
      <c r="AY283" s="237" t="s">
        <v>174</v>
      </c>
    </row>
    <row r="284" spans="1:65" s="2" customFormat="1" ht="14.45" customHeight="1">
      <c r="A284" s="35"/>
      <c r="B284" s="36"/>
      <c r="C284" s="249" t="s">
        <v>331</v>
      </c>
      <c r="D284" s="249" t="s">
        <v>317</v>
      </c>
      <c r="E284" s="250" t="s">
        <v>332</v>
      </c>
      <c r="F284" s="251" t="s">
        <v>333</v>
      </c>
      <c r="G284" s="252" t="s">
        <v>334</v>
      </c>
      <c r="H284" s="253">
        <v>2</v>
      </c>
      <c r="I284" s="254"/>
      <c r="J284" s="255">
        <f>ROUND(I284*H284,2)</f>
        <v>0</v>
      </c>
      <c r="K284" s="251" t="s">
        <v>180</v>
      </c>
      <c r="L284" s="256"/>
      <c r="M284" s="257" t="s">
        <v>1</v>
      </c>
      <c r="N284" s="258" t="s">
        <v>44</v>
      </c>
      <c r="O284" s="72"/>
      <c r="P284" s="201">
        <f>O284*H284</f>
        <v>0</v>
      </c>
      <c r="Q284" s="201">
        <v>0.001</v>
      </c>
      <c r="R284" s="201">
        <f>Q284*H284</f>
        <v>0.002</v>
      </c>
      <c r="S284" s="201">
        <v>0</v>
      </c>
      <c r="T284" s="202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03" t="s">
        <v>238</v>
      </c>
      <c r="AT284" s="203" t="s">
        <v>317</v>
      </c>
      <c r="AU284" s="203" t="s">
        <v>89</v>
      </c>
      <c r="AY284" s="18" t="s">
        <v>174</v>
      </c>
      <c r="BE284" s="204">
        <f>IF(N284="základní",J284,0)</f>
        <v>0</v>
      </c>
      <c r="BF284" s="204">
        <f>IF(N284="snížená",J284,0)</f>
        <v>0</v>
      </c>
      <c r="BG284" s="204">
        <f>IF(N284="zákl. přenesená",J284,0)</f>
        <v>0</v>
      </c>
      <c r="BH284" s="204">
        <f>IF(N284="sníž. přenesená",J284,0)</f>
        <v>0</v>
      </c>
      <c r="BI284" s="204">
        <f>IF(N284="nulová",J284,0)</f>
        <v>0</v>
      </c>
      <c r="BJ284" s="18" t="s">
        <v>87</v>
      </c>
      <c r="BK284" s="204">
        <f>ROUND(I284*H284,2)</f>
        <v>0</v>
      </c>
      <c r="BL284" s="18" t="s">
        <v>181</v>
      </c>
      <c r="BM284" s="203" t="s">
        <v>335</v>
      </c>
    </row>
    <row r="285" spans="2:51" s="14" customFormat="1" ht="11.25">
      <c r="B285" s="216"/>
      <c r="C285" s="217"/>
      <c r="D285" s="207" t="s">
        <v>183</v>
      </c>
      <c r="E285" s="218" t="s">
        <v>1</v>
      </c>
      <c r="F285" s="219" t="s">
        <v>336</v>
      </c>
      <c r="G285" s="217"/>
      <c r="H285" s="220">
        <v>2</v>
      </c>
      <c r="I285" s="221"/>
      <c r="J285" s="217"/>
      <c r="K285" s="217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183</v>
      </c>
      <c r="AU285" s="226" t="s">
        <v>89</v>
      </c>
      <c r="AV285" s="14" t="s">
        <v>89</v>
      </c>
      <c r="AW285" s="14" t="s">
        <v>36</v>
      </c>
      <c r="AX285" s="14" t="s">
        <v>87</v>
      </c>
      <c r="AY285" s="226" t="s">
        <v>174</v>
      </c>
    </row>
    <row r="286" spans="2:63" s="12" customFormat="1" ht="22.9" customHeight="1">
      <c r="B286" s="176"/>
      <c r="C286" s="177"/>
      <c r="D286" s="178" t="s">
        <v>78</v>
      </c>
      <c r="E286" s="190" t="s">
        <v>89</v>
      </c>
      <c r="F286" s="190" t="s">
        <v>337</v>
      </c>
      <c r="G286" s="177"/>
      <c r="H286" s="177"/>
      <c r="I286" s="180"/>
      <c r="J286" s="191">
        <f>BK286</f>
        <v>0</v>
      </c>
      <c r="K286" s="177"/>
      <c r="L286" s="182"/>
      <c r="M286" s="183"/>
      <c r="N286" s="184"/>
      <c r="O286" s="184"/>
      <c r="P286" s="185">
        <f>SUM(P287:P519)</f>
        <v>0</v>
      </c>
      <c r="Q286" s="184"/>
      <c r="R286" s="185">
        <f>SUM(R287:R519)</f>
        <v>326.97421503</v>
      </c>
      <c r="S286" s="184"/>
      <c r="T286" s="186">
        <f>SUM(T287:T519)</f>
        <v>0</v>
      </c>
      <c r="AR286" s="187" t="s">
        <v>87</v>
      </c>
      <c r="AT286" s="188" t="s">
        <v>78</v>
      </c>
      <c r="AU286" s="188" t="s">
        <v>87</v>
      </c>
      <c r="AY286" s="187" t="s">
        <v>174</v>
      </c>
      <c r="BK286" s="189">
        <f>SUM(BK287:BK519)</f>
        <v>0</v>
      </c>
    </row>
    <row r="287" spans="1:65" s="2" customFormat="1" ht="14.45" customHeight="1">
      <c r="A287" s="35"/>
      <c r="B287" s="36"/>
      <c r="C287" s="192" t="s">
        <v>338</v>
      </c>
      <c r="D287" s="192" t="s">
        <v>176</v>
      </c>
      <c r="E287" s="193" t="s">
        <v>339</v>
      </c>
      <c r="F287" s="194" t="s">
        <v>340</v>
      </c>
      <c r="G287" s="195" t="s">
        <v>179</v>
      </c>
      <c r="H287" s="196">
        <v>80</v>
      </c>
      <c r="I287" s="197"/>
      <c r="J287" s="198">
        <f>ROUND(I287*H287,2)</f>
        <v>0</v>
      </c>
      <c r="K287" s="194" t="s">
        <v>180</v>
      </c>
      <c r="L287" s="40"/>
      <c r="M287" s="199" t="s">
        <v>1</v>
      </c>
      <c r="N287" s="200" t="s">
        <v>44</v>
      </c>
      <c r="O287" s="72"/>
      <c r="P287" s="201">
        <f>O287*H287</f>
        <v>0</v>
      </c>
      <c r="Q287" s="201">
        <v>0.00017</v>
      </c>
      <c r="R287" s="201">
        <f>Q287*H287</f>
        <v>0.013600000000000001</v>
      </c>
      <c r="S287" s="201">
        <v>0</v>
      </c>
      <c r="T287" s="202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03" t="s">
        <v>181</v>
      </c>
      <c r="AT287" s="203" t="s">
        <v>176</v>
      </c>
      <c r="AU287" s="203" t="s">
        <v>89</v>
      </c>
      <c r="AY287" s="18" t="s">
        <v>174</v>
      </c>
      <c r="BE287" s="204">
        <f>IF(N287="základní",J287,0)</f>
        <v>0</v>
      </c>
      <c r="BF287" s="204">
        <f>IF(N287="snížená",J287,0)</f>
        <v>0</v>
      </c>
      <c r="BG287" s="204">
        <f>IF(N287="zákl. přenesená",J287,0)</f>
        <v>0</v>
      </c>
      <c r="BH287" s="204">
        <f>IF(N287="sníž. přenesená",J287,0)</f>
        <v>0</v>
      </c>
      <c r="BI287" s="204">
        <f>IF(N287="nulová",J287,0)</f>
        <v>0</v>
      </c>
      <c r="BJ287" s="18" t="s">
        <v>87</v>
      </c>
      <c r="BK287" s="204">
        <f>ROUND(I287*H287,2)</f>
        <v>0</v>
      </c>
      <c r="BL287" s="18" t="s">
        <v>181</v>
      </c>
      <c r="BM287" s="203" t="s">
        <v>341</v>
      </c>
    </row>
    <row r="288" spans="2:51" s="13" customFormat="1" ht="11.25">
      <c r="B288" s="205"/>
      <c r="C288" s="206"/>
      <c r="D288" s="207" t="s">
        <v>183</v>
      </c>
      <c r="E288" s="208" t="s">
        <v>1</v>
      </c>
      <c r="F288" s="209" t="s">
        <v>222</v>
      </c>
      <c r="G288" s="206"/>
      <c r="H288" s="208" t="s">
        <v>1</v>
      </c>
      <c r="I288" s="210"/>
      <c r="J288" s="206"/>
      <c r="K288" s="206"/>
      <c r="L288" s="211"/>
      <c r="M288" s="212"/>
      <c r="N288" s="213"/>
      <c r="O288" s="213"/>
      <c r="P288" s="213"/>
      <c r="Q288" s="213"/>
      <c r="R288" s="213"/>
      <c r="S288" s="213"/>
      <c r="T288" s="214"/>
      <c r="AT288" s="215" t="s">
        <v>183</v>
      </c>
      <c r="AU288" s="215" t="s">
        <v>89</v>
      </c>
      <c r="AV288" s="13" t="s">
        <v>87</v>
      </c>
      <c r="AW288" s="13" t="s">
        <v>36</v>
      </c>
      <c r="AX288" s="13" t="s">
        <v>79</v>
      </c>
      <c r="AY288" s="215" t="s">
        <v>174</v>
      </c>
    </row>
    <row r="289" spans="2:51" s="13" customFormat="1" ht="11.25">
      <c r="B289" s="205"/>
      <c r="C289" s="206"/>
      <c r="D289" s="207" t="s">
        <v>183</v>
      </c>
      <c r="E289" s="208" t="s">
        <v>1</v>
      </c>
      <c r="F289" s="209" t="s">
        <v>223</v>
      </c>
      <c r="G289" s="206"/>
      <c r="H289" s="208" t="s">
        <v>1</v>
      </c>
      <c r="I289" s="210"/>
      <c r="J289" s="206"/>
      <c r="K289" s="206"/>
      <c r="L289" s="211"/>
      <c r="M289" s="212"/>
      <c r="N289" s="213"/>
      <c r="O289" s="213"/>
      <c r="P289" s="213"/>
      <c r="Q289" s="213"/>
      <c r="R289" s="213"/>
      <c r="S289" s="213"/>
      <c r="T289" s="214"/>
      <c r="AT289" s="215" t="s">
        <v>183</v>
      </c>
      <c r="AU289" s="215" t="s">
        <v>89</v>
      </c>
      <c r="AV289" s="13" t="s">
        <v>87</v>
      </c>
      <c r="AW289" s="13" t="s">
        <v>36</v>
      </c>
      <c r="AX289" s="13" t="s">
        <v>79</v>
      </c>
      <c r="AY289" s="215" t="s">
        <v>174</v>
      </c>
    </row>
    <row r="290" spans="2:51" s="13" customFormat="1" ht="11.25">
      <c r="B290" s="205"/>
      <c r="C290" s="206"/>
      <c r="D290" s="207" t="s">
        <v>183</v>
      </c>
      <c r="E290" s="208" t="s">
        <v>1</v>
      </c>
      <c r="F290" s="209" t="s">
        <v>342</v>
      </c>
      <c r="G290" s="206"/>
      <c r="H290" s="208" t="s">
        <v>1</v>
      </c>
      <c r="I290" s="210"/>
      <c r="J290" s="206"/>
      <c r="K290" s="206"/>
      <c r="L290" s="211"/>
      <c r="M290" s="212"/>
      <c r="N290" s="213"/>
      <c r="O290" s="213"/>
      <c r="P290" s="213"/>
      <c r="Q290" s="213"/>
      <c r="R290" s="213"/>
      <c r="S290" s="213"/>
      <c r="T290" s="214"/>
      <c r="AT290" s="215" t="s">
        <v>183</v>
      </c>
      <c r="AU290" s="215" t="s">
        <v>89</v>
      </c>
      <c r="AV290" s="13" t="s">
        <v>87</v>
      </c>
      <c r="AW290" s="13" t="s">
        <v>36</v>
      </c>
      <c r="AX290" s="13" t="s">
        <v>79</v>
      </c>
      <c r="AY290" s="215" t="s">
        <v>174</v>
      </c>
    </row>
    <row r="291" spans="2:51" s="14" customFormat="1" ht="11.25">
      <c r="B291" s="216"/>
      <c r="C291" s="217"/>
      <c r="D291" s="207" t="s">
        <v>183</v>
      </c>
      <c r="E291" s="218" t="s">
        <v>1</v>
      </c>
      <c r="F291" s="219" t="s">
        <v>343</v>
      </c>
      <c r="G291" s="217"/>
      <c r="H291" s="220">
        <v>80</v>
      </c>
      <c r="I291" s="221"/>
      <c r="J291" s="217"/>
      <c r="K291" s="217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183</v>
      </c>
      <c r="AU291" s="226" t="s">
        <v>89</v>
      </c>
      <c r="AV291" s="14" t="s">
        <v>89</v>
      </c>
      <c r="AW291" s="14" t="s">
        <v>36</v>
      </c>
      <c r="AX291" s="14" t="s">
        <v>79</v>
      </c>
      <c r="AY291" s="226" t="s">
        <v>174</v>
      </c>
    </row>
    <row r="292" spans="2:51" s="15" customFormat="1" ht="11.25">
      <c r="B292" s="227"/>
      <c r="C292" s="228"/>
      <c r="D292" s="207" t="s">
        <v>183</v>
      </c>
      <c r="E292" s="229" t="s">
        <v>1</v>
      </c>
      <c r="F292" s="230" t="s">
        <v>188</v>
      </c>
      <c r="G292" s="228"/>
      <c r="H292" s="231">
        <v>80</v>
      </c>
      <c r="I292" s="232"/>
      <c r="J292" s="228"/>
      <c r="K292" s="228"/>
      <c r="L292" s="233"/>
      <c r="M292" s="234"/>
      <c r="N292" s="235"/>
      <c r="O292" s="235"/>
      <c r="P292" s="235"/>
      <c r="Q292" s="235"/>
      <c r="R292" s="235"/>
      <c r="S292" s="235"/>
      <c r="T292" s="236"/>
      <c r="AT292" s="237" t="s">
        <v>183</v>
      </c>
      <c r="AU292" s="237" t="s">
        <v>89</v>
      </c>
      <c r="AV292" s="15" t="s">
        <v>181</v>
      </c>
      <c r="AW292" s="15" t="s">
        <v>36</v>
      </c>
      <c r="AX292" s="15" t="s">
        <v>87</v>
      </c>
      <c r="AY292" s="237" t="s">
        <v>174</v>
      </c>
    </row>
    <row r="293" spans="1:65" s="2" customFormat="1" ht="14.45" customHeight="1">
      <c r="A293" s="35"/>
      <c r="B293" s="36"/>
      <c r="C293" s="249" t="s">
        <v>344</v>
      </c>
      <c r="D293" s="249" t="s">
        <v>317</v>
      </c>
      <c r="E293" s="250" t="s">
        <v>345</v>
      </c>
      <c r="F293" s="251" t="s">
        <v>346</v>
      </c>
      <c r="G293" s="252" t="s">
        <v>179</v>
      </c>
      <c r="H293" s="253">
        <v>94.76</v>
      </c>
      <c r="I293" s="254"/>
      <c r="J293" s="255">
        <f>ROUND(I293*H293,2)</f>
        <v>0</v>
      </c>
      <c r="K293" s="251" t="s">
        <v>180</v>
      </c>
      <c r="L293" s="256"/>
      <c r="M293" s="257" t="s">
        <v>1</v>
      </c>
      <c r="N293" s="258" t="s">
        <v>44</v>
      </c>
      <c r="O293" s="72"/>
      <c r="P293" s="201">
        <f>O293*H293</f>
        <v>0</v>
      </c>
      <c r="Q293" s="201">
        <v>0.0002</v>
      </c>
      <c r="R293" s="201">
        <f>Q293*H293</f>
        <v>0.018952000000000004</v>
      </c>
      <c r="S293" s="201">
        <v>0</v>
      </c>
      <c r="T293" s="202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03" t="s">
        <v>238</v>
      </c>
      <c r="AT293" s="203" t="s">
        <v>317</v>
      </c>
      <c r="AU293" s="203" t="s">
        <v>89</v>
      </c>
      <c r="AY293" s="18" t="s">
        <v>174</v>
      </c>
      <c r="BE293" s="204">
        <f>IF(N293="základní",J293,0)</f>
        <v>0</v>
      </c>
      <c r="BF293" s="204">
        <f>IF(N293="snížená",J293,0)</f>
        <v>0</v>
      </c>
      <c r="BG293" s="204">
        <f>IF(N293="zákl. přenesená",J293,0)</f>
        <v>0</v>
      </c>
      <c r="BH293" s="204">
        <f>IF(N293="sníž. přenesená",J293,0)</f>
        <v>0</v>
      </c>
      <c r="BI293" s="204">
        <f>IF(N293="nulová",J293,0)</f>
        <v>0</v>
      </c>
      <c r="BJ293" s="18" t="s">
        <v>87</v>
      </c>
      <c r="BK293" s="204">
        <f>ROUND(I293*H293,2)</f>
        <v>0</v>
      </c>
      <c r="BL293" s="18" t="s">
        <v>181</v>
      </c>
      <c r="BM293" s="203" t="s">
        <v>347</v>
      </c>
    </row>
    <row r="294" spans="2:51" s="14" customFormat="1" ht="11.25">
      <c r="B294" s="216"/>
      <c r="C294" s="217"/>
      <c r="D294" s="207" t="s">
        <v>183</v>
      </c>
      <c r="E294" s="218" t="s">
        <v>1</v>
      </c>
      <c r="F294" s="219" t="s">
        <v>348</v>
      </c>
      <c r="G294" s="217"/>
      <c r="H294" s="220">
        <v>94.76</v>
      </c>
      <c r="I294" s="221"/>
      <c r="J294" s="217"/>
      <c r="K294" s="217"/>
      <c r="L294" s="222"/>
      <c r="M294" s="223"/>
      <c r="N294" s="224"/>
      <c r="O294" s="224"/>
      <c r="P294" s="224"/>
      <c r="Q294" s="224"/>
      <c r="R294" s="224"/>
      <c r="S294" s="224"/>
      <c r="T294" s="225"/>
      <c r="AT294" s="226" t="s">
        <v>183</v>
      </c>
      <c r="AU294" s="226" t="s">
        <v>89</v>
      </c>
      <c r="AV294" s="14" t="s">
        <v>89</v>
      </c>
      <c r="AW294" s="14" t="s">
        <v>36</v>
      </c>
      <c r="AX294" s="14" t="s">
        <v>87</v>
      </c>
      <c r="AY294" s="226" t="s">
        <v>174</v>
      </c>
    </row>
    <row r="295" spans="1:65" s="2" customFormat="1" ht="14.45" customHeight="1">
      <c r="A295" s="35"/>
      <c r="B295" s="36"/>
      <c r="C295" s="192" t="s">
        <v>349</v>
      </c>
      <c r="D295" s="192" t="s">
        <v>176</v>
      </c>
      <c r="E295" s="193" t="s">
        <v>350</v>
      </c>
      <c r="F295" s="194" t="s">
        <v>351</v>
      </c>
      <c r="G295" s="195" t="s">
        <v>197</v>
      </c>
      <c r="H295" s="196">
        <v>16</v>
      </c>
      <c r="I295" s="197"/>
      <c r="J295" s="198">
        <f>ROUND(I295*H295,2)</f>
        <v>0</v>
      </c>
      <c r="K295" s="194" t="s">
        <v>180</v>
      </c>
      <c r="L295" s="40"/>
      <c r="M295" s="199" t="s">
        <v>1</v>
      </c>
      <c r="N295" s="200" t="s">
        <v>44</v>
      </c>
      <c r="O295" s="72"/>
      <c r="P295" s="201">
        <f>O295*H295</f>
        <v>0</v>
      </c>
      <c r="Q295" s="201">
        <v>1.92</v>
      </c>
      <c r="R295" s="201">
        <f>Q295*H295</f>
        <v>30.72</v>
      </c>
      <c r="S295" s="201">
        <v>0</v>
      </c>
      <c r="T295" s="202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03" t="s">
        <v>181</v>
      </c>
      <c r="AT295" s="203" t="s">
        <v>176</v>
      </c>
      <c r="AU295" s="203" t="s">
        <v>89</v>
      </c>
      <c r="AY295" s="18" t="s">
        <v>174</v>
      </c>
      <c r="BE295" s="204">
        <f>IF(N295="základní",J295,0)</f>
        <v>0</v>
      </c>
      <c r="BF295" s="204">
        <f>IF(N295="snížená",J295,0)</f>
        <v>0</v>
      </c>
      <c r="BG295" s="204">
        <f>IF(N295="zákl. přenesená",J295,0)</f>
        <v>0</v>
      </c>
      <c r="BH295" s="204">
        <f>IF(N295="sníž. přenesená",J295,0)</f>
        <v>0</v>
      </c>
      <c r="BI295" s="204">
        <f>IF(N295="nulová",J295,0)</f>
        <v>0</v>
      </c>
      <c r="BJ295" s="18" t="s">
        <v>87</v>
      </c>
      <c r="BK295" s="204">
        <f>ROUND(I295*H295,2)</f>
        <v>0</v>
      </c>
      <c r="BL295" s="18" t="s">
        <v>181</v>
      </c>
      <c r="BM295" s="203" t="s">
        <v>352</v>
      </c>
    </row>
    <row r="296" spans="2:51" s="13" customFormat="1" ht="11.25">
      <c r="B296" s="205"/>
      <c r="C296" s="206"/>
      <c r="D296" s="207" t="s">
        <v>183</v>
      </c>
      <c r="E296" s="208" t="s">
        <v>1</v>
      </c>
      <c r="F296" s="209" t="s">
        <v>222</v>
      </c>
      <c r="G296" s="206"/>
      <c r="H296" s="208" t="s">
        <v>1</v>
      </c>
      <c r="I296" s="210"/>
      <c r="J296" s="206"/>
      <c r="K296" s="206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183</v>
      </c>
      <c r="AU296" s="215" t="s">
        <v>89</v>
      </c>
      <c r="AV296" s="13" t="s">
        <v>87</v>
      </c>
      <c r="AW296" s="13" t="s">
        <v>36</v>
      </c>
      <c r="AX296" s="13" t="s">
        <v>79</v>
      </c>
      <c r="AY296" s="215" t="s">
        <v>174</v>
      </c>
    </row>
    <row r="297" spans="2:51" s="13" customFormat="1" ht="11.25">
      <c r="B297" s="205"/>
      <c r="C297" s="206"/>
      <c r="D297" s="207" t="s">
        <v>183</v>
      </c>
      <c r="E297" s="208" t="s">
        <v>1</v>
      </c>
      <c r="F297" s="209" t="s">
        <v>223</v>
      </c>
      <c r="G297" s="206"/>
      <c r="H297" s="208" t="s">
        <v>1</v>
      </c>
      <c r="I297" s="210"/>
      <c r="J297" s="206"/>
      <c r="K297" s="206"/>
      <c r="L297" s="211"/>
      <c r="M297" s="212"/>
      <c r="N297" s="213"/>
      <c r="O297" s="213"/>
      <c r="P297" s="213"/>
      <c r="Q297" s="213"/>
      <c r="R297" s="213"/>
      <c r="S297" s="213"/>
      <c r="T297" s="214"/>
      <c r="AT297" s="215" t="s">
        <v>183</v>
      </c>
      <c r="AU297" s="215" t="s">
        <v>89</v>
      </c>
      <c r="AV297" s="13" t="s">
        <v>87</v>
      </c>
      <c r="AW297" s="13" t="s">
        <v>36</v>
      </c>
      <c r="AX297" s="13" t="s">
        <v>79</v>
      </c>
      <c r="AY297" s="215" t="s">
        <v>174</v>
      </c>
    </row>
    <row r="298" spans="2:51" s="14" customFormat="1" ht="11.25">
      <c r="B298" s="216"/>
      <c r="C298" s="217"/>
      <c r="D298" s="207" t="s">
        <v>183</v>
      </c>
      <c r="E298" s="218" t="s">
        <v>1</v>
      </c>
      <c r="F298" s="219" t="s">
        <v>353</v>
      </c>
      <c r="G298" s="217"/>
      <c r="H298" s="220">
        <v>16</v>
      </c>
      <c r="I298" s="221"/>
      <c r="J298" s="217"/>
      <c r="K298" s="217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183</v>
      </c>
      <c r="AU298" s="226" t="s">
        <v>89</v>
      </c>
      <c r="AV298" s="14" t="s">
        <v>89</v>
      </c>
      <c r="AW298" s="14" t="s">
        <v>36</v>
      </c>
      <c r="AX298" s="14" t="s">
        <v>79</v>
      </c>
      <c r="AY298" s="226" t="s">
        <v>174</v>
      </c>
    </row>
    <row r="299" spans="2:51" s="15" customFormat="1" ht="11.25">
      <c r="B299" s="227"/>
      <c r="C299" s="228"/>
      <c r="D299" s="207" t="s">
        <v>183</v>
      </c>
      <c r="E299" s="229" t="s">
        <v>1</v>
      </c>
      <c r="F299" s="230" t="s">
        <v>188</v>
      </c>
      <c r="G299" s="228"/>
      <c r="H299" s="231">
        <v>16</v>
      </c>
      <c r="I299" s="232"/>
      <c r="J299" s="228"/>
      <c r="K299" s="228"/>
      <c r="L299" s="233"/>
      <c r="M299" s="234"/>
      <c r="N299" s="235"/>
      <c r="O299" s="235"/>
      <c r="P299" s="235"/>
      <c r="Q299" s="235"/>
      <c r="R299" s="235"/>
      <c r="S299" s="235"/>
      <c r="T299" s="236"/>
      <c r="AT299" s="237" t="s">
        <v>183</v>
      </c>
      <c r="AU299" s="237" t="s">
        <v>89</v>
      </c>
      <c r="AV299" s="15" t="s">
        <v>181</v>
      </c>
      <c r="AW299" s="15" t="s">
        <v>36</v>
      </c>
      <c r="AX299" s="15" t="s">
        <v>87</v>
      </c>
      <c r="AY299" s="237" t="s">
        <v>174</v>
      </c>
    </row>
    <row r="300" spans="1:65" s="2" customFormat="1" ht="14.45" customHeight="1">
      <c r="A300" s="35"/>
      <c r="B300" s="36"/>
      <c r="C300" s="192" t="s">
        <v>354</v>
      </c>
      <c r="D300" s="192" t="s">
        <v>176</v>
      </c>
      <c r="E300" s="193" t="s">
        <v>355</v>
      </c>
      <c r="F300" s="194" t="s">
        <v>356</v>
      </c>
      <c r="G300" s="195" t="s">
        <v>357</v>
      </c>
      <c r="H300" s="196">
        <v>80</v>
      </c>
      <c r="I300" s="197"/>
      <c r="J300" s="198">
        <f>ROUND(I300*H300,2)</f>
        <v>0</v>
      </c>
      <c r="K300" s="194" t="s">
        <v>180</v>
      </c>
      <c r="L300" s="40"/>
      <c r="M300" s="199" t="s">
        <v>1</v>
      </c>
      <c r="N300" s="200" t="s">
        <v>44</v>
      </c>
      <c r="O300" s="72"/>
      <c r="P300" s="201">
        <f>O300*H300</f>
        <v>0</v>
      </c>
      <c r="Q300" s="201">
        <v>0.00116</v>
      </c>
      <c r="R300" s="201">
        <f>Q300*H300</f>
        <v>0.0928</v>
      </c>
      <c r="S300" s="201">
        <v>0</v>
      </c>
      <c r="T300" s="202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03" t="s">
        <v>181</v>
      </c>
      <c r="AT300" s="203" t="s">
        <v>176</v>
      </c>
      <c r="AU300" s="203" t="s">
        <v>89</v>
      </c>
      <c r="AY300" s="18" t="s">
        <v>174</v>
      </c>
      <c r="BE300" s="204">
        <f>IF(N300="základní",J300,0)</f>
        <v>0</v>
      </c>
      <c r="BF300" s="204">
        <f>IF(N300="snížená",J300,0)</f>
        <v>0</v>
      </c>
      <c r="BG300" s="204">
        <f>IF(N300="zákl. přenesená",J300,0)</f>
        <v>0</v>
      </c>
      <c r="BH300" s="204">
        <f>IF(N300="sníž. přenesená",J300,0)</f>
        <v>0</v>
      </c>
      <c r="BI300" s="204">
        <f>IF(N300="nulová",J300,0)</f>
        <v>0</v>
      </c>
      <c r="BJ300" s="18" t="s">
        <v>87</v>
      </c>
      <c r="BK300" s="204">
        <f>ROUND(I300*H300,2)</f>
        <v>0</v>
      </c>
      <c r="BL300" s="18" t="s">
        <v>181</v>
      </c>
      <c r="BM300" s="203" t="s">
        <v>358</v>
      </c>
    </row>
    <row r="301" spans="2:51" s="13" customFormat="1" ht="11.25">
      <c r="B301" s="205"/>
      <c r="C301" s="206"/>
      <c r="D301" s="207" t="s">
        <v>183</v>
      </c>
      <c r="E301" s="208" t="s">
        <v>1</v>
      </c>
      <c r="F301" s="209" t="s">
        <v>222</v>
      </c>
      <c r="G301" s="206"/>
      <c r="H301" s="208" t="s">
        <v>1</v>
      </c>
      <c r="I301" s="210"/>
      <c r="J301" s="206"/>
      <c r="K301" s="206"/>
      <c r="L301" s="211"/>
      <c r="M301" s="212"/>
      <c r="N301" s="213"/>
      <c r="O301" s="213"/>
      <c r="P301" s="213"/>
      <c r="Q301" s="213"/>
      <c r="R301" s="213"/>
      <c r="S301" s="213"/>
      <c r="T301" s="214"/>
      <c r="AT301" s="215" t="s">
        <v>183</v>
      </c>
      <c r="AU301" s="215" t="s">
        <v>89</v>
      </c>
      <c r="AV301" s="13" t="s">
        <v>87</v>
      </c>
      <c r="AW301" s="13" t="s">
        <v>36</v>
      </c>
      <c r="AX301" s="13" t="s">
        <v>79</v>
      </c>
      <c r="AY301" s="215" t="s">
        <v>174</v>
      </c>
    </row>
    <row r="302" spans="2:51" s="13" customFormat="1" ht="11.25">
      <c r="B302" s="205"/>
      <c r="C302" s="206"/>
      <c r="D302" s="207" t="s">
        <v>183</v>
      </c>
      <c r="E302" s="208" t="s">
        <v>1</v>
      </c>
      <c r="F302" s="209" t="s">
        <v>223</v>
      </c>
      <c r="G302" s="206"/>
      <c r="H302" s="208" t="s">
        <v>1</v>
      </c>
      <c r="I302" s="210"/>
      <c r="J302" s="206"/>
      <c r="K302" s="206"/>
      <c r="L302" s="211"/>
      <c r="M302" s="212"/>
      <c r="N302" s="213"/>
      <c r="O302" s="213"/>
      <c r="P302" s="213"/>
      <c r="Q302" s="213"/>
      <c r="R302" s="213"/>
      <c r="S302" s="213"/>
      <c r="T302" s="214"/>
      <c r="AT302" s="215" t="s">
        <v>183</v>
      </c>
      <c r="AU302" s="215" t="s">
        <v>89</v>
      </c>
      <c r="AV302" s="13" t="s">
        <v>87</v>
      </c>
      <c r="AW302" s="13" t="s">
        <v>36</v>
      </c>
      <c r="AX302" s="13" t="s">
        <v>79</v>
      </c>
      <c r="AY302" s="215" t="s">
        <v>174</v>
      </c>
    </row>
    <row r="303" spans="2:51" s="14" customFormat="1" ht="11.25">
      <c r="B303" s="216"/>
      <c r="C303" s="217"/>
      <c r="D303" s="207" t="s">
        <v>183</v>
      </c>
      <c r="E303" s="218" t="s">
        <v>1</v>
      </c>
      <c r="F303" s="219" t="s">
        <v>359</v>
      </c>
      <c r="G303" s="217"/>
      <c r="H303" s="220">
        <v>80</v>
      </c>
      <c r="I303" s="221"/>
      <c r="J303" s="217"/>
      <c r="K303" s="217"/>
      <c r="L303" s="222"/>
      <c r="M303" s="223"/>
      <c r="N303" s="224"/>
      <c r="O303" s="224"/>
      <c r="P303" s="224"/>
      <c r="Q303" s="224"/>
      <c r="R303" s="224"/>
      <c r="S303" s="224"/>
      <c r="T303" s="225"/>
      <c r="AT303" s="226" t="s">
        <v>183</v>
      </c>
      <c r="AU303" s="226" t="s">
        <v>89</v>
      </c>
      <c r="AV303" s="14" t="s">
        <v>89</v>
      </c>
      <c r="AW303" s="14" t="s">
        <v>36</v>
      </c>
      <c r="AX303" s="14" t="s">
        <v>79</v>
      </c>
      <c r="AY303" s="226" t="s">
        <v>174</v>
      </c>
    </row>
    <row r="304" spans="2:51" s="15" customFormat="1" ht="11.25">
      <c r="B304" s="227"/>
      <c r="C304" s="228"/>
      <c r="D304" s="207" t="s">
        <v>183</v>
      </c>
      <c r="E304" s="229" t="s">
        <v>1</v>
      </c>
      <c r="F304" s="230" t="s">
        <v>188</v>
      </c>
      <c r="G304" s="228"/>
      <c r="H304" s="231">
        <v>80</v>
      </c>
      <c r="I304" s="232"/>
      <c r="J304" s="228"/>
      <c r="K304" s="228"/>
      <c r="L304" s="233"/>
      <c r="M304" s="234"/>
      <c r="N304" s="235"/>
      <c r="O304" s="235"/>
      <c r="P304" s="235"/>
      <c r="Q304" s="235"/>
      <c r="R304" s="235"/>
      <c r="S304" s="235"/>
      <c r="T304" s="236"/>
      <c r="AT304" s="237" t="s">
        <v>183</v>
      </c>
      <c r="AU304" s="237" t="s">
        <v>89</v>
      </c>
      <c r="AV304" s="15" t="s">
        <v>181</v>
      </c>
      <c r="AW304" s="15" t="s">
        <v>36</v>
      </c>
      <c r="AX304" s="15" t="s">
        <v>87</v>
      </c>
      <c r="AY304" s="237" t="s">
        <v>174</v>
      </c>
    </row>
    <row r="305" spans="1:65" s="2" customFormat="1" ht="14.45" customHeight="1">
      <c r="A305" s="35"/>
      <c r="B305" s="36"/>
      <c r="C305" s="192" t="s">
        <v>360</v>
      </c>
      <c r="D305" s="192" t="s">
        <v>176</v>
      </c>
      <c r="E305" s="193" t="s">
        <v>361</v>
      </c>
      <c r="F305" s="194" t="s">
        <v>362</v>
      </c>
      <c r="G305" s="195" t="s">
        <v>179</v>
      </c>
      <c r="H305" s="196">
        <v>70.84</v>
      </c>
      <c r="I305" s="197"/>
      <c r="J305" s="198">
        <f>ROUND(I305*H305,2)</f>
        <v>0</v>
      </c>
      <c r="K305" s="194" t="s">
        <v>180</v>
      </c>
      <c r="L305" s="40"/>
      <c r="M305" s="199" t="s">
        <v>1</v>
      </c>
      <c r="N305" s="200" t="s">
        <v>44</v>
      </c>
      <c r="O305" s="72"/>
      <c r="P305" s="201">
        <f>O305*H305</f>
        <v>0</v>
      </c>
      <c r="Q305" s="201">
        <v>0.0001</v>
      </c>
      <c r="R305" s="201">
        <f>Q305*H305</f>
        <v>0.007084000000000001</v>
      </c>
      <c r="S305" s="201">
        <v>0</v>
      </c>
      <c r="T305" s="202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03" t="s">
        <v>181</v>
      </c>
      <c r="AT305" s="203" t="s">
        <v>176</v>
      </c>
      <c r="AU305" s="203" t="s">
        <v>89</v>
      </c>
      <c r="AY305" s="18" t="s">
        <v>174</v>
      </c>
      <c r="BE305" s="204">
        <f>IF(N305="základní",J305,0)</f>
        <v>0</v>
      </c>
      <c r="BF305" s="204">
        <f>IF(N305="snížená",J305,0)</f>
        <v>0</v>
      </c>
      <c r="BG305" s="204">
        <f>IF(N305="zákl. přenesená",J305,0)</f>
        <v>0</v>
      </c>
      <c r="BH305" s="204">
        <f>IF(N305="sníž. přenesená",J305,0)</f>
        <v>0</v>
      </c>
      <c r="BI305" s="204">
        <f>IF(N305="nulová",J305,0)</f>
        <v>0</v>
      </c>
      <c r="BJ305" s="18" t="s">
        <v>87</v>
      </c>
      <c r="BK305" s="204">
        <f>ROUND(I305*H305,2)</f>
        <v>0</v>
      </c>
      <c r="BL305" s="18" t="s">
        <v>181</v>
      </c>
      <c r="BM305" s="203" t="s">
        <v>363</v>
      </c>
    </row>
    <row r="306" spans="2:51" s="13" customFormat="1" ht="11.25">
      <c r="B306" s="205"/>
      <c r="C306" s="206"/>
      <c r="D306" s="207" t="s">
        <v>183</v>
      </c>
      <c r="E306" s="208" t="s">
        <v>1</v>
      </c>
      <c r="F306" s="209" t="s">
        <v>200</v>
      </c>
      <c r="G306" s="206"/>
      <c r="H306" s="208" t="s">
        <v>1</v>
      </c>
      <c r="I306" s="210"/>
      <c r="J306" s="206"/>
      <c r="K306" s="206"/>
      <c r="L306" s="211"/>
      <c r="M306" s="212"/>
      <c r="N306" s="213"/>
      <c r="O306" s="213"/>
      <c r="P306" s="213"/>
      <c r="Q306" s="213"/>
      <c r="R306" s="213"/>
      <c r="S306" s="213"/>
      <c r="T306" s="214"/>
      <c r="AT306" s="215" t="s">
        <v>183</v>
      </c>
      <c r="AU306" s="215" t="s">
        <v>89</v>
      </c>
      <c r="AV306" s="13" t="s">
        <v>87</v>
      </c>
      <c r="AW306" s="13" t="s">
        <v>36</v>
      </c>
      <c r="AX306" s="13" t="s">
        <v>79</v>
      </c>
      <c r="AY306" s="215" t="s">
        <v>174</v>
      </c>
    </row>
    <row r="307" spans="2:51" s="13" customFormat="1" ht="11.25">
      <c r="B307" s="205"/>
      <c r="C307" s="206"/>
      <c r="D307" s="207" t="s">
        <v>183</v>
      </c>
      <c r="E307" s="208" t="s">
        <v>1</v>
      </c>
      <c r="F307" s="209" t="s">
        <v>364</v>
      </c>
      <c r="G307" s="206"/>
      <c r="H307" s="208" t="s">
        <v>1</v>
      </c>
      <c r="I307" s="210"/>
      <c r="J307" s="206"/>
      <c r="K307" s="206"/>
      <c r="L307" s="211"/>
      <c r="M307" s="212"/>
      <c r="N307" s="213"/>
      <c r="O307" s="213"/>
      <c r="P307" s="213"/>
      <c r="Q307" s="213"/>
      <c r="R307" s="213"/>
      <c r="S307" s="213"/>
      <c r="T307" s="214"/>
      <c r="AT307" s="215" t="s">
        <v>183</v>
      </c>
      <c r="AU307" s="215" t="s">
        <v>89</v>
      </c>
      <c r="AV307" s="13" t="s">
        <v>87</v>
      </c>
      <c r="AW307" s="13" t="s">
        <v>36</v>
      </c>
      <c r="AX307" s="13" t="s">
        <v>79</v>
      </c>
      <c r="AY307" s="215" t="s">
        <v>174</v>
      </c>
    </row>
    <row r="308" spans="2:51" s="14" customFormat="1" ht="11.25">
      <c r="B308" s="216"/>
      <c r="C308" s="217"/>
      <c r="D308" s="207" t="s">
        <v>183</v>
      </c>
      <c r="E308" s="218" t="s">
        <v>1</v>
      </c>
      <c r="F308" s="219" t="s">
        <v>365</v>
      </c>
      <c r="G308" s="217"/>
      <c r="H308" s="220">
        <v>70.84</v>
      </c>
      <c r="I308" s="221"/>
      <c r="J308" s="217"/>
      <c r="K308" s="217"/>
      <c r="L308" s="222"/>
      <c r="M308" s="223"/>
      <c r="N308" s="224"/>
      <c r="O308" s="224"/>
      <c r="P308" s="224"/>
      <c r="Q308" s="224"/>
      <c r="R308" s="224"/>
      <c r="S308" s="224"/>
      <c r="T308" s="225"/>
      <c r="AT308" s="226" t="s">
        <v>183</v>
      </c>
      <c r="AU308" s="226" t="s">
        <v>89</v>
      </c>
      <c r="AV308" s="14" t="s">
        <v>89</v>
      </c>
      <c r="AW308" s="14" t="s">
        <v>36</v>
      </c>
      <c r="AX308" s="14" t="s">
        <v>79</v>
      </c>
      <c r="AY308" s="226" t="s">
        <v>174</v>
      </c>
    </row>
    <row r="309" spans="2:51" s="15" customFormat="1" ht="11.25">
      <c r="B309" s="227"/>
      <c r="C309" s="228"/>
      <c r="D309" s="207" t="s">
        <v>183</v>
      </c>
      <c r="E309" s="229" t="s">
        <v>1</v>
      </c>
      <c r="F309" s="230" t="s">
        <v>188</v>
      </c>
      <c r="G309" s="228"/>
      <c r="H309" s="231">
        <v>70.84</v>
      </c>
      <c r="I309" s="232"/>
      <c r="J309" s="228"/>
      <c r="K309" s="228"/>
      <c r="L309" s="233"/>
      <c r="M309" s="234"/>
      <c r="N309" s="235"/>
      <c r="O309" s="235"/>
      <c r="P309" s="235"/>
      <c r="Q309" s="235"/>
      <c r="R309" s="235"/>
      <c r="S309" s="235"/>
      <c r="T309" s="236"/>
      <c r="AT309" s="237" t="s">
        <v>183</v>
      </c>
      <c r="AU309" s="237" t="s">
        <v>89</v>
      </c>
      <c r="AV309" s="15" t="s">
        <v>181</v>
      </c>
      <c r="AW309" s="15" t="s">
        <v>36</v>
      </c>
      <c r="AX309" s="15" t="s">
        <v>87</v>
      </c>
      <c r="AY309" s="237" t="s">
        <v>174</v>
      </c>
    </row>
    <row r="310" spans="1:65" s="2" customFormat="1" ht="14.45" customHeight="1">
      <c r="A310" s="35"/>
      <c r="B310" s="36"/>
      <c r="C310" s="249" t="s">
        <v>366</v>
      </c>
      <c r="D310" s="249" t="s">
        <v>317</v>
      </c>
      <c r="E310" s="250" t="s">
        <v>367</v>
      </c>
      <c r="F310" s="251" t="s">
        <v>368</v>
      </c>
      <c r="G310" s="252" t="s">
        <v>179</v>
      </c>
      <c r="H310" s="253">
        <v>83.91</v>
      </c>
      <c r="I310" s="254"/>
      <c r="J310" s="255">
        <f>ROUND(I310*H310,2)</f>
        <v>0</v>
      </c>
      <c r="K310" s="251" t="s">
        <v>180</v>
      </c>
      <c r="L310" s="256"/>
      <c r="M310" s="257" t="s">
        <v>1</v>
      </c>
      <c r="N310" s="258" t="s">
        <v>44</v>
      </c>
      <c r="O310" s="72"/>
      <c r="P310" s="201">
        <f>O310*H310</f>
        <v>0</v>
      </c>
      <c r="Q310" s="201">
        <v>0.0003</v>
      </c>
      <c r="R310" s="201">
        <f>Q310*H310</f>
        <v>0.025172999999999997</v>
      </c>
      <c r="S310" s="201">
        <v>0</v>
      </c>
      <c r="T310" s="202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03" t="s">
        <v>238</v>
      </c>
      <c r="AT310" s="203" t="s">
        <v>317</v>
      </c>
      <c r="AU310" s="203" t="s">
        <v>89</v>
      </c>
      <c r="AY310" s="18" t="s">
        <v>174</v>
      </c>
      <c r="BE310" s="204">
        <f>IF(N310="základní",J310,0)</f>
        <v>0</v>
      </c>
      <c r="BF310" s="204">
        <f>IF(N310="snížená",J310,0)</f>
        <v>0</v>
      </c>
      <c r="BG310" s="204">
        <f>IF(N310="zákl. přenesená",J310,0)</f>
        <v>0</v>
      </c>
      <c r="BH310" s="204">
        <f>IF(N310="sníž. přenesená",J310,0)</f>
        <v>0</v>
      </c>
      <c r="BI310" s="204">
        <f>IF(N310="nulová",J310,0)</f>
        <v>0</v>
      </c>
      <c r="BJ310" s="18" t="s">
        <v>87</v>
      </c>
      <c r="BK310" s="204">
        <f>ROUND(I310*H310,2)</f>
        <v>0</v>
      </c>
      <c r="BL310" s="18" t="s">
        <v>181</v>
      </c>
      <c r="BM310" s="203" t="s">
        <v>369</v>
      </c>
    </row>
    <row r="311" spans="2:51" s="14" customFormat="1" ht="11.25">
      <c r="B311" s="216"/>
      <c r="C311" s="217"/>
      <c r="D311" s="207" t="s">
        <v>183</v>
      </c>
      <c r="E311" s="218" t="s">
        <v>1</v>
      </c>
      <c r="F311" s="219" t="s">
        <v>370</v>
      </c>
      <c r="G311" s="217"/>
      <c r="H311" s="220">
        <v>83.91</v>
      </c>
      <c r="I311" s="221"/>
      <c r="J311" s="217"/>
      <c r="K311" s="217"/>
      <c r="L311" s="222"/>
      <c r="M311" s="223"/>
      <c r="N311" s="224"/>
      <c r="O311" s="224"/>
      <c r="P311" s="224"/>
      <c r="Q311" s="224"/>
      <c r="R311" s="224"/>
      <c r="S311" s="224"/>
      <c r="T311" s="225"/>
      <c r="AT311" s="226" t="s">
        <v>183</v>
      </c>
      <c r="AU311" s="226" t="s">
        <v>89</v>
      </c>
      <c r="AV311" s="14" t="s">
        <v>89</v>
      </c>
      <c r="AW311" s="14" t="s">
        <v>36</v>
      </c>
      <c r="AX311" s="14" t="s">
        <v>87</v>
      </c>
      <c r="AY311" s="226" t="s">
        <v>174</v>
      </c>
    </row>
    <row r="312" spans="1:65" s="2" customFormat="1" ht="14.45" customHeight="1">
      <c r="A312" s="35"/>
      <c r="B312" s="36"/>
      <c r="C312" s="192" t="s">
        <v>371</v>
      </c>
      <c r="D312" s="192" t="s">
        <v>176</v>
      </c>
      <c r="E312" s="193" t="s">
        <v>372</v>
      </c>
      <c r="F312" s="194" t="s">
        <v>373</v>
      </c>
      <c r="G312" s="195" t="s">
        <v>197</v>
      </c>
      <c r="H312" s="196">
        <v>17.71</v>
      </c>
      <c r="I312" s="197"/>
      <c r="J312" s="198">
        <f>ROUND(I312*H312,2)</f>
        <v>0</v>
      </c>
      <c r="K312" s="194" t="s">
        <v>180</v>
      </c>
      <c r="L312" s="40"/>
      <c r="M312" s="199" t="s">
        <v>1</v>
      </c>
      <c r="N312" s="200" t="s">
        <v>44</v>
      </c>
      <c r="O312" s="72"/>
      <c r="P312" s="201">
        <f>O312*H312</f>
        <v>0</v>
      </c>
      <c r="Q312" s="201">
        <v>2.16</v>
      </c>
      <c r="R312" s="201">
        <f>Q312*H312</f>
        <v>38.253600000000006</v>
      </c>
      <c r="S312" s="201">
        <v>0</v>
      </c>
      <c r="T312" s="202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03" t="s">
        <v>181</v>
      </c>
      <c r="AT312" s="203" t="s">
        <v>176</v>
      </c>
      <c r="AU312" s="203" t="s">
        <v>89</v>
      </c>
      <c r="AY312" s="18" t="s">
        <v>174</v>
      </c>
      <c r="BE312" s="204">
        <f>IF(N312="základní",J312,0)</f>
        <v>0</v>
      </c>
      <c r="BF312" s="204">
        <f>IF(N312="snížená",J312,0)</f>
        <v>0</v>
      </c>
      <c r="BG312" s="204">
        <f>IF(N312="zákl. přenesená",J312,0)</f>
        <v>0</v>
      </c>
      <c r="BH312" s="204">
        <f>IF(N312="sníž. přenesená",J312,0)</f>
        <v>0</v>
      </c>
      <c r="BI312" s="204">
        <f>IF(N312="nulová",J312,0)</f>
        <v>0</v>
      </c>
      <c r="BJ312" s="18" t="s">
        <v>87</v>
      </c>
      <c r="BK312" s="204">
        <f>ROUND(I312*H312,2)</f>
        <v>0</v>
      </c>
      <c r="BL312" s="18" t="s">
        <v>181</v>
      </c>
      <c r="BM312" s="203" t="s">
        <v>374</v>
      </c>
    </row>
    <row r="313" spans="2:51" s="13" customFormat="1" ht="11.25">
      <c r="B313" s="205"/>
      <c r="C313" s="206"/>
      <c r="D313" s="207" t="s">
        <v>183</v>
      </c>
      <c r="E313" s="208" t="s">
        <v>1</v>
      </c>
      <c r="F313" s="209" t="s">
        <v>200</v>
      </c>
      <c r="G313" s="206"/>
      <c r="H313" s="208" t="s">
        <v>1</v>
      </c>
      <c r="I313" s="210"/>
      <c r="J313" s="206"/>
      <c r="K313" s="206"/>
      <c r="L313" s="211"/>
      <c r="M313" s="212"/>
      <c r="N313" s="213"/>
      <c r="O313" s="213"/>
      <c r="P313" s="213"/>
      <c r="Q313" s="213"/>
      <c r="R313" s="213"/>
      <c r="S313" s="213"/>
      <c r="T313" s="214"/>
      <c r="AT313" s="215" t="s">
        <v>183</v>
      </c>
      <c r="AU313" s="215" t="s">
        <v>89</v>
      </c>
      <c r="AV313" s="13" t="s">
        <v>87</v>
      </c>
      <c r="AW313" s="13" t="s">
        <v>36</v>
      </c>
      <c r="AX313" s="13" t="s">
        <v>79</v>
      </c>
      <c r="AY313" s="215" t="s">
        <v>174</v>
      </c>
    </row>
    <row r="314" spans="2:51" s="13" customFormat="1" ht="11.25">
      <c r="B314" s="205"/>
      <c r="C314" s="206"/>
      <c r="D314" s="207" t="s">
        <v>183</v>
      </c>
      <c r="E314" s="208" t="s">
        <v>1</v>
      </c>
      <c r="F314" s="209" t="s">
        <v>375</v>
      </c>
      <c r="G314" s="206"/>
      <c r="H314" s="208" t="s">
        <v>1</v>
      </c>
      <c r="I314" s="210"/>
      <c r="J314" s="206"/>
      <c r="K314" s="206"/>
      <c r="L314" s="211"/>
      <c r="M314" s="212"/>
      <c r="N314" s="213"/>
      <c r="O314" s="213"/>
      <c r="P314" s="213"/>
      <c r="Q314" s="213"/>
      <c r="R314" s="213"/>
      <c r="S314" s="213"/>
      <c r="T314" s="214"/>
      <c r="AT314" s="215" t="s">
        <v>183</v>
      </c>
      <c r="AU314" s="215" t="s">
        <v>89</v>
      </c>
      <c r="AV314" s="13" t="s">
        <v>87</v>
      </c>
      <c r="AW314" s="13" t="s">
        <v>36</v>
      </c>
      <c r="AX314" s="13" t="s">
        <v>79</v>
      </c>
      <c r="AY314" s="215" t="s">
        <v>174</v>
      </c>
    </row>
    <row r="315" spans="2:51" s="14" customFormat="1" ht="11.25">
      <c r="B315" s="216"/>
      <c r="C315" s="217"/>
      <c r="D315" s="207" t="s">
        <v>183</v>
      </c>
      <c r="E315" s="218" t="s">
        <v>1</v>
      </c>
      <c r="F315" s="219" t="s">
        <v>376</v>
      </c>
      <c r="G315" s="217"/>
      <c r="H315" s="220">
        <v>17.71</v>
      </c>
      <c r="I315" s="221"/>
      <c r="J315" s="217"/>
      <c r="K315" s="217"/>
      <c r="L315" s="222"/>
      <c r="M315" s="223"/>
      <c r="N315" s="224"/>
      <c r="O315" s="224"/>
      <c r="P315" s="224"/>
      <c r="Q315" s="224"/>
      <c r="R315" s="224"/>
      <c r="S315" s="224"/>
      <c r="T315" s="225"/>
      <c r="AT315" s="226" t="s">
        <v>183</v>
      </c>
      <c r="AU315" s="226" t="s">
        <v>89</v>
      </c>
      <c r="AV315" s="14" t="s">
        <v>89</v>
      </c>
      <c r="AW315" s="14" t="s">
        <v>36</v>
      </c>
      <c r="AX315" s="14" t="s">
        <v>79</v>
      </c>
      <c r="AY315" s="226" t="s">
        <v>174</v>
      </c>
    </row>
    <row r="316" spans="2:51" s="15" customFormat="1" ht="11.25">
      <c r="B316" s="227"/>
      <c r="C316" s="228"/>
      <c r="D316" s="207" t="s">
        <v>183</v>
      </c>
      <c r="E316" s="229" t="s">
        <v>1</v>
      </c>
      <c r="F316" s="230" t="s">
        <v>188</v>
      </c>
      <c r="G316" s="228"/>
      <c r="H316" s="231">
        <v>17.71</v>
      </c>
      <c r="I316" s="232"/>
      <c r="J316" s="228"/>
      <c r="K316" s="228"/>
      <c r="L316" s="233"/>
      <c r="M316" s="234"/>
      <c r="N316" s="235"/>
      <c r="O316" s="235"/>
      <c r="P316" s="235"/>
      <c r="Q316" s="235"/>
      <c r="R316" s="235"/>
      <c r="S316" s="235"/>
      <c r="T316" s="236"/>
      <c r="AT316" s="237" t="s">
        <v>183</v>
      </c>
      <c r="AU316" s="237" t="s">
        <v>89</v>
      </c>
      <c r="AV316" s="15" t="s">
        <v>181</v>
      </c>
      <c r="AW316" s="15" t="s">
        <v>36</v>
      </c>
      <c r="AX316" s="15" t="s">
        <v>87</v>
      </c>
      <c r="AY316" s="237" t="s">
        <v>174</v>
      </c>
    </row>
    <row r="317" spans="1:65" s="2" customFormat="1" ht="14.45" customHeight="1">
      <c r="A317" s="35"/>
      <c r="B317" s="36"/>
      <c r="C317" s="192" t="s">
        <v>377</v>
      </c>
      <c r="D317" s="192" t="s">
        <v>176</v>
      </c>
      <c r="E317" s="193" t="s">
        <v>378</v>
      </c>
      <c r="F317" s="194" t="s">
        <v>379</v>
      </c>
      <c r="G317" s="195" t="s">
        <v>197</v>
      </c>
      <c r="H317" s="196">
        <v>3.542</v>
      </c>
      <c r="I317" s="197"/>
      <c r="J317" s="198">
        <f>ROUND(I317*H317,2)</f>
        <v>0</v>
      </c>
      <c r="K317" s="194" t="s">
        <v>180</v>
      </c>
      <c r="L317" s="40"/>
      <c r="M317" s="199" t="s">
        <v>1</v>
      </c>
      <c r="N317" s="200" t="s">
        <v>44</v>
      </c>
      <c r="O317" s="72"/>
      <c r="P317" s="201">
        <f>O317*H317</f>
        <v>0</v>
      </c>
      <c r="Q317" s="201">
        <v>1.98</v>
      </c>
      <c r="R317" s="201">
        <f>Q317*H317</f>
        <v>7.013159999999999</v>
      </c>
      <c r="S317" s="201">
        <v>0</v>
      </c>
      <c r="T317" s="202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03" t="s">
        <v>181</v>
      </c>
      <c r="AT317" s="203" t="s">
        <v>176</v>
      </c>
      <c r="AU317" s="203" t="s">
        <v>89</v>
      </c>
      <c r="AY317" s="18" t="s">
        <v>174</v>
      </c>
      <c r="BE317" s="204">
        <f>IF(N317="základní",J317,0)</f>
        <v>0</v>
      </c>
      <c r="BF317" s="204">
        <f>IF(N317="snížená",J317,0)</f>
        <v>0</v>
      </c>
      <c r="BG317" s="204">
        <f>IF(N317="zákl. přenesená",J317,0)</f>
        <v>0</v>
      </c>
      <c r="BH317" s="204">
        <f>IF(N317="sníž. přenesená",J317,0)</f>
        <v>0</v>
      </c>
      <c r="BI317" s="204">
        <f>IF(N317="nulová",J317,0)</f>
        <v>0</v>
      </c>
      <c r="BJ317" s="18" t="s">
        <v>87</v>
      </c>
      <c r="BK317" s="204">
        <f>ROUND(I317*H317,2)</f>
        <v>0</v>
      </c>
      <c r="BL317" s="18" t="s">
        <v>181</v>
      </c>
      <c r="BM317" s="203" t="s">
        <v>380</v>
      </c>
    </row>
    <row r="318" spans="2:51" s="13" customFormat="1" ht="11.25">
      <c r="B318" s="205"/>
      <c r="C318" s="206"/>
      <c r="D318" s="207" t="s">
        <v>183</v>
      </c>
      <c r="E318" s="208" t="s">
        <v>1</v>
      </c>
      <c r="F318" s="209" t="s">
        <v>200</v>
      </c>
      <c r="G318" s="206"/>
      <c r="H318" s="208" t="s">
        <v>1</v>
      </c>
      <c r="I318" s="210"/>
      <c r="J318" s="206"/>
      <c r="K318" s="206"/>
      <c r="L318" s="211"/>
      <c r="M318" s="212"/>
      <c r="N318" s="213"/>
      <c r="O318" s="213"/>
      <c r="P318" s="213"/>
      <c r="Q318" s="213"/>
      <c r="R318" s="213"/>
      <c r="S318" s="213"/>
      <c r="T318" s="214"/>
      <c r="AT318" s="215" t="s">
        <v>183</v>
      </c>
      <c r="AU318" s="215" t="s">
        <v>89</v>
      </c>
      <c r="AV318" s="13" t="s">
        <v>87</v>
      </c>
      <c r="AW318" s="13" t="s">
        <v>36</v>
      </c>
      <c r="AX318" s="13" t="s">
        <v>79</v>
      </c>
      <c r="AY318" s="215" t="s">
        <v>174</v>
      </c>
    </row>
    <row r="319" spans="2:51" s="13" customFormat="1" ht="11.25">
      <c r="B319" s="205"/>
      <c r="C319" s="206"/>
      <c r="D319" s="207" t="s">
        <v>183</v>
      </c>
      <c r="E319" s="208" t="s">
        <v>1</v>
      </c>
      <c r="F319" s="209" t="s">
        <v>375</v>
      </c>
      <c r="G319" s="206"/>
      <c r="H319" s="208" t="s">
        <v>1</v>
      </c>
      <c r="I319" s="210"/>
      <c r="J319" s="206"/>
      <c r="K319" s="206"/>
      <c r="L319" s="211"/>
      <c r="M319" s="212"/>
      <c r="N319" s="213"/>
      <c r="O319" s="213"/>
      <c r="P319" s="213"/>
      <c r="Q319" s="213"/>
      <c r="R319" s="213"/>
      <c r="S319" s="213"/>
      <c r="T319" s="214"/>
      <c r="AT319" s="215" t="s">
        <v>183</v>
      </c>
      <c r="AU319" s="215" t="s">
        <v>89</v>
      </c>
      <c r="AV319" s="13" t="s">
        <v>87</v>
      </c>
      <c r="AW319" s="13" t="s">
        <v>36</v>
      </c>
      <c r="AX319" s="13" t="s">
        <v>79</v>
      </c>
      <c r="AY319" s="215" t="s">
        <v>174</v>
      </c>
    </row>
    <row r="320" spans="2:51" s="14" customFormat="1" ht="11.25">
      <c r="B320" s="216"/>
      <c r="C320" s="217"/>
      <c r="D320" s="207" t="s">
        <v>183</v>
      </c>
      <c r="E320" s="218" t="s">
        <v>1</v>
      </c>
      <c r="F320" s="219" t="s">
        <v>381</v>
      </c>
      <c r="G320" s="217"/>
      <c r="H320" s="220">
        <v>3.542</v>
      </c>
      <c r="I320" s="221"/>
      <c r="J320" s="217"/>
      <c r="K320" s="217"/>
      <c r="L320" s="222"/>
      <c r="M320" s="223"/>
      <c r="N320" s="224"/>
      <c r="O320" s="224"/>
      <c r="P320" s="224"/>
      <c r="Q320" s="224"/>
      <c r="R320" s="224"/>
      <c r="S320" s="224"/>
      <c r="T320" s="225"/>
      <c r="AT320" s="226" t="s">
        <v>183</v>
      </c>
      <c r="AU320" s="226" t="s">
        <v>89</v>
      </c>
      <c r="AV320" s="14" t="s">
        <v>89</v>
      </c>
      <c r="AW320" s="14" t="s">
        <v>36</v>
      </c>
      <c r="AX320" s="14" t="s">
        <v>79</v>
      </c>
      <c r="AY320" s="226" t="s">
        <v>174</v>
      </c>
    </row>
    <row r="321" spans="2:51" s="15" customFormat="1" ht="11.25">
      <c r="B321" s="227"/>
      <c r="C321" s="228"/>
      <c r="D321" s="207" t="s">
        <v>183</v>
      </c>
      <c r="E321" s="229" t="s">
        <v>1</v>
      </c>
      <c r="F321" s="230" t="s">
        <v>188</v>
      </c>
      <c r="G321" s="228"/>
      <c r="H321" s="231">
        <v>3.542</v>
      </c>
      <c r="I321" s="232"/>
      <c r="J321" s="228"/>
      <c r="K321" s="228"/>
      <c r="L321" s="233"/>
      <c r="M321" s="234"/>
      <c r="N321" s="235"/>
      <c r="O321" s="235"/>
      <c r="P321" s="235"/>
      <c r="Q321" s="235"/>
      <c r="R321" s="235"/>
      <c r="S321" s="235"/>
      <c r="T321" s="236"/>
      <c r="AT321" s="237" t="s">
        <v>183</v>
      </c>
      <c r="AU321" s="237" t="s">
        <v>89</v>
      </c>
      <c r="AV321" s="15" t="s">
        <v>181</v>
      </c>
      <c r="AW321" s="15" t="s">
        <v>36</v>
      </c>
      <c r="AX321" s="15" t="s">
        <v>87</v>
      </c>
      <c r="AY321" s="237" t="s">
        <v>174</v>
      </c>
    </row>
    <row r="322" spans="1:65" s="2" customFormat="1" ht="14.45" customHeight="1">
      <c r="A322" s="35"/>
      <c r="B322" s="36"/>
      <c r="C322" s="192" t="s">
        <v>382</v>
      </c>
      <c r="D322" s="192" t="s">
        <v>176</v>
      </c>
      <c r="E322" s="193" t="s">
        <v>383</v>
      </c>
      <c r="F322" s="194" t="s">
        <v>384</v>
      </c>
      <c r="G322" s="195" t="s">
        <v>197</v>
      </c>
      <c r="H322" s="196">
        <v>29.509</v>
      </c>
      <c r="I322" s="197"/>
      <c r="J322" s="198">
        <f>ROUND(I322*H322,2)</f>
        <v>0</v>
      </c>
      <c r="K322" s="194" t="s">
        <v>180</v>
      </c>
      <c r="L322" s="40"/>
      <c r="M322" s="199" t="s">
        <v>1</v>
      </c>
      <c r="N322" s="200" t="s">
        <v>44</v>
      </c>
      <c r="O322" s="72"/>
      <c r="P322" s="201">
        <f>O322*H322</f>
        <v>0</v>
      </c>
      <c r="Q322" s="201">
        <v>1.98</v>
      </c>
      <c r="R322" s="201">
        <f>Q322*H322</f>
        <v>58.42782</v>
      </c>
      <c r="S322" s="201">
        <v>0</v>
      </c>
      <c r="T322" s="202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03" t="s">
        <v>181</v>
      </c>
      <c r="AT322" s="203" t="s">
        <v>176</v>
      </c>
      <c r="AU322" s="203" t="s">
        <v>89</v>
      </c>
      <c r="AY322" s="18" t="s">
        <v>174</v>
      </c>
      <c r="BE322" s="204">
        <f>IF(N322="základní",J322,0)</f>
        <v>0</v>
      </c>
      <c r="BF322" s="204">
        <f>IF(N322="snížená",J322,0)</f>
        <v>0</v>
      </c>
      <c r="BG322" s="204">
        <f>IF(N322="zákl. přenesená",J322,0)</f>
        <v>0</v>
      </c>
      <c r="BH322" s="204">
        <f>IF(N322="sníž. přenesená",J322,0)</f>
        <v>0</v>
      </c>
      <c r="BI322" s="204">
        <f>IF(N322="nulová",J322,0)</f>
        <v>0</v>
      </c>
      <c r="BJ322" s="18" t="s">
        <v>87</v>
      </c>
      <c r="BK322" s="204">
        <f>ROUND(I322*H322,2)</f>
        <v>0</v>
      </c>
      <c r="BL322" s="18" t="s">
        <v>181</v>
      </c>
      <c r="BM322" s="203" t="s">
        <v>385</v>
      </c>
    </row>
    <row r="323" spans="2:51" s="13" customFormat="1" ht="11.25">
      <c r="B323" s="205"/>
      <c r="C323" s="206"/>
      <c r="D323" s="207" t="s">
        <v>183</v>
      </c>
      <c r="E323" s="208" t="s">
        <v>1</v>
      </c>
      <c r="F323" s="209" t="s">
        <v>200</v>
      </c>
      <c r="G323" s="206"/>
      <c r="H323" s="208" t="s">
        <v>1</v>
      </c>
      <c r="I323" s="210"/>
      <c r="J323" s="206"/>
      <c r="K323" s="206"/>
      <c r="L323" s="211"/>
      <c r="M323" s="212"/>
      <c r="N323" s="213"/>
      <c r="O323" s="213"/>
      <c r="P323" s="213"/>
      <c r="Q323" s="213"/>
      <c r="R323" s="213"/>
      <c r="S323" s="213"/>
      <c r="T323" s="214"/>
      <c r="AT323" s="215" t="s">
        <v>183</v>
      </c>
      <c r="AU323" s="215" t="s">
        <v>89</v>
      </c>
      <c r="AV323" s="13" t="s">
        <v>87</v>
      </c>
      <c r="AW323" s="13" t="s">
        <v>36</v>
      </c>
      <c r="AX323" s="13" t="s">
        <v>79</v>
      </c>
      <c r="AY323" s="215" t="s">
        <v>174</v>
      </c>
    </row>
    <row r="324" spans="2:51" s="13" customFormat="1" ht="11.25">
      <c r="B324" s="205"/>
      <c r="C324" s="206"/>
      <c r="D324" s="207" t="s">
        <v>183</v>
      </c>
      <c r="E324" s="208" t="s">
        <v>1</v>
      </c>
      <c r="F324" s="209" t="s">
        <v>386</v>
      </c>
      <c r="G324" s="206"/>
      <c r="H324" s="208" t="s">
        <v>1</v>
      </c>
      <c r="I324" s="210"/>
      <c r="J324" s="206"/>
      <c r="K324" s="206"/>
      <c r="L324" s="211"/>
      <c r="M324" s="212"/>
      <c r="N324" s="213"/>
      <c r="O324" s="213"/>
      <c r="P324" s="213"/>
      <c r="Q324" s="213"/>
      <c r="R324" s="213"/>
      <c r="S324" s="213"/>
      <c r="T324" s="214"/>
      <c r="AT324" s="215" t="s">
        <v>183</v>
      </c>
      <c r="AU324" s="215" t="s">
        <v>89</v>
      </c>
      <c r="AV324" s="13" t="s">
        <v>87</v>
      </c>
      <c r="AW324" s="13" t="s">
        <v>36</v>
      </c>
      <c r="AX324" s="13" t="s">
        <v>79</v>
      </c>
      <c r="AY324" s="215" t="s">
        <v>174</v>
      </c>
    </row>
    <row r="325" spans="2:51" s="14" customFormat="1" ht="11.25">
      <c r="B325" s="216"/>
      <c r="C325" s="217"/>
      <c r="D325" s="207" t="s">
        <v>183</v>
      </c>
      <c r="E325" s="218" t="s">
        <v>1</v>
      </c>
      <c r="F325" s="219" t="s">
        <v>387</v>
      </c>
      <c r="G325" s="217"/>
      <c r="H325" s="220">
        <v>3.36</v>
      </c>
      <c r="I325" s="221"/>
      <c r="J325" s="217"/>
      <c r="K325" s="217"/>
      <c r="L325" s="222"/>
      <c r="M325" s="223"/>
      <c r="N325" s="224"/>
      <c r="O325" s="224"/>
      <c r="P325" s="224"/>
      <c r="Q325" s="224"/>
      <c r="R325" s="224"/>
      <c r="S325" s="224"/>
      <c r="T325" s="225"/>
      <c r="AT325" s="226" t="s">
        <v>183</v>
      </c>
      <c r="AU325" s="226" t="s">
        <v>89</v>
      </c>
      <c r="AV325" s="14" t="s">
        <v>89</v>
      </c>
      <c r="AW325" s="14" t="s">
        <v>36</v>
      </c>
      <c r="AX325" s="14" t="s">
        <v>79</v>
      </c>
      <c r="AY325" s="226" t="s">
        <v>174</v>
      </c>
    </row>
    <row r="326" spans="2:51" s="16" customFormat="1" ht="11.25">
      <c r="B326" s="238"/>
      <c r="C326" s="239"/>
      <c r="D326" s="207" t="s">
        <v>183</v>
      </c>
      <c r="E326" s="240" t="s">
        <v>1</v>
      </c>
      <c r="F326" s="241" t="s">
        <v>226</v>
      </c>
      <c r="G326" s="239"/>
      <c r="H326" s="242">
        <v>3.36</v>
      </c>
      <c r="I326" s="243"/>
      <c r="J326" s="239"/>
      <c r="K326" s="239"/>
      <c r="L326" s="244"/>
      <c r="M326" s="245"/>
      <c r="N326" s="246"/>
      <c r="O326" s="246"/>
      <c r="P326" s="246"/>
      <c r="Q326" s="246"/>
      <c r="R326" s="246"/>
      <c r="S326" s="246"/>
      <c r="T326" s="247"/>
      <c r="AT326" s="248" t="s">
        <v>183</v>
      </c>
      <c r="AU326" s="248" t="s">
        <v>89</v>
      </c>
      <c r="AV326" s="16" t="s">
        <v>194</v>
      </c>
      <c r="AW326" s="16" t="s">
        <v>36</v>
      </c>
      <c r="AX326" s="16" t="s">
        <v>79</v>
      </c>
      <c r="AY326" s="248" t="s">
        <v>174</v>
      </c>
    </row>
    <row r="327" spans="2:51" s="13" customFormat="1" ht="11.25">
      <c r="B327" s="205"/>
      <c r="C327" s="206"/>
      <c r="D327" s="207" t="s">
        <v>183</v>
      </c>
      <c r="E327" s="208" t="s">
        <v>1</v>
      </c>
      <c r="F327" s="209" t="s">
        <v>199</v>
      </c>
      <c r="G327" s="206"/>
      <c r="H327" s="208" t="s">
        <v>1</v>
      </c>
      <c r="I327" s="210"/>
      <c r="J327" s="206"/>
      <c r="K327" s="206"/>
      <c r="L327" s="211"/>
      <c r="M327" s="212"/>
      <c r="N327" s="213"/>
      <c r="O327" s="213"/>
      <c r="P327" s="213"/>
      <c r="Q327" s="213"/>
      <c r="R327" s="213"/>
      <c r="S327" s="213"/>
      <c r="T327" s="214"/>
      <c r="AT327" s="215" t="s">
        <v>183</v>
      </c>
      <c r="AU327" s="215" t="s">
        <v>89</v>
      </c>
      <c r="AV327" s="13" t="s">
        <v>87</v>
      </c>
      <c r="AW327" s="13" t="s">
        <v>36</v>
      </c>
      <c r="AX327" s="13" t="s">
        <v>79</v>
      </c>
      <c r="AY327" s="215" t="s">
        <v>174</v>
      </c>
    </row>
    <row r="328" spans="2:51" s="13" customFormat="1" ht="11.25">
      <c r="B328" s="205"/>
      <c r="C328" s="206"/>
      <c r="D328" s="207" t="s">
        <v>183</v>
      </c>
      <c r="E328" s="208" t="s">
        <v>1</v>
      </c>
      <c r="F328" s="209" t="s">
        <v>388</v>
      </c>
      <c r="G328" s="206"/>
      <c r="H328" s="208" t="s">
        <v>1</v>
      </c>
      <c r="I328" s="210"/>
      <c r="J328" s="206"/>
      <c r="K328" s="206"/>
      <c r="L328" s="211"/>
      <c r="M328" s="212"/>
      <c r="N328" s="213"/>
      <c r="O328" s="213"/>
      <c r="P328" s="213"/>
      <c r="Q328" s="213"/>
      <c r="R328" s="213"/>
      <c r="S328" s="213"/>
      <c r="T328" s="214"/>
      <c r="AT328" s="215" t="s">
        <v>183</v>
      </c>
      <c r="AU328" s="215" t="s">
        <v>89</v>
      </c>
      <c r="AV328" s="13" t="s">
        <v>87</v>
      </c>
      <c r="AW328" s="13" t="s">
        <v>36</v>
      </c>
      <c r="AX328" s="13" t="s">
        <v>79</v>
      </c>
      <c r="AY328" s="215" t="s">
        <v>174</v>
      </c>
    </row>
    <row r="329" spans="2:51" s="14" customFormat="1" ht="11.25">
      <c r="B329" s="216"/>
      <c r="C329" s="217"/>
      <c r="D329" s="207" t="s">
        <v>183</v>
      </c>
      <c r="E329" s="218" t="s">
        <v>1</v>
      </c>
      <c r="F329" s="219" t="s">
        <v>389</v>
      </c>
      <c r="G329" s="217"/>
      <c r="H329" s="220">
        <v>3.999</v>
      </c>
      <c r="I329" s="221"/>
      <c r="J329" s="217"/>
      <c r="K329" s="217"/>
      <c r="L329" s="222"/>
      <c r="M329" s="223"/>
      <c r="N329" s="224"/>
      <c r="O329" s="224"/>
      <c r="P329" s="224"/>
      <c r="Q329" s="224"/>
      <c r="R329" s="224"/>
      <c r="S329" s="224"/>
      <c r="T329" s="225"/>
      <c r="AT329" s="226" t="s">
        <v>183</v>
      </c>
      <c r="AU329" s="226" t="s">
        <v>89</v>
      </c>
      <c r="AV329" s="14" t="s">
        <v>89</v>
      </c>
      <c r="AW329" s="14" t="s">
        <v>36</v>
      </c>
      <c r="AX329" s="14" t="s">
        <v>79</v>
      </c>
      <c r="AY329" s="226" t="s">
        <v>174</v>
      </c>
    </row>
    <row r="330" spans="2:51" s="16" customFormat="1" ht="11.25">
      <c r="B330" s="238"/>
      <c r="C330" s="239"/>
      <c r="D330" s="207" t="s">
        <v>183</v>
      </c>
      <c r="E330" s="240" t="s">
        <v>1</v>
      </c>
      <c r="F330" s="241" t="s">
        <v>226</v>
      </c>
      <c r="G330" s="239"/>
      <c r="H330" s="242">
        <v>3.999</v>
      </c>
      <c r="I330" s="243"/>
      <c r="J330" s="239"/>
      <c r="K330" s="239"/>
      <c r="L330" s="244"/>
      <c r="M330" s="245"/>
      <c r="N330" s="246"/>
      <c r="O330" s="246"/>
      <c r="P330" s="246"/>
      <c r="Q330" s="246"/>
      <c r="R330" s="246"/>
      <c r="S330" s="246"/>
      <c r="T330" s="247"/>
      <c r="AT330" s="248" t="s">
        <v>183</v>
      </c>
      <c r="AU330" s="248" t="s">
        <v>89</v>
      </c>
      <c r="AV330" s="16" t="s">
        <v>194</v>
      </c>
      <c r="AW330" s="16" t="s">
        <v>36</v>
      </c>
      <c r="AX330" s="16" t="s">
        <v>79</v>
      </c>
      <c r="AY330" s="248" t="s">
        <v>174</v>
      </c>
    </row>
    <row r="331" spans="2:51" s="13" customFormat="1" ht="11.25">
      <c r="B331" s="205"/>
      <c r="C331" s="206"/>
      <c r="D331" s="207" t="s">
        <v>183</v>
      </c>
      <c r="E331" s="208" t="s">
        <v>1</v>
      </c>
      <c r="F331" s="209" t="s">
        <v>199</v>
      </c>
      <c r="G331" s="206"/>
      <c r="H331" s="208" t="s">
        <v>1</v>
      </c>
      <c r="I331" s="210"/>
      <c r="J331" s="206"/>
      <c r="K331" s="206"/>
      <c r="L331" s="211"/>
      <c r="M331" s="212"/>
      <c r="N331" s="213"/>
      <c r="O331" s="213"/>
      <c r="P331" s="213"/>
      <c r="Q331" s="213"/>
      <c r="R331" s="213"/>
      <c r="S331" s="213"/>
      <c r="T331" s="214"/>
      <c r="AT331" s="215" t="s">
        <v>183</v>
      </c>
      <c r="AU331" s="215" t="s">
        <v>89</v>
      </c>
      <c r="AV331" s="13" t="s">
        <v>87</v>
      </c>
      <c r="AW331" s="13" t="s">
        <v>36</v>
      </c>
      <c r="AX331" s="13" t="s">
        <v>79</v>
      </c>
      <c r="AY331" s="215" t="s">
        <v>174</v>
      </c>
    </row>
    <row r="332" spans="2:51" s="13" customFormat="1" ht="11.25">
      <c r="B332" s="205"/>
      <c r="C332" s="206"/>
      <c r="D332" s="207" t="s">
        <v>183</v>
      </c>
      <c r="E332" s="208" t="s">
        <v>1</v>
      </c>
      <c r="F332" s="209" t="s">
        <v>200</v>
      </c>
      <c r="G332" s="206"/>
      <c r="H332" s="208" t="s">
        <v>1</v>
      </c>
      <c r="I332" s="210"/>
      <c r="J332" s="206"/>
      <c r="K332" s="206"/>
      <c r="L332" s="211"/>
      <c r="M332" s="212"/>
      <c r="N332" s="213"/>
      <c r="O332" s="213"/>
      <c r="P332" s="213"/>
      <c r="Q332" s="213"/>
      <c r="R332" s="213"/>
      <c r="S332" s="213"/>
      <c r="T332" s="214"/>
      <c r="AT332" s="215" t="s">
        <v>183</v>
      </c>
      <c r="AU332" s="215" t="s">
        <v>89</v>
      </c>
      <c r="AV332" s="13" t="s">
        <v>87</v>
      </c>
      <c r="AW332" s="13" t="s">
        <v>36</v>
      </c>
      <c r="AX332" s="13" t="s">
        <v>79</v>
      </c>
      <c r="AY332" s="215" t="s">
        <v>174</v>
      </c>
    </row>
    <row r="333" spans="2:51" s="13" customFormat="1" ht="11.25">
      <c r="B333" s="205"/>
      <c r="C333" s="206"/>
      <c r="D333" s="207" t="s">
        <v>183</v>
      </c>
      <c r="E333" s="208" t="s">
        <v>1</v>
      </c>
      <c r="F333" s="209" t="s">
        <v>201</v>
      </c>
      <c r="G333" s="206"/>
      <c r="H333" s="208" t="s">
        <v>1</v>
      </c>
      <c r="I333" s="210"/>
      <c r="J333" s="206"/>
      <c r="K333" s="206"/>
      <c r="L333" s="211"/>
      <c r="M333" s="212"/>
      <c r="N333" s="213"/>
      <c r="O333" s="213"/>
      <c r="P333" s="213"/>
      <c r="Q333" s="213"/>
      <c r="R333" s="213"/>
      <c r="S333" s="213"/>
      <c r="T333" s="214"/>
      <c r="AT333" s="215" t="s">
        <v>183</v>
      </c>
      <c r="AU333" s="215" t="s">
        <v>89</v>
      </c>
      <c r="AV333" s="13" t="s">
        <v>87</v>
      </c>
      <c r="AW333" s="13" t="s">
        <v>36</v>
      </c>
      <c r="AX333" s="13" t="s">
        <v>79</v>
      </c>
      <c r="AY333" s="215" t="s">
        <v>174</v>
      </c>
    </row>
    <row r="334" spans="2:51" s="13" customFormat="1" ht="11.25">
      <c r="B334" s="205"/>
      <c r="C334" s="206"/>
      <c r="D334" s="207" t="s">
        <v>183</v>
      </c>
      <c r="E334" s="208" t="s">
        <v>1</v>
      </c>
      <c r="F334" s="209" t="s">
        <v>390</v>
      </c>
      <c r="G334" s="206"/>
      <c r="H334" s="208" t="s">
        <v>1</v>
      </c>
      <c r="I334" s="210"/>
      <c r="J334" s="206"/>
      <c r="K334" s="206"/>
      <c r="L334" s="211"/>
      <c r="M334" s="212"/>
      <c r="N334" s="213"/>
      <c r="O334" s="213"/>
      <c r="P334" s="213"/>
      <c r="Q334" s="213"/>
      <c r="R334" s="213"/>
      <c r="S334" s="213"/>
      <c r="T334" s="214"/>
      <c r="AT334" s="215" t="s">
        <v>183</v>
      </c>
      <c r="AU334" s="215" t="s">
        <v>89</v>
      </c>
      <c r="AV334" s="13" t="s">
        <v>87</v>
      </c>
      <c r="AW334" s="13" t="s">
        <v>36</v>
      </c>
      <c r="AX334" s="13" t="s">
        <v>79</v>
      </c>
      <c r="AY334" s="215" t="s">
        <v>174</v>
      </c>
    </row>
    <row r="335" spans="2:51" s="14" customFormat="1" ht="11.25">
      <c r="B335" s="216"/>
      <c r="C335" s="217"/>
      <c r="D335" s="207" t="s">
        <v>183</v>
      </c>
      <c r="E335" s="218" t="s">
        <v>1</v>
      </c>
      <c r="F335" s="219" t="s">
        <v>391</v>
      </c>
      <c r="G335" s="217"/>
      <c r="H335" s="220">
        <v>1.868</v>
      </c>
      <c r="I335" s="221"/>
      <c r="J335" s="217"/>
      <c r="K335" s="217"/>
      <c r="L335" s="222"/>
      <c r="M335" s="223"/>
      <c r="N335" s="224"/>
      <c r="O335" s="224"/>
      <c r="P335" s="224"/>
      <c r="Q335" s="224"/>
      <c r="R335" s="224"/>
      <c r="S335" s="224"/>
      <c r="T335" s="225"/>
      <c r="AT335" s="226" t="s">
        <v>183</v>
      </c>
      <c r="AU335" s="226" t="s">
        <v>89</v>
      </c>
      <c r="AV335" s="14" t="s">
        <v>89</v>
      </c>
      <c r="AW335" s="14" t="s">
        <v>36</v>
      </c>
      <c r="AX335" s="14" t="s">
        <v>79</v>
      </c>
      <c r="AY335" s="226" t="s">
        <v>174</v>
      </c>
    </row>
    <row r="336" spans="2:51" s="13" customFormat="1" ht="11.25">
      <c r="B336" s="205"/>
      <c r="C336" s="206"/>
      <c r="D336" s="207" t="s">
        <v>183</v>
      </c>
      <c r="E336" s="208" t="s">
        <v>1</v>
      </c>
      <c r="F336" s="209" t="s">
        <v>392</v>
      </c>
      <c r="G336" s="206"/>
      <c r="H336" s="208" t="s">
        <v>1</v>
      </c>
      <c r="I336" s="210"/>
      <c r="J336" s="206"/>
      <c r="K336" s="206"/>
      <c r="L336" s="211"/>
      <c r="M336" s="212"/>
      <c r="N336" s="213"/>
      <c r="O336" s="213"/>
      <c r="P336" s="213"/>
      <c r="Q336" s="213"/>
      <c r="R336" s="213"/>
      <c r="S336" s="213"/>
      <c r="T336" s="214"/>
      <c r="AT336" s="215" t="s">
        <v>183</v>
      </c>
      <c r="AU336" s="215" t="s">
        <v>89</v>
      </c>
      <c r="AV336" s="13" t="s">
        <v>87</v>
      </c>
      <c r="AW336" s="13" t="s">
        <v>36</v>
      </c>
      <c r="AX336" s="13" t="s">
        <v>79</v>
      </c>
      <c r="AY336" s="215" t="s">
        <v>174</v>
      </c>
    </row>
    <row r="337" spans="2:51" s="14" customFormat="1" ht="11.25">
      <c r="B337" s="216"/>
      <c r="C337" s="217"/>
      <c r="D337" s="207" t="s">
        <v>183</v>
      </c>
      <c r="E337" s="218" t="s">
        <v>1</v>
      </c>
      <c r="F337" s="219" t="s">
        <v>393</v>
      </c>
      <c r="G337" s="217"/>
      <c r="H337" s="220">
        <v>1.56</v>
      </c>
      <c r="I337" s="221"/>
      <c r="J337" s="217"/>
      <c r="K337" s="217"/>
      <c r="L337" s="222"/>
      <c r="M337" s="223"/>
      <c r="N337" s="224"/>
      <c r="O337" s="224"/>
      <c r="P337" s="224"/>
      <c r="Q337" s="224"/>
      <c r="R337" s="224"/>
      <c r="S337" s="224"/>
      <c r="T337" s="225"/>
      <c r="AT337" s="226" t="s">
        <v>183</v>
      </c>
      <c r="AU337" s="226" t="s">
        <v>89</v>
      </c>
      <c r="AV337" s="14" t="s">
        <v>89</v>
      </c>
      <c r="AW337" s="14" t="s">
        <v>36</v>
      </c>
      <c r="AX337" s="14" t="s">
        <v>79</v>
      </c>
      <c r="AY337" s="226" t="s">
        <v>174</v>
      </c>
    </row>
    <row r="338" spans="2:51" s="13" customFormat="1" ht="11.25">
      <c r="B338" s="205"/>
      <c r="C338" s="206"/>
      <c r="D338" s="207" t="s">
        <v>183</v>
      </c>
      <c r="E338" s="208" t="s">
        <v>1</v>
      </c>
      <c r="F338" s="209" t="s">
        <v>394</v>
      </c>
      <c r="G338" s="206"/>
      <c r="H338" s="208" t="s">
        <v>1</v>
      </c>
      <c r="I338" s="210"/>
      <c r="J338" s="206"/>
      <c r="K338" s="206"/>
      <c r="L338" s="211"/>
      <c r="M338" s="212"/>
      <c r="N338" s="213"/>
      <c r="O338" s="213"/>
      <c r="P338" s="213"/>
      <c r="Q338" s="213"/>
      <c r="R338" s="213"/>
      <c r="S338" s="213"/>
      <c r="T338" s="214"/>
      <c r="AT338" s="215" t="s">
        <v>183</v>
      </c>
      <c r="AU338" s="215" t="s">
        <v>89</v>
      </c>
      <c r="AV338" s="13" t="s">
        <v>87</v>
      </c>
      <c r="AW338" s="13" t="s">
        <v>36</v>
      </c>
      <c r="AX338" s="13" t="s">
        <v>79</v>
      </c>
      <c r="AY338" s="215" t="s">
        <v>174</v>
      </c>
    </row>
    <row r="339" spans="2:51" s="14" customFormat="1" ht="11.25">
      <c r="B339" s="216"/>
      <c r="C339" s="217"/>
      <c r="D339" s="207" t="s">
        <v>183</v>
      </c>
      <c r="E339" s="218" t="s">
        <v>1</v>
      </c>
      <c r="F339" s="219" t="s">
        <v>395</v>
      </c>
      <c r="G339" s="217"/>
      <c r="H339" s="220">
        <v>4.442</v>
      </c>
      <c r="I339" s="221"/>
      <c r="J339" s="217"/>
      <c r="K339" s="217"/>
      <c r="L339" s="222"/>
      <c r="M339" s="223"/>
      <c r="N339" s="224"/>
      <c r="O339" s="224"/>
      <c r="P339" s="224"/>
      <c r="Q339" s="224"/>
      <c r="R339" s="224"/>
      <c r="S339" s="224"/>
      <c r="T339" s="225"/>
      <c r="AT339" s="226" t="s">
        <v>183</v>
      </c>
      <c r="AU339" s="226" t="s">
        <v>89</v>
      </c>
      <c r="AV339" s="14" t="s">
        <v>89</v>
      </c>
      <c r="AW339" s="14" t="s">
        <v>36</v>
      </c>
      <c r="AX339" s="14" t="s">
        <v>79</v>
      </c>
      <c r="AY339" s="226" t="s">
        <v>174</v>
      </c>
    </row>
    <row r="340" spans="2:51" s="16" customFormat="1" ht="11.25">
      <c r="B340" s="238"/>
      <c r="C340" s="239"/>
      <c r="D340" s="207" t="s">
        <v>183</v>
      </c>
      <c r="E340" s="240" t="s">
        <v>1</v>
      </c>
      <c r="F340" s="241" t="s">
        <v>226</v>
      </c>
      <c r="G340" s="239"/>
      <c r="H340" s="242">
        <v>7.87</v>
      </c>
      <c r="I340" s="243"/>
      <c r="J340" s="239"/>
      <c r="K340" s="239"/>
      <c r="L340" s="244"/>
      <c r="M340" s="245"/>
      <c r="N340" s="246"/>
      <c r="O340" s="246"/>
      <c r="P340" s="246"/>
      <c r="Q340" s="246"/>
      <c r="R340" s="246"/>
      <c r="S340" s="246"/>
      <c r="T340" s="247"/>
      <c r="AT340" s="248" t="s">
        <v>183</v>
      </c>
      <c r="AU340" s="248" t="s">
        <v>89</v>
      </c>
      <c r="AV340" s="16" t="s">
        <v>194</v>
      </c>
      <c r="AW340" s="16" t="s">
        <v>36</v>
      </c>
      <c r="AX340" s="16" t="s">
        <v>79</v>
      </c>
      <c r="AY340" s="248" t="s">
        <v>174</v>
      </c>
    </row>
    <row r="341" spans="2:51" s="13" customFormat="1" ht="11.25">
      <c r="B341" s="205"/>
      <c r="C341" s="206"/>
      <c r="D341" s="207" t="s">
        <v>183</v>
      </c>
      <c r="E341" s="208" t="s">
        <v>1</v>
      </c>
      <c r="F341" s="209" t="s">
        <v>396</v>
      </c>
      <c r="G341" s="206"/>
      <c r="H341" s="208" t="s">
        <v>1</v>
      </c>
      <c r="I341" s="210"/>
      <c r="J341" s="206"/>
      <c r="K341" s="206"/>
      <c r="L341" s="211"/>
      <c r="M341" s="212"/>
      <c r="N341" s="213"/>
      <c r="O341" s="213"/>
      <c r="P341" s="213"/>
      <c r="Q341" s="213"/>
      <c r="R341" s="213"/>
      <c r="S341" s="213"/>
      <c r="T341" s="214"/>
      <c r="AT341" s="215" t="s">
        <v>183</v>
      </c>
      <c r="AU341" s="215" t="s">
        <v>89</v>
      </c>
      <c r="AV341" s="13" t="s">
        <v>87</v>
      </c>
      <c r="AW341" s="13" t="s">
        <v>36</v>
      </c>
      <c r="AX341" s="13" t="s">
        <v>79</v>
      </c>
      <c r="AY341" s="215" t="s">
        <v>174</v>
      </c>
    </row>
    <row r="342" spans="2:51" s="14" customFormat="1" ht="11.25">
      <c r="B342" s="216"/>
      <c r="C342" s="217"/>
      <c r="D342" s="207" t="s">
        <v>183</v>
      </c>
      <c r="E342" s="218" t="s">
        <v>1</v>
      </c>
      <c r="F342" s="219" t="s">
        <v>397</v>
      </c>
      <c r="G342" s="217"/>
      <c r="H342" s="220">
        <v>14.28</v>
      </c>
      <c r="I342" s="221"/>
      <c r="J342" s="217"/>
      <c r="K342" s="217"/>
      <c r="L342" s="222"/>
      <c r="M342" s="223"/>
      <c r="N342" s="224"/>
      <c r="O342" s="224"/>
      <c r="P342" s="224"/>
      <c r="Q342" s="224"/>
      <c r="R342" s="224"/>
      <c r="S342" s="224"/>
      <c r="T342" s="225"/>
      <c r="AT342" s="226" t="s">
        <v>183</v>
      </c>
      <c r="AU342" s="226" t="s">
        <v>89</v>
      </c>
      <c r="AV342" s="14" t="s">
        <v>89</v>
      </c>
      <c r="AW342" s="14" t="s">
        <v>36</v>
      </c>
      <c r="AX342" s="14" t="s">
        <v>79</v>
      </c>
      <c r="AY342" s="226" t="s">
        <v>174</v>
      </c>
    </row>
    <row r="343" spans="2:51" s="16" customFormat="1" ht="11.25">
      <c r="B343" s="238"/>
      <c r="C343" s="239"/>
      <c r="D343" s="207" t="s">
        <v>183</v>
      </c>
      <c r="E343" s="240" t="s">
        <v>1</v>
      </c>
      <c r="F343" s="241" t="s">
        <v>226</v>
      </c>
      <c r="G343" s="239"/>
      <c r="H343" s="242">
        <v>14.28</v>
      </c>
      <c r="I343" s="243"/>
      <c r="J343" s="239"/>
      <c r="K343" s="239"/>
      <c r="L343" s="244"/>
      <c r="M343" s="245"/>
      <c r="N343" s="246"/>
      <c r="O343" s="246"/>
      <c r="P343" s="246"/>
      <c r="Q343" s="246"/>
      <c r="R343" s="246"/>
      <c r="S343" s="246"/>
      <c r="T343" s="247"/>
      <c r="AT343" s="248" t="s">
        <v>183</v>
      </c>
      <c r="AU343" s="248" t="s">
        <v>89</v>
      </c>
      <c r="AV343" s="16" t="s">
        <v>194</v>
      </c>
      <c r="AW343" s="16" t="s">
        <v>36</v>
      </c>
      <c r="AX343" s="16" t="s">
        <v>79</v>
      </c>
      <c r="AY343" s="248" t="s">
        <v>174</v>
      </c>
    </row>
    <row r="344" spans="2:51" s="15" customFormat="1" ht="11.25">
      <c r="B344" s="227"/>
      <c r="C344" s="228"/>
      <c r="D344" s="207" t="s">
        <v>183</v>
      </c>
      <c r="E344" s="229" t="s">
        <v>1</v>
      </c>
      <c r="F344" s="230" t="s">
        <v>188</v>
      </c>
      <c r="G344" s="228"/>
      <c r="H344" s="231">
        <v>29.509</v>
      </c>
      <c r="I344" s="232"/>
      <c r="J344" s="228"/>
      <c r="K344" s="228"/>
      <c r="L344" s="233"/>
      <c r="M344" s="234"/>
      <c r="N344" s="235"/>
      <c r="O344" s="235"/>
      <c r="P344" s="235"/>
      <c r="Q344" s="235"/>
      <c r="R344" s="235"/>
      <c r="S344" s="235"/>
      <c r="T344" s="236"/>
      <c r="AT344" s="237" t="s">
        <v>183</v>
      </c>
      <c r="AU344" s="237" t="s">
        <v>89</v>
      </c>
      <c r="AV344" s="15" t="s">
        <v>181</v>
      </c>
      <c r="AW344" s="15" t="s">
        <v>36</v>
      </c>
      <c r="AX344" s="15" t="s">
        <v>87</v>
      </c>
      <c r="AY344" s="237" t="s">
        <v>174</v>
      </c>
    </row>
    <row r="345" spans="1:65" s="2" customFormat="1" ht="14.45" customHeight="1">
      <c r="A345" s="35"/>
      <c r="B345" s="36"/>
      <c r="C345" s="192" t="s">
        <v>398</v>
      </c>
      <c r="D345" s="192" t="s">
        <v>176</v>
      </c>
      <c r="E345" s="193" t="s">
        <v>399</v>
      </c>
      <c r="F345" s="194" t="s">
        <v>400</v>
      </c>
      <c r="G345" s="195" t="s">
        <v>197</v>
      </c>
      <c r="H345" s="196">
        <v>18.514</v>
      </c>
      <c r="I345" s="197"/>
      <c r="J345" s="198">
        <f>ROUND(I345*H345,2)</f>
        <v>0</v>
      </c>
      <c r="K345" s="194" t="s">
        <v>180</v>
      </c>
      <c r="L345" s="40"/>
      <c r="M345" s="199" t="s">
        <v>1</v>
      </c>
      <c r="N345" s="200" t="s">
        <v>44</v>
      </c>
      <c r="O345" s="72"/>
      <c r="P345" s="201">
        <f>O345*H345</f>
        <v>0</v>
      </c>
      <c r="Q345" s="201">
        <v>2.25634</v>
      </c>
      <c r="R345" s="201">
        <f>Q345*H345</f>
        <v>41.773878759999995</v>
      </c>
      <c r="S345" s="201">
        <v>0</v>
      </c>
      <c r="T345" s="202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03" t="s">
        <v>181</v>
      </c>
      <c r="AT345" s="203" t="s">
        <v>176</v>
      </c>
      <c r="AU345" s="203" t="s">
        <v>89</v>
      </c>
      <c r="AY345" s="18" t="s">
        <v>174</v>
      </c>
      <c r="BE345" s="204">
        <f>IF(N345="základní",J345,0)</f>
        <v>0</v>
      </c>
      <c r="BF345" s="204">
        <f>IF(N345="snížená",J345,0)</f>
        <v>0</v>
      </c>
      <c r="BG345" s="204">
        <f>IF(N345="zákl. přenesená",J345,0)</f>
        <v>0</v>
      </c>
      <c r="BH345" s="204">
        <f>IF(N345="sníž. přenesená",J345,0)</f>
        <v>0</v>
      </c>
      <c r="BI345" s="204">
        <f>IF(N345="nulová",J345,0)</f>
        <v>0</v>
      </c>
      <c r="BJ345" s="18" t="s">
        <v>87</v>
      </c>
      <c r="BK345" s="204">
        <f>ROUND(I345*H345,2)</f>
        <v>0</v>
      </c>
      <c r="BL345" s="18" t="s">
        <v>181</v>
      </c>
      <c r="BM345" s="203" t="s">
        <v>401</v>
      </c>
    </row>
    <row r="346" spans="2:51" s="13" customFormat="1" ht="11.25">
      <c r="B346" s="205"/>
      <c r="C346" s="206"/>
      <c r="D346" s="207" t="s">
        <v>183</v>
      </c>
      <c r="E346" s="208" t="s">
        <v>1</v>
      </c>
      <c r="F346" s="209" t="s">
        <v>200</v>
      </c>
      <c r="G346" s="206"/>
      <c r="H346" s="208" t="s">
        <v>1</v>
      </c>
      <c r="I346" s="210"/>
      <c r="J346" s="206"/>
      <c r="K346" s="206"/>
      <c r="L346" s="211"/>
      <c r="M346" s="212"/>
      <c r="N346" s="213"/>
      <c r="O346" s="213"/>
      <c r="P346" s="213"/>
      <c r="Q346" s="213"/>
      <c r="R346" s="213"/>
      <c r="S346" s="213"/>
      <c r="T346" s="214"/>
      <c r="AT346" s="215" t="s">
        <v>183</v>
      </c>
      <c r="AU346" s="215" t="s">
        <v>89</v>
      </c>
      <c r="AV346" s="13" t="s">
        <v>87</v>
      </c>
      <c r="AW346" s="13" t="s">
        <v>36</v>
      </c>
      <c r="AX346" s="13" t="s">
        <v>79</v>
      </c>
      <c r="AY346" s="215" t="s">
        <v>174</v>
      </c>
    </row>
    <row r="347" spans="2:51" s="13" customFormat="1" ht="11.25">
      <c r="B347" s="205"/>
      <c r="C347" s="206"/>
      <c r="D347" s="207" t="s">
        <v>183</v>
      </c>
      <c r="E347" s="208" t="s">
        <v>1</v>
      </c>
      <c r="F347" s="209" t="s">
        <v>386</v>
      </c>
      <c r="G347" s="206"/>
      <c r="H347" s="208" t="s">
        <v>1</v>
      </c>
      <c r="I347" s="210"/>
      <c r="J347" s="206"/>
      <c r="K347" s="206"/>
      <c r="L347" s="211"/>
      <c r="M347" s="212"/>
      <c r="N347" s="213"/>
      <c r="O347" s="213"/>
      <c r="P347" s="213"/>
      <c r="Q347" s="213"/>
      <c r="R347" s="213"/>
      <c r="S347" s="213"/>
      <c r="T347" s="214"/>
      <c r="AT347" s="215" t="s">
        <v>183</v>
      </c>
      <c r="AU347" s="215" t="s">
        <v>89</v>
      </c>
      <c r="AV347" s="13" t="s">
        <v>87</v>
      </c>
      <c r="AW347" s="13" t="s">
        <v>36</v>
      </c>
      <c r="AX347" s="13" t="s">
        <v>79</v>
      </c>
      <c r="AY347" s="215" t="s">
        <v>174</v>
      </c>
    </row>
    <row r="348" spans="2:51" s="13" customFormat="1" ht="11.25">
      <c r="B348" s="205"/>
      <c r="C348" s="206"/>
      <c r="D348" s="207" t="s">
        <v>183</v>
      </c>
      <c r="E348" s="208" t="s">
        <v>1</v>
      </c>
      <c r="F348" s="209" t="s">
        <v>402</v>
      </c>
      <c r="G348" s="206"/>
      <c r="H348" s="208" t="s">
        <v>1</v>
      </c>
      <c r="I348" s="210"/>
      <c r="J348" s="206"/>
      <c r="K348" s="206"/>
      <c r="L348" s="211"/>
      <c r="M348" s="212"/>
      <c r="N348" s="213"/>
      <c r="O348" s="213"/>
      <c r="P348" s="213"/>
      <c r="Q348" s="213"/>
      <c r="R348" s="213"/>
      <c r="S348" s="213"/>
      <c r="T348" s="214"/>
      <c r="AT348" s="215" t="s">
        <v>183</v>
      </c>
      <c r="AU348" s="215" t="s">
        <v>89</v>
      </c>
      <c r="AV348" s="13" t="s">
        <v>87</v>
      </c>
      <c r="AW348" s="13" t="s">
        <v>36</v>
      </c>
      <c r="AX348" s="13" t="s">
        <v>79</v>
      </c>
      <c r="AY348" s="215" t="s">
        <v>174</v>
      </c>
    </row>
    <row r="349" spans="2:51" s="14" customFormat="1" ht="11.25">
      <c r="B349" s="216"/>
      <c r="C349" s="217"/>
      <c r="D349" s="207" t="s">
        <v>183</v>
      </c>
      <c r="E349" s="218" t="s">
        <v>1</v>
      </c>
      <c r="F349" s="219" t="s">
        <v>403</v>
      </c>
      <c r="G349" s="217"/>
      <c r="H349" s="220">
        <v>1.68</v>
      </c>
      <c r="I349" s="221"/>
      <c r="J349" s="217"/>
      <c r="K349" s="217"/>
      <c r="L349" s="222"/>
      <c r="M349" s="223"/>
      <c r="N349" s="224"/>
      <c r="O349" s="224"/>
      <c r="P349" s="224"/>
      <c r="Q349" s="224"/>
      <c r="R349" s="224"/>
      <c r="S349" s="224"/>
      <c r="T349" s="225"/>
      <c r="AT349" s="226" t="s">
        <v>183</v>
      </c>
      <c r="AU349" s="226" t="s">
        <v>89</v>
      </c>
      <c r="AV349" s="14" t="s">
        <v>89</v>
      </c>
      <c r="AW349" s="14" t="s">
        <v>36</v>
      </c>
      <c r="AX349" s="14" t="s">
        <v>79</v>
      </c>
      <c r="AY349" s="226" t="s">
        <v>174</v>
      </c>
    </row>
    <row r="350" spans="2:51" s="16" customFormat="1" ht="11.25">
      <c r="B350" s="238"/>
      <c r="C350" s="239"/>
      <c r="D350" s="207" t="s">
        <v>183</v>
      </c>
      <c r="E350" s="240" t="s">
        <v>1</v>
      </c>
      <c r="F350" s="241" t="s">
        <v>226</v>
      </c>
      <c r="G350" s="239"/>
      <c r="H350" s="242">
        <v>1.68</v>
      </c>
      <c r="I350" s="243"/>
      <c r="J350" s="239"/>
      <c r="K350" s="239"/>
      <c r="L350" s="244"/>
      <c r="M350" s="245"/>
      <c r="N350" s="246"/>
      <c r="O350" s="246"/>
      <c r="P350" s="246"/>
      <c r="Q350" s="246"/>
      <c r="R350" s="246"/>
      <c r="S350" s="246"/>
      <c r="T350" s="247"/>
      <c r="AT350" s="248" t="s">
        <v>183</v>
      </c>
      <c r="AU350" s="248" t="s">
        <v>89</v>
      </c>
      <c r="AV350" s="16" t="s">
        <v>194</v>
      </c>
      <c r="AW350" s="16" t="s">
        <v>36</v>
      </c>
      <c r="AX350" s="16" t="s">
        <v>79</v>
      </c>
      <c r="AY350" s="248" t="s">
        <v>174</v>
      </c>
    </row>
    <row r="351" spans="2:51" s="13" customFormat="1" ht="11.25">
      <c r="B351" s="205"/>
      <c r="C351" s="206"/>
      <c r="D351" s="207" t="s">
        <v>183</v>
      </c>
      <c r="E351" s="208" t="s">
        <v>1</v>
      </c>
      <c r="F351" s="209" t="s">
        <v>199</v>
      </c>
      <c r="G351" s="206"/>
      <c r="H351" s="208" t="s">
        <v>1</v>
      </c>
      <c r="I351" s="210"/>
      <c r="J351" s="206"/>
      <c r="K351" s="206"/>
      <c r="L351" s="211"/>
      <c r="M351" s="212"/>
      <c r="N351" s="213"/>
      <c r="O351" s="213"/>
      <c r="P351" s="213"/>
      <c r="Q351" s="213"/>
      <c r="R351" s="213"/>
      <c r="S351" s="213"/>
      <c r="T351" s="214"/>
      <c r="AT351" s="215" t="s">
        <v>183</v>
      </c>
      <c r="AU351" s="215" t="s">
        <v>89</v>
      </c>
      <c r="AV351" s="13" t="s">
        <v>87</v>
      </c>
      <c r="AW351" s="13" t="s">
        <v>36</v>
      </c>
      <c r="AX351" s="13" t="s">
        <v>79</v>
      </c>
      <c r="AY351" s="215" t="s">
        <v>174</v>
      </c>
    </row>
    <row r="352" spans="2:51" s="13" customFormat="1" ht="11.25">
      <c r="B352" s="205"/>
      <c r="C352" s="206"/>
      <c r="D352" s="207" t="s">
        <v>183</v>
      </c>
      <c r="E352" s="208" t="s">
        <v>1</v>
      </c>
      <c r="F352" s="209" t="s">
        <v>200</v>
      </c>
      <c r="G352" s="206"/>
      <c r="H352" s="208" t="s">
        <v>1</v>
      </c>
      <c r="I352" s="210"/>
      <c r="J352" s="206"/>
      <c r="K352" s="206"/>
      <c r="L352" s="211"/>
      <c r="M352" s="212"/>
      <c r="N352" s="213"/>
      <c r="O352" s="213"/>
      <c r="P352" s="213"/>
      <c r="Q352" s="213"/>
      <c r="R352" s="213"/>
      <c r="S352" s="213"/>
      <c r="T352" s="214"/>
      <c r="AT352" s="215" t="s">
        <v>183</v>
      </c>
      <c r="AU352" s="215" t="s">
        <v>89</v>
      </c>
      <c r="AV352" s="13" t="s">
        <v>87</v>
      </c>
      <c r="AW352" s="13" t="s">
        <v>36</v>
      </c>
      <c r="AX352" s="13" t="s">
        <v>79</v>
      </c>
      <c r="AY352" s="215" t="s">
        <v>174</v>
      </c>
    </row>
    <row r="353" spans="2:51" s="13" customFormat="1" ht="11.25">
      <c r="B353" s="205"/>
      <c r="C353" s="206"/>
      <c r="D353" s="207" t="s">
        <v>183</v>
      </c>
      <c r="E353" s="208" t="s">
        <v>1</v>
      </c>
      <c r="F353" s="209" t="s">
        <v>201</v>
      </c>
      <c r="G353" s="206"/>
      <c r="H353" s="208" t="s">
        <v>1</v>
      </c>
      <c r="I353" s="210"/>
      <c r="J353" s="206"/>
      <c r="K353" s="206"/>
      <c r="L353" s="211"/>
      <c r="M353" s="212"/>
      <c r="N353" s="213"/>
      <c r="O353" s="213"/>
      <c r="P353" s="213"/>
      <c r="Q353" s="213"/>
      <c r="R353" s="213"/>
      <c r="S353" s="213"/>
      <c r="T353" s="214"/>
      <c r="AT353" s="215" t="s">
        <v>183</v>
      </c>
      <c r="AU353" s="215" t="s">
        <v>89</v>
      </c>
      <c r="AV353" s="13" t="s">
        <v>87</v>
      </c>
      <c r="AW353" s="13" t="s">
        <v>36</v>
      </c>
      <c r="AX353" s="13" t="s">
        <v>79</v>
      </c>
      <c r="AY353" s="215" t="s">
        <v>174</v>
      </c>
    </row>
    <row r="354" spans="2:51" s="13" customFormat="1" ht="11.25">
      <c r="B354" s="205"/>
      <c r="C354" s="206"/>
      <c r="D354" s="207" t="s">
        <v>183</v>
      </c>
      <c r="E354" s="208" t="s">
        <v>1</v>
      </c>
      <c r="F354" s="209" t="s">
        <v>402</v>
      </c>
      <c r="G354" s="206"/>
      <c r="H354" s="208" t="s">
        <v>1</v>
      </c>
      <c r="I354" s="210"/>
      <c r="J354" s="206"/>
      <c r="K354" s="206"/>
      <c r="L354" s="211"/>
      <c r="M354" s="212"/>
      <c r="N354" s="213"/>
      <c r="O354" s="213"/>
      <c r="P354" s="213"/>
      <c r="Q354" s="213"/>
      <c r="R354" s="213"/>
      <c r="S354" s="213"/>
      <c r="T354" s="214"/>
      <c r="AT354" s="215" t="s">
        <v>183</v>
      </c>
      <c r="AU354" s="215" t="s">
        <v>89</v>
      </c>
      <c r="AV354" s="13" t="s">
        <v>87</v>
      </c>
      <c r="AW354" s="13" t="s">
        <v>36</v>
      </c>
      <c r="AX354" s="13" t="s">
        <v>79</v>
      </c>
      <c r="AY354" s="215" t="s">
        <v>174</v>
      </c>
    </row>
    <row r="355" spans="2:51" s="13" customFormat="1" ht="11.25">
      <c r="B355" s="205"/>
      <c r="C355" s="206"/>
      <c r="D355" s="207" t="s">
        <v>183</v>
      </c>
      <c r="E355" s="208" t="s">
        <v>1</v>
      </c>
      <c r="F355" s="209" t="s">
        <v>390</v>
      </c>
      <c r="G355" s="206"/>
      <c r="H355" s="208" t="s">
        <v>1</v>
      </c>
      <c r="I355" s="210"/>
      <c r="J355" s="206"/>
      <c r="K355" s="206"/>
      <c r="L355" s="211"/>
      <c r="M355" s="212"/>
      <c r="N355" s="213"/>
      <c r="O355" s="213"/>
      <c r="P355" s="213"/>
      <c r="Q355" s="213"/>
      <c r="R355" s="213"/>
      <c r="S355" s="213"/>
      <c r="T355" s="214"/>
      <c r="AT355" s="215" t="s">
        <v>183</v>
      </c>
      <c r="AU355" s="215" t="s">
        <v>89</v>
      </c>
      <c r="AV355" s="13" t="s">
        <v>87</v>
      </c>
      <c r="AW355" s="13" t="s">
        <v>36</v>
      </c>
      <c r="AX355" s="13" t="s">
        <v>79</v>
      </c>
      <c r="AY355" s="215" t="s">
        <v>174</v>
      </c>
    </row>
    <row r="356" spans="2:51" s="14" customFormat="1" ht="11.25">
      <c r="B356" s="216"/>
      <c r="C356" s="217"/>
      <c r="D356" s="207" t="s">
        <v>183</v>
      </c>
      <c r="E356" s="218" t="s">
        <v>1</v>
      </c>
      <c r="F356" s="219" t="s">
        <v>404</v>
      </c>
      <c r="G356" s="217"/>
      <c r="H356" s="220">
        <v>1.245</v>
      </c>
      <c r="I356" s="221"/>
      <c r="J356" s="217"/>
      <c r="K356" s="217"/>
      <c r="L356" s="222"/>
      <c r="M356" s="223"/>
      <c r="N356" s="224"/>
      <c r="O356" s="224"/>
      <c r="P356" s="224"/>
      <c r="Q356" s="224"/>
      <c r="R356" s="224"/>
      <c r="S356" s="224"/>
      <c r="T356" s="225"/>
      <c r="AT356" s="226" t="s">
        <v>183</v>
      </c>
      <c r="AU356" s="226" t="s">
        <v>89</v>
      </c>
      <c r="AV356" s="14" t="s">
        <v>89</v>
      </c>
      <c r="AW356" s="14" t="s">
        <v>36</v>
      </c>
      <c r="AX356" s="14" t="s">
        <v>79</v>
      </c>
      <c r="AY356" s="226" t="s">
        <v>174</v>
      </c>
    </row>
    <row r="357" spans="2:51" s="13" customFormat="1" ht="11.25">
      <c r="B357" s="205"/>
      <c r="C357" s="206"/>
      <c r="D357" s="207" t="s">
        <v>183</v>
      </c>
      <c r="E357" s="208" t="s">
        <v>1</v>
      </c>
      <c r="F357" s="209" t="s">
        <v>392</v>
      </c>
      <c r="G357" s="206"/>
      <c r="H357" s="208" t="s">
        <v>1</v>
      </c>
      <c r="I357" s="210"/>
      <c r="J357" s="206"/>
      <c r="K357" s="206"/>
      <c r="L357" s="211"/>
      <c r="M357" s="212"/>
      <c r="N357" s="213"/>
      <c r="O357" s="213"/>
      <c r="P357" s="213"/>
      <c r="Q357" s="213"/>
      <c r="R357" s="213"/>
      <c r="S357" s="213"/>
      <c r="T357" s="214"/>
      <c r="AT357" s="215" t="s">
        <v>183</v>
      </c>
      <c r="AU357" s="215" t="s">
        <v>89</v>
      </c>
      <c r="AV357" s="13" t="s">
        <v>87</v>
      </c>
      <c r="AW357" s="13" t="s">
        <v>36</v>
      </c>
      <c r="AX357" s="13" t="s">
        <v>79</v>
      </c>
      <c r="AY357" s="215" t="s">
        <v>174</v>
      </c>
    </row>
    <row r="358" spans="2:51" s="14" customFormat="1" ht="11.25">
      <c r="B358" s="216"/>
      <c r="C358" s="217"/>
      <c r="D358" s="207" t="s">
        <v>183</v>
      </c>
      <c r="E358" s="218" t="s">
        <v>1</v>
      </c>
      <c r="F358" s="219" t="s">
        <v>405</v>
      </c>
      <c r="G358" s="217"/>
      <c r="H358" s="220">
        <v>1.04</v>
      </c>
      <c r="I358" s="221"/>
      <c r="J358" s="217"/>
      <c r="K358" s="217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183</v>
      </c>
      <c r="AU358" s="226" t="s">
        <v>89</v>
      </c>
      <c r="AV358" s="14" t="s">
        <v>89</v>
      </c>
      <c r="AW358" s="14" t="s">
        <v>36</v>
      </c>
      <c r="AX358" s="14" t="s">
        <v>79</v>
      </c>
      <c r="AY358" s="226" t="s">
        <v>174</v>
      </c>
    </row>
    <row r="359" spans="2:51" s="14" customFormat="1" ht="11.25">
      <c r="B359" s="216"/>
      <c r="C359" s="217"/>
      <c r="D359" s="207" t="s">
        <v>183</v>
      </c>
      <c r="E359" s="218" t="s">
        <v>1</v>
      </c>
      <c r="F359" s="219" t="s">
        <v>406</v>
      </c>
      <c r="G359" s="217"/>
      <c r="H359" s="220">
        <v>0.229</v>
      </c>
      <c r="I359" s="221"/>
      <c r="J359" s="217"/>
      <c r="K359" s="217"/>
      <c r="L359" s="222"/>
      <c r="M359" s="223"/>
      <c r="N359" s="224"/>
      <c r="O359" s="224"/>
      <c r="P359" s="224"/>
      <c r="Q359" s="224"/>
      <c r="R359" s="224"/>
      <c r="S359" s="224"/>
      <c r="T359" s="225"/>
      <c r="AT359" s="226" t="s">
        <v>183</v>
      </c>
      <c r="AU359" s="226" t="s">
        <v>89</v>
      </c>
      <c r="AV359" s="14" t="s">
        <v>89</v>
      </c>
      <c r="AW359" s="14" t="s">
        <v>36</v>
      </c>
      <c r="AX359" s="14" t="s">
        <v>79</v>
      </c>
      <c r="AY359" s="226" t="s">
        <v>174</v>
      </c>
    </row>
    <row r="360" spans="2:51" s="16" customFormat="1" ht="11.25">
      <c r="B360" s="238"/>
      <c r="C360" s="239"/>
      <c r="D360" s="207" t="s">
        <v>183</v>
      </c>
      <c r="E360" s="240" t="s">
        <v>1</v>
      </c>
      <c r="F360" s="241" t="s">
        <v>226</v>
      </c>
      <c r="G360" s="239"/>
      <c r="H360" s="242">
        <v>2.5140000000000002</v>
      </c>
      <c r="I360" s="243"/>
      <c r="J360" s="239"/>
      <c r="K360" s="239"/>
      <c r="L360" s="244"/>
      <c r="M360" s="245"/>
      <c r="N360" s="246"/>
      <c r="O360" s="246"/>
      <c r="P360" s="246"/>
      <c r="Q360" s="246"/>
      <c r="R360" s="246"/>
      <c r="S360" s="246"/>
      <c r="T360" s="247"/>
      <c r="AT360" s="248" t="s">
        <v>183</v>
      </c>
      <c r="AU360" s="248" t="s">
        <v>89</v>
      </c>
      <c r="AV360" s="16" t="s">
        <v>194</v>
      </c>
      <c r="AW360" s="16" t="s">
        <v>36</v>
      </c>
      <c r="AX360" s="16" t="s">
        <v>79</v>
      </c>
      <c r="AY360" s="248" t="s">
        <v>174</v>
      </c>
    </row>
    <row r="361" spans="2:51" s="13" customFormat="1" ht="11.25">
      <c r="B361" s="205"/>
      <c r="C361" s="206"/>
      <c r="D361" s="207" t="s">
        <v>183</v>
      </c>
      <c r="E361" s="208" t="s">
        <v>1</v>
      </c>
      <c r="F361" s="209" t="s">
        <v>407</v>
      </c>
      <c r="G361" s="206"/>
      <c r="H361" s="208" t="s">
        <v>1</v>
      </c>
      <c r="I361" s="210"/>
      <c r="J361" s="206"/>
      <c r="K361" s="206"/>
      <c r="L361" s="211"/>
      <c r="M361" s="212"/>
      <c r="N361" s="213"/>
      <c r="O361" s="213"/>
      <c r="P361" s="213"/>
      <c r="Q361" s="213"/>
      <c r="R361" s="213"/>
      <c r="S361" s="213"/>
      <c r="T361" s="214"/>
      <c r="AT361" s="215" t="s">
        <v>183</v>
      </c>
      <c r="AU361" s="215" t="s">
        <v>89</v>
      </c>
      <c r="AV361" s="13" t="s">
        <v>87</v>
      </c>
      <c r="AW361" s="13" t="s">
        <v>36</v>
      </c>
      <c r="AX361" s="13" t="s">
        <v>79</v>
      </c>
      <c r="AY361" s="215" t="s">
        <v>174</v>
      </c>
    </row>
    <row r="362" spans="2:51" s="14" customFormat="1" ht="11.25">
      <c r="B362" s="216"/>
      <c r="C362" s="217"/>
      <c r="D362" s="207" t="s">
        <v>183</v>
      </c>
      <c r="E362" s="218" t="s">
        <v>1</v>
      </c>
      <c r="F362" s="219" t="s">
        <v>408</v>
      </c>
      <c r="G362" s="217"/>
      <c r="H362" s="220">
        <v>3.166</v>
      </c>
      <c r="I362" s="221"/>
      <c r="J362" s="217"/>
      <c r="K362" s="217"/>
      <c r="L362" s="222"/>
      <c r="M362" s="223"/>
      <c r="N362" s="224"/>
      <c r="O362" s="224"/>
      <c r="P362" s="224"/>
      <c r="Q362" s="224"/>
      <c r="R362" s="224"/>
      <c r="S362" s="224"/>
      <c r="T362" s="225"/>
      <c r="AT362" s="226" t="s">
        <v>183</v>
      </c>
      <c r="AU362" s="226" t="s">
        <v>89</v>
      </c>
      <c r="AV362" s="14" t="s">
        <v>89</v>
      </c>
      <c r="AW362" s="14" t="s">
        <v>36</v>
      </c>
      <c r="AX362" s="14" t="s">
        <v>79</v>
      </c>
      <c r="AY362" s="226" t="s">
        <v>174</v>
      </c>
    </row>
    <row r="363" spans="2:51" s="14" customFormat="1" ht="11.25">
      <c r="B363" s="216"/>
      <c r="C363" s="217"/>
      <c r="D363" s="207" t="s">
        <v>183</v>
      </c>
      <c r="E363" s="218" t="s">
        <v>1</v>
      </c>
      <c r="F363" s="219" t="s">
        <v>409</v>
      </c>
      <c r="G363" s="217"/>
      <c r="H363" s="220">
        <v>0.267</v>
      </c>
      <c r="I363" s="221"/>
      <c r="J363" s="217"/>
      <c r="K363" s="217"/>
      <c r="L363" s="222"/>
      <c r="M363" s="223"/>
      <c r="N363" s="224"/>
      <c r="O363" s="224"/>
      <c r="P363" s="224"/>
      <c r="Q363" s="224"/>
      <c r="R363" s="224"/>
      <c r="S363" s="224"/>
      <c r="T363" s="225"/>
      <c r="AT363" s="226" t="s">
        <v>183</v>
      </c>
      <c r="AU363" s="226" t="s">
        <v>89</v>
      </c>
      <c r="AV363" s="14" t="s">
        <v>89</v>
      </c>
      <c r="AW363" s="14" t="s">
        <v>36</v>
      </c>
      <c r="AX363" s="14" t="s">
        <v>79</v>
      </c>
      <c r="AY363" s="226" t="s">
        <v>174</v>
      </c>
    </row>
    <row r="364" spans="2:51" s="16" customFormat="1" ht="11.25">
      <c r="B364" s="238"/>
      <c r="C364" s="239"/>
      <c r="D364" s="207" t="s">
        <v>183</v>
      </c>
      <c r="E364" s="240" t="s">
        <v>1</v>
      </c>
      <c r="F364" s="241" t="s">
        <v>226</v>
      </c>
      <c r="G364" s="239"/>
      <c r="H364" s="242">
        <v>3.433</v>
      </c>
      <c r="I364" s="243"/>
      <c r="J364" s="239"/>
      <c r="K364" s="239"/>
      <c r="L364" s="244"/>
      <c r="M364" s="245"/>
      <c r="N364" s="246"/>
      <c r="O364" s="246"/>
      <c r="P364" s="246"/>
      <c r="Q364" s="246"/>
      <c r="R364" s="246"/>
      <c r="S364" s="246"/>
      <c r="T364" s="247"/>
      <c r="AT364" s="248" t="s">
        <v>183</v>
      </c>
      <c r="AU364" s="248" t="s">
        <v>89</v>
      </c>
      <c r="AV364" s="16" t="s">
        <v>194</v>
      </c>
      <c r="AW364" s="16" t="s">
        <v>36</v>
      </c>
      <c r="AX364" s="16" t="s">
        <v>79</v>
      </c>
      <c r="AY364" s="248" t="s">
        <v>174</v>
      </c>
    </row>
    <row r="365" spans="2:51" s="13" customFormat="1" ht="11.25">
      <c r="B365" s="205"/>
      <c r="C365" s="206"/>
      <c r="D365" s="207" t="s">
        <v>183</v>
      </c>
      <c r="E365" s="208" t="s">
        <v>1</v>
      </c>
      <c r="F365" s="209" t="s">
        <v>396</v>
      </c>
      <c r="G365" s="206"/>
      <c r="H365" s="208" t="s">
        <v>1</v>
      </c>
      <c r="I365" s="210"/>
      <c r="J365" s="206"/>
      <c r="K365" s="206"/>
      <c r="L365" s="211"/>
      <c r="M365" s="212"/>
      <c r="N365" s="213"/>
      <c r="O365" s="213"/>
      <c r="P365" s="213"/>
      <c r="Q365" s="213"/>
      <c r="R365" s="213"/>
      <c r="S365" s="213"/>
      <c r="T365" s="214"/>
      <c r="AT365" s="215" t="s">
        <v>183</v>
      </c>
      <c r="AU365" s="215" t="s">
        <v>89</v>
      </c>
      <c r="AV365" s="13" t="s">
        <v>87</v>
      </c>
      <c r="AW365" s="13" t="s">
        <v>36</v>
      </c>
      <c r="AX365" s="13" t="s">
        <v>79</v>
      </c>
      <c r="AY365" s="215" t="s">
        <v>174</v>
      </c>
    </row>
    <row r="366" spans="2:51" s="14" customFormat="1" ht="11.25">
      <c r="B366" s="216"/>
      <c r="C366" s="217"/>
      <c r="D366" s="207" t="s">
        <v>183</v>
      </c>
      <c r="E366" s="218" t="s">
        <v>1</v>
      </c>
      <c r="F366" s="219" t="s">
        <v>410</v>
      </c>
      <c r="G366" s="217"/>
      <c r="H366" s="220">
        <v>10.887</v>
      </c>
      <c r="I366" s="221"/>
      <c r="J366" s="217"/>
      <c r="K366" s="217"/>
      <c r="L366" s="222"/>
      <c r="M366" s="223"/>
      <c r="N366" s="224"/>
      <c r="O366" s="224"/>
      <c r="P366" s="224"/>
      <c r="Q366" s="224"/>
      <c r="R366" s="224"/>
      <c r="S366" s="224"/>
      <c r="T366" s="225"/>
      <c r="AT366" s="226" t="s">
        <v>183</v>
      </c>
      <c r="AU366" s="226" t="s">
        <v>89</v>
      </c>
      <c r="AV366" s="14" t="s">
        <v>89</v>
      </c>
      <c r="AW366" s="14" t="s">
        <v>36</v>
      </c>
      <c r="AX366" s="14" t="s">
        <v>79</v>
      </c>
      <c r="AY366" s="226" t="s">
        <v>174</v>
      </c>
    </row>
    <row r="367" spans="2:51" s="16" customFormat="1" ht="11.25">
      <c r="B367" s="238"/>
      <c r="C367" s="239"/>
      <c r="D367" s="207" t="s">
        <v>183</v>
      </c>
      <c r="E367" s="240" t="s">
        <v>1</v>
      </c>
      <c r="F367" s="241" t="s">
        <v>226</v>
      </c>
      <c r="G367" s="239"/>
      <c r="H367" s="242">
        <v>10.887</v>
      </c>
      <c r="I367" s="243"/>
      <c r="J367" s="239"/>
      <c r="K367" s="239"/>
      <c r="L367" s="244"/>
      <c r="M367" s="245"/>
      <c r="N367" s="246"/>
      <c r="O367" s="246"/>
      <c r="P367" s="246"/>
      <c r="Q367" s="246"/>
      <c r="R367" s="246"/>
      <c r="S367" s="246"/>
      <c r="T367" s="247"/>
      <c r="AT367" s="248" t="s">
        <v>183</v>
      </c>
      <c r="AU367" s="248" t="s">
        <v>89</v>
      </c>
      <c r="AV367" s="16" t="s">
        <v>194</v>
      </c>
      <c r="AW367" s="16" t="s">
        <v>36</v>
      </c>
      <c r="AX367" s="16" t="s">
        <v>79</v>
      </c>
      <c r="AY367" s="248" t="s">
        <v>174</v>
      </c>
    </row>
    <row r="368" spans="2:51" s="15" customFormat="1" ht="11.25">
      <c r="B368" s="227"/>
      <c r="C368" s="228"/>
      <c r="D368" s="207" t="s">
        <v>183</v>
      </c>
      <c r="E368" s="229" t="s">
        <v>1</v>
      </c>
      <c r="F368" s="230" t="s">
        <v>188</v>
      </c>
      <c r="G368" s="228"/>
      <c r="H368" s="231">
        <v>18.514</v>
      </c>
      <c r="I368" s="232"/>
      <c r="J368" s="228"/>
      <c r="K368" s="228"/>
      <c r="L368" s="233"/>
      <c r="M368" s="234"/>
      <c r="N368" s="235"/>
      <c r="O368" s="235"/>
      <c r="P368" s="235"/>
      <c r="Q368" s="235"/>
      <c r="R368" s="235"/>
      <c r="S368" s="235"/>
      <c r="T368" s="236"/>
      <c r="AT368" s="237" t="s">
        <v>183</v>
      </c>
      <c r="AU368" s="237" t="s">
        <v>89</v>
      </c>
      <c r="AV368" s="15" t="s">
        <v>181</v>
      </c>
      <c r="AW368" s="15" t="s">
        <v>36</v>
      </c>
      <c r="AX368" s="15" t="s">
        <v>87</v>
      </c>
      <c r="AY368" s="237" t="s">
        <v>174</v>
      </c>
    </row>
    <row r="369" spans="1:65" s="2" customFormat="1" ht="14.45" customHeight="1">
      <c r="A369" s="35"/>
      <c r="B369" s="36"/>
      <c r="C369" s="192" t="s">
        <v>411</v>
      </c>
      <c r="D369" s="192" t="s">
        <v>176</v>
      </c>
      <c r="E369" s="193" t="s">
        <v>412</v>
      </c>
      <c r="F369" s="194" t="s">
        <v>413</v>
      </c>
      <c r="G369" s="195" t="s">
        <v>197</v>
      </c>
      <c r="H369" s="196">
        <v>6.752</v>
      </c>
      <c r="I369" s="197"/>
      <c r="J369" s="198">
        <f>ROUND(I369*H369,2)</f>
        <v>0</v>
      </c>
      <c r="K369" s="194" t="s">
        <v>180</v>
      </c>
      <c r="L369" s="40"/>
      <c r="M369" s="199" t="s">
        <v>1</v>
      </c>
      <c r="N369" s="200" t="s">
        <v>44</v>
      </c>
      <c r="O369" s="72"/>
      <c r="P369" s="201">
        <f>O369*H369</f>
        <v>0</v>
      </c>
      <c r="Q369" s="201">
        <v>2.25634</v>
      </c>
      <c r="R369" s="201">
        <f>Q369*H369</f>
        <v>15.234807679999998</v>
      </c>
      <c r="S369" s="201">
        <v>0</v>
      </c>
      <c r="T369" s="202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03" t="s">
        <v>181</v>
      </c>
      <c r="AT369" s="203" t="s">
        <v>176</v>
      </c>
      <c r="AU369" s="203" t="s">
        <v>89</v>
      </c>
      <c r="AY369" s="18" t="s">
        <v>174</v>
      </c>
      <c r="BE369" s="204">
        <f>IF(N369="základní",J369,0)</f>
        <v>0</v>
      </c>
      <c r="BF369" s="204">
        <f>IF(N369="snížená",J369,0)</f>
        <v>0</v>
      </c>
      <c r="BG369" s="204">
        <f>IF(N369="zákl. přenesená",J369,0)</f>
        <v>0</v>
      </c>
      <c r="BH369" s="204">
        <f>IF(N369="sníž. přenesená",J369,0)</f>
        <v>0</v>
      </c>
      <c r="BI369" s="204">
        <f>IF(N369="nulová",J369,0)</f>
        <v>0</v>
      </c>
      <c r="BJ369" s="18" t="s">
        <v>87</v>
      </c>
      <c r="BK369" s="204">
        <f>ROUND(I369*H369,2)</f>
        <v>0</v>
      </c>
      <c r="BL369" s="18" t="s">
        <v>181</v>
      </c>
      <c r="BM369" s="203" t="s">
        <v>414</v>
      </c>
    </row>
    <row r="370" spans="2:51" s="13" customFormat="1" ht="11.25">
      <c r="B370" s="205"/>
      <c r="C370" s="206"/>
      <c r="D370" s="207" t="s">
        <v>183</v>
      </c>
      <c r="E370" s="208" t="s">
        <v>1</v>
      </c>
      <c r="F370" s="209" t="s">
        <v>199</v>
      </c>
      <c r="G370" s="206"/>
      <c r="H370" s="208" t="s">
        <v>1</v>
      </c>
      <c r="I370" s="210"/>
      <c r="J370" s="206"/>
      <c r="K370" s="206"/>
      <c r="L370" s="211"/>
      <c r="M370" s="212"/>
      <c r="N370" s="213"/>
      <c r="O370" s="213"/>
      <c r="P370" s="213"/>
      <c r="Q370" s="213"/>
      <c r="R370" s="213"/>
      <c r="S370" s="213"/>
      <c r="T370" s="214"/>
      <c r="AT370" s="215" t="s">
        <v>183</v>
      </c>
      <c r="AU370" s="215" t="s">
        <v>89</v>
      </c>
      <c r="AV370" s="13" t="s">
        <v>87</v>
      </c>
      <c r="AW370" s="13" t="s">
        <v>36</v>
      </c>
      <c r="AX370" s="13" t="s">
        <v>79</v>
      </c>
      <c r="AY370" s="215" t="s">
        <v>174</v>
      </c>
    </row>
    <row r="371" spans="2:51" s="13" customFormat="1" ht="11.25">
      <c r="B371" s="205"/>
      <c r="C371" s="206"/>
      <c r="D371" s="207" t="s">
        <v>183</v>
      </c>
      <c r="E371" s="208" t="s">
        <v>1</v>
      </c>
      <c r="F371" s="209" t="s">
        <v>200</v>
      </c>
      <c r="G371" s="206"/>
      <c r="H371" s="208" t="s">
        <v>1</v>
      </c>
      <c r="I371" s="210"/>
      <c r="J371" s="206"/>
      <c r="K371" s="206"/>
      <c r="L371" s="211"/>
      <c r="M371" s="212"/>
      <c r="N371" s="213"/>
      <c r="O371" s="213"/>
      <c r="P371" s="213"/>
      <c r="Q371" s="213"/>
      <c r="R371" s="213"/>
      <c r="S371" s="213"/>
      <c r="T371" s="214"/>
      <c r="AT371" s="215" t="s">
        <v>183</v>
      </c>
      <c r="AU371" s="215" t="s">
        <v>89</v>
      </c>
      <c r="AV371" s="13" t="s">
        <v>87</v>
      </c>
      <c r="AW371" s="13" t="s">
        <v>36</v>
      </c>
      <c r="AX371" s="13" t="s">
        <v>79</v>
      </c>
      <c r="AY371" s="215" t="s">
        <v>174</v>
      </c>
    </row>
    <row r="372" spans="2:51" s="13" customFormat="1" ht="11.25">
      <c r="B372" s="205"/>
      <c r="C372" s="206"/>
      <c r="D372" s="207" t="s">
        <v>183</v>
      </c>
      <c r="E372" s="208" t="s">
        <v>1</v>
      </c>
      <c r="F372" s="209" t="s">
        <v>201</v>
      </c>
      <c r="G372" s="206"/>
      <c r="H372" s="208" t="s">
        <v>1</v>
      </c>
      <c r="I372" s="210"/>
      <c r="J372" s="206"/>
      <c r="K372" s="206"/>
      <c r="L372" s="211"/>
      <c r="M372" s="212"/>
      <c r="N372" s="213"/>
      <c r="O372" s="213"/>
      <c r="P372" s="213"/>
      <c r="Q372" s="213"/>
      <c r="R372" s="213"/>
      <c r="S372" s="213"/>
      <c r="T372" s="214"/>
      <c r="AT372" s="215" t="s">
        <v>183</v>
      </c>
      <c r="AU372" s="215" t="s">
        <v>89</v>
      </c>
      <c r="AV372" s="13" t="s">
        <v>87</v>
      </c>
      <c r="AW372" s="13" t="s">
        <v>36</v>
      </c>
      <c r="AX372" s="13" t="s">
        <v>79</v>
      </c>
      <c r="AY372" s="215" t="s">
        <v>174</v>
      </c>
    </row>
    <row r="373" spans="2:51" s="13" customFormat="1" ht="11.25">
      <c r="B373" s="205"/>
      <c r="C373" s="206"/>
      <c r="D373" s="207" t="s">
        <v>183</v>
      </c>
      <c r="E373" s="208" t="s">
        <v>1</v>
      </c>
      <c r="F373" s="209" t="s">
        <v>415</v>
      </c>
      <c r="G373" s="206"/>
      <c r="H373" s="208" t="s">
        <v>1</v>
      </c>
      <c r="I373" s="210"/>
      <c r="J373" s="206"/>
      <c r="K373" s="206"/>
      <c r="L373" s="211"/>
      <c r="M373" s="212"/>
      <c r="N373" s="213"/>
      <c r="O373" s="213"/>
      <c r="P373" s="213"/>
      <c r="Q373" s="213"/>
      <c r="R373" s="213"/>
      <c r="S373" s="213"/>
      <c r="T373" s="214"/>
      <c r="AT373" s="215" t="s">
        <v>183</v>
      </c>
      <c r="AU373" s="215" t="s">
        <v>89</v>
      </c>
      <c r="AV373" s="13" t="s">
        <v>87</v>
      </c>
      <c r="AW373" s="13" t="s">
        <v>36</v>
      </c>
      <c r="AX373" s="13" t="s">
        <v>79</v>
      </c>
      <c r="AY373" s="215" t="s">
        <v>174</v>
      </c>
    </row>
    <row r="374" spans="2:51" s="14" customFormat="1" ht="11.25">
      <c r="B374" s="216"/>
      <c r="C374" s="217"/>
      <c r="D374" s="207" t="s">
        <v>183</v>
      </c>
      <c r="E374" s="218" t="s">
        <v>1</v>
      </c>
      <c r="F374" s="219" t="s">
        <v>416</v>
      </c>
      <c r="G374" s="217"/>
      <c r="H374" s="220">
        <v>2.162</v>
      </c>
      <c r="I374" s="221"/>
      <c r="J374" s="217"/>
      <c r="K374" s="217"/>
      <c r="L374" s="222"/>
      <c r="M374" s="223"/>
      <c r="N374" s="224"/>
      <c r="O374" s="224"/>
      <c r="P374" s="224"/>
      <c r="Q374" s="224"/>
      <c r="R374" s="224"/>
      <c r="S374" s="224"/>
      <c r="T374" s="225"/>
      <c r="AT374" s="226" t="s">
        <v>183</v>
      </c>
      <c r="AU374" s="226" t="s">
        <v>89</v>
      </c>
      <c r="AV374" s="14" t="s">
        <v>89</v>
      </c>
      <c r="AW374" s="14" t="s">
        <v>36</v>
      </c>
      <c r="AX374" s="14" t="s">
        <v>79</v>
      </c>
      <c r="AY374" s="226" t="s">
        <v>174</v>
      </c>
    </row>
    <row r="375" spans="2:51" s="13" customFormat="1" ht="11.25">
      <c r="B375" s="205"/>
      <c r="C375" s="206"/>
      <c r="D375" s="207" t="s">
        <v>183</v>
      </c>
      <c r="E375" s="208" t="s">
        <v>1</v>
      </c>
      <c r="F375" s="209" t="s">
        <v>417</v>
      </c>
      <c r="G375" s="206"/>
      <c r="H375" s="208" t="s">
        <v>1</v>
      </c>
      <c r="I375" s="210"/>
      <c r="J375" s="206"/>
      <c r="K375" s="206"/>
      <c r="L375" s="211"/>
      <c r="M375" s="212"/>
      <c r="N375" s="213"/>
      <c r="O375" s="213"/>
      <c r="P375" s="213"/>
      <c r="Q375" s="213"/>
      <c r="R375" s="213"/>
      <c r="S375" s="213"/>
      <c r="T375" s="214"/>
      <c r="AT375" s="215" t="s">
        <v>183</v>
      </c>
      <c r="AU375" s="215" t="s">
        <v>89</v>
      </c>
      <c r="AV375" s="13" t="s">
        <v>87</v>
      </c>
      <c r="AW375" s="13" t="s">
        <v>36</v>
      </c>
      <c r="AX375" s="13" t="s">
        <v>79</v>
      </c>
      <c r="AY375" s="215" t="s">
        <v>174</v>
      </c>
    </row>
    <row r="376" spans="2:51" s="14" customFormat="1" ht="11.25">
      <c r="B376" s="216"/>
      <c r="C376" s="217"/>
      <c r="D376" s="207" t="s">
        <v>183</v>
      </c>
      <c r="E376" s="218" t="s">
        <v>1</v>
      </c>
      <c r="F376" s="219" t="s">
        <v>418</v>
      </c>
      <c r="G376" s="217"/>
      <c r="H376" s="220">
        <v>3.526</v>
      </c>
      <c r="I376" s="221"/>
      <c r="J376" s="217"/>
      <c r="K376" s="217"/>
      <c r="L376" s="222"/>
      <c r="M376" s="223"/>
      <c r="N376" s="224"/>
      <c r="O376" s="224"/>
      <c r="P376" s="224"/>
      <c r="Q376" s="224"/>
      <c r="R376" s="224"/>
      <c r="S376" s="224"/>
      <c r="T376" s="225"/>
      <c r="AT376" s="226" t="s">
        <v>183</v>
      </c>
      <c r="AU376" s="226" t="s">
        <v>89</v>
      </c>
      <c r="AV376" s="14" t="s">
        <v>89</v>
      </c>
      <c r="AW376" s="14" t="s">
        <v>36</v>
      </c>
      <c r="AX376" s="14" t="s">
        <v>79</v>
      </c>
      <c r="AY376" s="226" t="s">
        <v>174</v>
      </c>
    </row>
    <row r="377" spans="2:51" s="14" customFormat="1" ht="11.25">
      <c r="B377" s="216"/>
      <c r="C377" s="217"/>
      <c r="D377" s="207" t="s">
        <v>183</v>
      </c>
      <c r="E377" s="218" t="s">
        <v>1</v>
      </c>
      <c r="F377" s="219" t="s">
        <v>419</v>
      </c>
      <c r="G377" s="217"/>
      <c r="H377" s="220">
        <v>0.569</v>
      </c>
      <c r="I377" s="221"/>
      <c r="J377" s="217"/>
      <c r="K377" s="217"/>
      <c r="L377" s="222"/>
      <c r="M377" s="223"/>
      <c r="N377" s="224"/>
      <c r="O377" s="224"/>
      <c r="P377" s="224"/>
      <c r="Q377" s="224"/>
      <c r="R377" s="224"/>
      <c r="S377" s="224"/>
      <c r="T377" s="225"/>
      <c r="AT377" s="226" t="s">
        <v>183</v>
      </c>
      <c r="AU377" s="226" t="s">
        <v>89</v>
      </c>
      <c r="AV377" s="14" t="s">
        <v>89</v>
      </c>
      <c r="AW377" s="14" t="s">
        <v>36</v>
      </c>
      <c r="AX377" s="14" t="s">
        <v>79</v>
      </c>
      <c r="AY377" s="226" t="s">
        <v>174</v>
      </c>
    </row>
    <row r="378" spans="2:51" s="16" customFormat="1" ht="11.25">
      <c r="B378" s="238"/>
      <c r="C378" s="239"/>
      <c r="D378" s="207" t="s">
        <v>183</v>
      </c>
      <c r="E378" s="240" t="s">
        <v>1</v>
      </c>
      <c r="F378" s="241" t="s">
        <v>226</v>
      </c>
      <c r="G378" s="239"/>
      <c r="H378" s="242">
        <v>6.257</v>
      </c>
      <c r="I378" s="243"/>
      <c r="J378" s="239"/>
      <c r="K378" s="239"/>
      <c r="L378" s="244"/>
      <c r="M378" s="245"/>
      <c r="N378" s="246"/>
      <c r="O378" s="246"/>
      <c r="P378" s="246"/>
      <c r="Q378" s="246"/>
      <c r="R378" s="246"/>
      <c r="S378" s="246"/>
      <c r="T378" s="247"/>
      <c r="AT378" s="248" t="s">
        <v>183</v>
      </c>
      <c r="AU378" s="248" t="s">
        <v>89</v>
      </c>
      <c r="AV378" s="16" t="s">
        <v>194</v>
      </c>
      <c r="AW378" s="16" t="s">
        <v>36</v>
      </c>
      <c r="AX378" s="16" t="s">
        <v>79</v>
      </c>
      <c r="AY378" s="248" t="s">
        <v>174</v>
      </c>
    </row>
    <row r="379" spans="2:51" s="13" customFormat="1" ht="11.25">
      <c r="B379" s="205"/>
      <c r="C379" s="206"/>
      <c r="D379" s="207" t="s">
        <v>183</v>
      </c>
      <c r="E379" s="208" t="s">
        <v>1</v>
      </c>
      <c r="F379" s="209" t="s">
        <v>420</v>
      </c>
      <c r="G379" s="206"/>
      <c r="H379" s="208" t="s">
        <v>1</v>
      </c>
      <c r="I379" s="210"/>
      <c r="J379" s="206"/>
      <c r="K379" s="206"/>
      <c r="L379" s="211"/>
      <c r="M379" s="212"/>
      <c r="N379" s="213"/>
      <c r="O379" s="213"/>
      <c r="P379" s="213"/>
      <c r="Q379" s="213"/>
      <c r="R379" s="213"/>
      <c r="S379" s="213"/>
      <c r="T379" s="214"/>
      <c r="AT379" s="215" t="s">
        <v>183</v>
      </c>
      <c r="AU379" s="215" t="s">
        <v>89</v>
      </c>
      <c r="AV379" s="13" t="s">
        <v>87</v>
      </c>
      <c r="AW379" s="13" t="s">
        <v>36</v>
      </c>
      <c r="AX379" s="13" t="s">
        <v>79</v>
      </c>
      <c r="AY379" s="215" t="s">
        <v>174</v>
      </c>
    </row>
    <row r="380" spans="2:51" s="13" customFormat="1" ht="11.25">
      <c r="B380" s="205"/>
      <c r="C380" s="206"/>
      <c r="D380" s="207" t="s">
        <v>183</v>
      </c>
      <c r="E380" s="208" t="s">
        <v>1</v>
      </c>
      <c r="F380" s="209" t="s">
        <v>421</v>
      </c>
      <c r="G380" s="206"/>
      <c r="H380" s="208" t="s">
        <v>1</v>
      </c>
      <c r="I380" s="210"/>
      <c r="J380" s="206"/>
      <c r="K380" s="206"/>
      <c r="L380" s="211"/>
      <c r="M380" s="212"/>
      <c r="N380" s="213"/>
      <c r="O380" s="213"/>
      <c r="P380" s="213"/>
      <c r="Q380" s="213"/>
      <c r="R380" s="213"/>
      <c r="S380" s="213"/>
      <c r="T380" s="214"/>
      <c r="AT380" s="215" t="s">
        <v>183</v>
      </c>
      <c r="AU380" s="215" t="s">
        <v>89</v>
      </c>
      <c r="AV380" s="13" t="s">
        <v>87</v>
      </c>
      <c r="AW380" s="13" t="s">
        <v>36</v>
      </c>
      <c r="AX380" s="13" t="s">
        <v>79</v>
      </c>
      <c r="AY380" s="215" t="s">
        <v>174</v>
      </c>
    </row>
    <row r="381" spans="2:51" s="13" customFormat="1" ht="11.25">
      <c r="B381" s="205"/>
      <c r="C381" s="206"/>
      <c r="D381" s="207" t="s">
        <v>183</v>
      </c>
      <c r="E381" s="208" t="s">
        <v>1</v>
      </c>
      <c r="F381" s="209" t="s">
        <v>422</v>
      </c>
      <c r="G381" s="206"/>
      <c r="H381" s="208" t="s">
        <v>1</v>
      </c>
      <c r="I381" s="210"/>
      <c r="J381" s="206"/>
      <c r="K381" s="206"/>
      <c r="L381" s="211"/>
      <c r="M381" s="212"/>
      <c r="N381" s="213"/>
      <c r="O381" s="213"/>
      <c r="P381" s="213"/>
      <c r="Q381" s="213"/>
      <c r="R381" s="213"/>
      <c r="S381" s="213"/>
      <c r="T381" s="214"/>
      <c r="AT381" s="215" t="s">
        <v>183</v>
      </c>
      <c r="AU381" s="215" t="s">
        <v>89</v>
      </c>
      <c r="AV381" s="13" t="s">
        <v>87</v>
      </c>
      <c r="AW381" s="13" t="s">
        <v>36</v>
      </c>
      <c r="AX381" s="13" t="s">
        <v>79</v>
      </c>
      <c r="AY381" s="215" t="s">
        <v>174</v>
      </c>
    </row>
    <row r="382" spans="2:51" s="14" customFormat="1" ht="11.25">
      <c r="B382" s="216"/>
      <c r="C382" s="217"/>
      <c r="D382" s="207" t="s">
        <v>183</v>
      </c>
      <c r="E382" s="218" t="s">
        <v>1</v>
      </c>
      <c r="F382" s="219" t="s">
        <v>423</v>
      </c>
      <c r="G382" s="217"/>
      <c r="H382" s="220">
        <v>0.45</v>
      </c>
      <c r="I382" s="221"/>
      <c r="J382" s="217"/>
      <c r="K382" s="217"/>
      <c r="L382" s="222"/>
      <c r="M382" s="223"/>
      <c r="N382" s="224"/>
      <c r="O382" s="224"/>
      <c r="P382" s="224"/>
      <c r="Q382" s="224"/>
      <c r="R382" s="224"/>
      <c r="S382" s="224"/>
      <c r="T382" s="225"/>
      <c r="AT382" s="226" t="s">
        <v>183</v>
      </c>
      <c r="AU382" s="226" t="s">
        <v>89</v>
      </c>
      <c r="AV382" s="14" t="s">
        <v>89</v>
      </c>
      <c r="AW382" s="14" t="s">
        <v>36</v>
      </c>
      <c r="AX382" s="14" t="s">
        <v>79</v>
      </c>
      <c r="AY382" s="226" t="s">
        <v>174</v>
      </c>
    </row>
    <row r="383" spans="2:51" s="14" customFormat="1" ht="11.25">
      <c r="B383" s="216"/>
      <c r="C383" s="217"/>
      <c r="D383" s="207" t="s">
        <v>183</v>
      </c>
      <c r="E383" s="218" t="s">
        <v>1</v>
      </c>
      <c r="F383" s="219" t="s">
        <v>424</v>
      </c>
      <c r="G383" s="217"/>
      <c r="H383" s="220">
        <v>0.045</v>
      </c>
      <c r="I383" s="221"/>
      <c r="J383" s="217"/>
      <c r="K383" s="217"/>
      <c r="L383" s="222"/>
      <c r="M383" s="223"/>
      <c r="N383" s="224"/>
      <c r="O383" s="224"/>
      <c r="P383" s="224"/>
      <c r="Q383" s="224"/>
      <c r="R383" s="224"/>
      <c r="S383" s="224"/>
      <c r="T383" s="225"/>
      <c r="AT383" s="226" t="s">
        <v>183</v>
      </c>
      <c r="AU383" s="226" t="s">
        <v>89</v>
      </c>
      <c r="AV383" s="14" t="s">
        <v>89</v>
      </c>
      <c r="AW383" s="14" t="s">
        <v>36</v>
      </c>
      <c r="AX383" s="14" t="s">
        <v>79</v>
      </c>
      <c r="AY383" s="226" t="s">
        <v>174</v>
      </c>
    </row>
    <row r="384" spans="2:51" s="16" customFormat="1" ht="11.25">
      <c r="B384" s="238"/>
      <c r="C384" s="239"/>
      <c r="D384" s="207" t="s">
        <v>183</v>
      </c>
      <c r="E384" s="240" t="s">
        <v>1</v>
      </c>
      <c r="F384" s="241" t="s">
        <v>226</v>
      </c>
      <c r="G384" s="239"/>
      <c r="H384" s="242">
        <v>0.495</v>
      </c>
      <c r="I384" s="243"/>
      <c r="J384" s="239"/>
      <c r="K384" s="239"/>
      <c r="L384" s="244"/>
      <c r="M384" s="245"/>
      <c r="N384" s="246"/>
      <c r="O384" s="246"/>
      <c r="P384" s="246"/>
      <c r="Q384" s="246"/>
      <c r="R384" s="246"/>
      <c r="S384" s="246"/>
      <c r="T384" s="247"/>
      <c r="AT384" s="248" t="s">
        <v>183</v>
      </c>
      <c r="AU384" s="248" t="s">
        <v>89</v>
      </c>
      <c r="AV384" s="16" t="s">
        <v>194</v>
      </c>
      <c r="AW384" s="16" t="s">
        <v>36</v>
      </c>
      <c r="AX384" s="16" t="s">
        <v>79</v>
      </c>
      <c r="AY384" s="248" t="s">
        <v>174</v>
      </c>
    </row>
    <row r="385" spans="2:51" s="15" customFormat="1" ht="11.25">
      <c r="B385" s="227"/>
      <c r="C385" s="228"/>
      <c r="D385" s="207" t="s">
        <v>183</v>
      </c>
      <c r="E385" s="229" t="s">
        <v>1</v>
      </c>
      <c r="F385" s="230" t="s">
        <v>188</v>
      </c>
      <c r="G385" s="228"/>
      <c r="H385" s="231">
        <v>6.752</v>
      </c>
      <c r="I385" s="232"/>
      <c r="J385" s="228"/>
      <c r="K385" s="228"/>
      <c r="L385" s="233"/>
      <c r="M385" s="234"/>
      <c r="N385" s="235"/>
      <c r="O385" s="235"/>
      <c r="P385" s="235"/>
      <c r="Q385" s="235"/>
      <c r="R385" s="235"/>
      <c r="S385" s="235"/>
      <c r="T385" s="236"/>
      <c r="AT385" s="237" t="s">
        <v>183</v>
      </c>
      <c r="AU385" s="237" t="s">
        <v>89</v>
      </c>
      <c r="AV385" s="15" t="s">
        <v>181</v>
      </c>
      <c r="AW385" s="15" t="s">
        <v>36</v>
      </c>
      <c r="AX385" s="15" t="s">
        <v>87</v>
      </c>
      <c r="AY385" s="237" t="s">
        <v>174</v>
      </c>
    </row>
    <row r="386" spans="1:65" s="2" customFormat="1" ht="14.45" customHeight="1">
      <c r="A386" s="35"/>
      <c r="B386" s="36"/>
      <c r="C386" s="192" t="s">
        <v>425</v>
      </c>
      <c r="D386" s="192" t="s">
        <v>176</v>
      </c>
      <c r="E386" s="193" t="s">
        <v>426</v>
      </c>
      <c r="F386" s="194" t="s">
        <v>427</v>
      </c>
      <c r="G386" s="195" t="s">
        <v>197</v>
      </c>
      <c r="H386" s="196">
        <v>3.297</v>
      </c>
      <c r="I386" s="197"/>
      <c r="J386" s="198">
        <f>ROUND(I386*H386,2)</f>
        <v>0</v>
      </c>
      <c r="K386" s="194" t="s">
        <v>180</v>
      </c>
      <c r="L386" s="40"/>
      <c r="M386" s="199" t="s">
        <v>1</v>
      </c>
      <c r="N386" s="200" t="s">
        <v>44</v>
      </c>
      <c r="O386" s="72"/>
      <c r="P386" s="201">
        <f>O386*H386</f>
        <v>0</v>
      </c>
      <c r="Q386" s="201">
        <v>2.45329</v>
      </c>
      <c r="R386" s="201">
        <f>Q386*H386</f>
        <v>8.08849713</v>
      </c>
      <c r="S386" s="201">
        <v>0</v>
      </c>
      <c r="T386" s="202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203" t="s">
        <v>181</v>
      </c>
      <c r="AT386" s="203" t="s">
        <v>176</v>
      </c>
      <c r="AU386" s="203" t="s">
        <v>89</v>
      </c>
      <c r="AY386" s="18" t="s">
        <v>174</v>
      </c>
      <c r="BE386" s="204">
        <f>IF(N386="základní",J386,0)</f>
        <v>0</v>
      </c>
      <c r="BF386" s="204">
        <f>IF(N386="snížená",J386,0)</f>
        <v>0</v>
      </c>
      <c r="BG386" s="204">
        <f>IF(N386="zákl. přenesená",J386,0)</f>
        <v>0</v>
      </c>
      <c r="BH386" s="204">
        <f>IF(N386="sníž. přenesená",J386,0)</f>
        <v>0</v>
      </c>
      <c r="BI386" s="204">
        <f>IF(N386="nulová",J386,0)</f>
        <v>0</v>
      </c>
      <c r="BJ386" s="18" t="s">
        <v>87</v>
      </c>
      <c r="BK386" s="204">
        <f>ROUND(I386*H386,2)</f>
        <v>0</v>
      </c>
      <c r="BL386" s="18" t="s">
        <v>181</v>
      </c>
      <c r="BM386" s="203" t="s">
        <v>428</v>
      </c>
    </row>
    <row r="387" spans="2:51" s="13" customFormat="1" ht="11.25">
      <c r="B387" s="205"/>
      <c r="C387" s="206"/>
      <c r="D387" s="207" t="s">
        <v>183</v>
      </c>
      <c r="E387" s="208" t="s">
        <v>1</v>
      </c>
      <c r="F387" s="209" t="s">
        <v>199</v>
      </c>
      <c r="G387" s="206"/>
      <c r="H387" s="208" t="s">
        <v>1</v>
      </c>
      <c r="I387" s="210"/>
      <c r="J387" s="206"/>
      <c r="K387" s="206"/>
      <c r="L387" s="211"/>
      <c r="M387" s="212"/>
      <c r="N387" s="213"/>
      <c r="O387" s="213"/>
      <c r="P387" s="213"/>
      <c r="Q387" s="213"/>
      <c r="R387" s="213"/>
      <c r="S387" s="213"/>
      <c r="T387" s="214"/>
      <c r="AT387" s="215" t="s">
        <v>183</v>
      </c>
      <c r="AU387" s="215" t="s">
        <v>89</v>
      </c>
      <c r="AV387" s="13" t="s">
        <v>87</v>
      </c>
      <c r="AW387" s="13" t="s">
        <v>36</v>
      </c>
      <c r="AX387" s="13" t="s">
        <v>79</v>
      </c>
      <c r="AY387" s="215" t="s">
        <v>174</v>
      </c>
    </row>
    <row r="388" spans="2:51" s="13" customFormat="1" ht="11.25">
      <c r="B388" s="205"/>
      <c r="C388" s="206"/>
      <c r="D388" s="207" t="s">
        <v>183</v>
      </c>
      <c r="E388" s="208" t="s">
        <v>1</v>
      </c>
      <c r="F388" s="209" t="s">
        <v>200</v>
      </c>
      <c r="G388" s="206"/>
      <c r="H388" s="208" t="s">
        <v>1</v>
      </c>
      <c r="I388" s="210"/>
      <c r="J388" s="206"/>
      <c r="K388" s="206"/>
      <c r="L388" s="211"/>
      <c r="M388" s="212"/>
      <c r="N388" s="213"/>
      <c r="O388" s="213"/>
      <c r="P388" s="213"/>
      <c r="Q388" s="213"/>
      <c r="R388" s="213"/>
      <c r="S388" s="213"/>
      <c r="T388" s="214"/>
      <c r="AT388" s="215" t="s">
        <v>183</v>
      </c>
      <c r="AU388" s="215" t="s">
        <v>89</v>
      </c>
      <c r="AV388" s="13" t="s">
        <v>87</v>
      </c>
      <c r="AW388" s="13" t="s">
        <v>36</v>
      </c>
      <c r="AX388" s="13" t="s">
        <v>79</v>
      </c>
      <c r="AY388" s="215" t="s">
        <v>174</v>
      </c>
    </row>
    <row r="389" spans="2:51" s="13" customFormat="1" ht="11.25">
      <c r="B389" s="205"/>
      <c r="C389" s="206"/>
      <c r="D389" s="207" t="s">
        <v>183</v>
      </c>
      <c r="E389" s="208" t="s">
        <v>1</v>
      </c>
      <c r="F389" s="209" t="s">
        <v>201</v>
      </c>
      <c r="G389" s="206"/>
      <c r="H389" s="208" t="s">
        <v>1</v>
      </c>
      <c r="I389" s="210"/>
      <c r="J389" s="206"/>
      <c r="K389" s="206"/>
      <c r="L389" s="211"/>
      <c r="M389" s="212"/>
      <c r="N389" s="213"/>
      <c r="O389" s="213"/>
      <c r="P389" s="213"/>
      <c r="Q389" s="213"/>
      <c r="R389" s="213"/>
      <c r="S389" s="213"/>
      <c r="T389" s="214"/>
      <c r="AT389" s="215" t="s">
        <v>183</v>
      </c>
      <c r="AU389" s="215" t="s">
        <v>89</v>
      </c>
      <c r="AV389" s="13" t="s">
        <v>87</v>
      </c>
      <c r="AW389" s="13" t="s">
        <v>36</v>
      </c>
      <c r="AX389" s="13" t="s">
        <v>79</v>
      </c>
      <c r="AY389" s="215" t="s">
        <v>174</v>
      </c>
    </row>
    <row r="390" spans="2:51" s="13" customFormat="1" ht="11.25">
      <c r="B390" s="205"/>
      <c r="C390" s="206"/>
      <c r="D390" s="207" t="s">
        <v>183</v>
      </c>
      <c r="E390" s="208" t="s">
        <v>1</v>
      </c>
      <c r="F390" s="209" t="s">
        <v>429</v>
      </c>
      <c r="G390" s="206"/>
      <c r="H390" s="208" t="s">
        <v>1</v>
      </c>
      <c r="I390" s="210"/>
      <c r="J390" s="206"/>
      <c r="K390" s="206"/>
      <c r="L390" s="211"/>
      <c r="M390" s="212"/>
      <c r="N390" s="213"/>
      <c r="O390" s="213"/>
      <c r="P390" s="213"/>
      <c r="Q390" s="213"/>
      <c r="R390" s="213"/>
      <c r="S390" s="213"/>
      <c r="T390" s="214"/>
      <c r="AT390" s="215" t="s">
        <v>183</v>
      </c>
      <c r="AU390" s="215" t="s">
        <v>89</v>
      </c>
      <c r="AV390" s="13" t="s">
        <v>87</v>
      </c>
      <c r="AW390" s="13" t="s">
        <v>36</v>
      </c>
      <c r="AX390" s="13" t="s">
        <v>79</v>
      </c>
      <c r="AY390" s="215" t="s">
        <v>174</v>
      </c>
    </row>
    <row r="391" spans="2:51" s="14" customFormat="1" ht="11.25">
      <c r="B391" s="216"/>
      <c r="C391" s="217"/>
      <c r="D391" s="207" t="s">
        <v>183</v>
      </c>
      <c r="E391" s="218" t="s">
        <v>1</v>
      </c>
      <c r="F391" s="219" t="s">
        <v>430</v>
      </c>
      <c r="G391" s="217"/>
      <c r="H391" s="220">
        <v>3.159</v>
      </c>
      <c r="I391" s="221"/>
      <c r="J391" s="217"/>
      <c r="K391" s="217"/>
      <c r="L391" s="222"/>
      <c r="M391" s="223"/>
      <c r="N391" s="224"/>
      <c r="O391" s="224"/>
      <c r="P391" s="224"/>
      <c r="Q391" s="224"/>
      <c r="R391" s="224"/>
      <c r="S391" s="224"/>
      <c r="T391" s="225"/>
      <c r="AT391" s="226" t="s">
        <v>183</v>
      </c>
      <c r="AU391" s="226" t="s">
        <v>89</v>
      </c>
      <c r="AV391" s="14" t="s">
        <v>89</v>
      </c>
      <c r="AW391" s="14" t="s">
        <v>36</v>
      </c>
      <c r="AX391" s="14" t="s">
        <v>79</v>
      </c>
      <c r="AY391" s="226" t="s">
        <v>174</v>
      </c>
    </row>
    <row r="392" spans="2:51" s="16" customFormat="1" ht="11.25">
      <c r="B392" s="238"/>
      <c r="C392" s="239"/>
      <c r="D392" s="207" t="s">
        <v>183</v>
      </c>
      <c r="E392" s="240" t="s">
        <v>1</v>
      </c>
      <c r="F392" s="241" t="s">
        <v>226</v>
      </c>
      <c r="G392" s="239"/>
      <c r="H392" s="242">
        <v>3.159</v>
      </c>
      <c r="I392" s="243"/>
      <c r="J392" s="239"/>
      <c r="K392" s="239"/>
      <c r="L392" s="244"/>
      <c r="M392" s="245"/>
      <c r="N392" s="246"/>
      <c r="O392" s="246"/>
      <c r="P392" s="246"/>
      <c r="Q392" s="246"/>
      <c r="R392" s="246"/>
      <c r="S392" s="246"/>
      <c r="T392" s="247"/>
      <c r="AT392" s="248" t="s">
        <v>183</v>
      </c>
      <c r="AU392" s="248" t="s">
        <v>89</v>
      </c>
      <c r="AV392" s="16" t="s">
        <v>194</v>
      </c>
      <c r="AW392" s="16" t="s">
        <v>36</v>
      </c>
      <c r="AX392" s="16" t="s">
        <v>79</v>
      </c>
      <c r="AY392" s="248" t="s">
        <v>174</v>
      </c>
    </row>
    <row r="393" spans="2:51" s="13" customFormat="1" ht="11.25">
      <c r="B393" s="205"/>
      <c r="C393" s="206"/>
      <c r="D393" s="207" t="s">
        <v>183</v>
      </c>
      <c r="E393" s="208" t="s">
        <v>1</v>
      </c>
      <c r="F393" s="209" t="s">
        <v>431</v>
      </c>
      <c r="G393" s="206"/>
      <c r="H393" s="208" t="s">
        <v>1</v>
      </c>
      <c r="I393" s="210"/>
      <c r="J393" s="206"/>
      <c r="K393" s="206"/>
      <c r="L393" s="211"/>
      <c r="M393" s="212"/>
      <c r="N393" s="213"/>
      <c r="O393" s="213"/>
      <c r="P393" s="213"/>
      <c r="Q393" s="213"/>
      <c r="R393" s="213"/>
      <c r="S393" s="213"/>
      <c r="T393" s="214"/>
      <c r="AT393" s="215" t="s">
        <v>183</v>
      </c>
      <c r="AU393" s="215" t="s">
        <v>89</v>
      </c>
      <c r="AV393" s="13" t="s">
        <v>87</v>
      </c>
      <c r="AW393" s="13" t="s">
        <v>36</v>
      </c>
      <c r="AX393" s="13" t="s">
        <v>79</v>
      </c>
      <c r="AY393" s="215" t="s">
        <v>174</v>
      </c>
    </row>
    <row r="394" spans="2:51" s="13" customFormat="1" ht="11.25">
      <c r="B394" s="205"/>
      <c r="C394" s="206"/>
      <c r="D394" s="207" t="s">
        <v>183</v>
      </c>
      <c r="E394" s="208" t="s">
        <v>1</v>
      </c>
      <c r="F394" s="209" t="s">
        <v>432</v>
      </c>
      <c r="G394" s="206"/>
      <c r="H394" s="208" t="s">
        <v>1</v>
      </c>
      <c r="I394" s="210"/>
      <c r="J394" s="206"/>
      <c r="K394" s="206"/>
      <c r="L394" s="211"/>
      <c r="M394" s="212"/>
      <c r="N394" s="213"/>
      <c r="O394" s="213"/>
      <c r="P394" s="213"/>
      <c r="Q394" s="213"/>
      <c r="R394" s="213"/>
      <c r="S394" s="213"/>
      <c r="T394" s="214"/>
      <c r="AT394" s="215" t="s">
        <v>183</v>
      </c>
      <c r="AU394" s="215" t="s">
        <v>89</v>
      </c>
      <c r="AV394" s="13" t="s">
        <v>87</v>
      </c>
      <c r="AW394" s="13" t="s">
        <v>36</v>
      </c>
      <c r="AX394" s="13" t="s">
        <v>79</v>
      </c>
      <c r="AY394" s="215" t="s">
        <v>174</v>
      </c>
    </row>
    <row r="395" spans="2:51" s="14" customFormat="1" ht="11.25">
      <c r="B395" s="216"/>
      <c r="C395" s="217"/>
      <c r="D395" s="207" t="s">
        <v>183</v>
      </c>
      <c r="E395" s="218" t="s">
        <v>1</v>
      </c>
      <c r="F395" s="219" t="s">
        <v>433</v>
      </c>
      <c r="G395" s="217"/>
      <c r="H395" s="220">
        <v>0.018</v>
      </c>
      <c r="I395" s="221"/>
      <c r="J395" s="217"/>
      <c r="K395" s="217"/>
      <c r="L395" s="222"/>
      <c r="M395" s="223"/>
      <c r="N395" s="224"/>
      <c r="O395" s="224"/>
      <c r="P395" s="224"/>
      <c r="Q395" s="224"/>
      <c r="R395" s="224"/>
      <c r="S395" s="224"/>
      <c r="T395" s="225"/>
      <c r="AT395" s="226" t="s">
        <v>183</v>
      </c>
      <c r="AU395" s="226" t="s">
        <v>89</v>
      </c>
      <c r="AV395" s="14" t="s">
        <v>89</v>
      </c>
      <c r="AW395" s="14" t="s">
        <v>36</v>
      </c>
      <c r="AX395" s="14" t="s">
        <v>79</v>
      </c>
      <c r="AY395" s="226" t="s">
        <v>174</v>
      </c>
    </row>
    <row r="396" spans="2:51" s="14" customFormat="1" ht="11.25">
      <c r="B396" s="216"/>
      <c r="C396" s="217"/>
      <c r="D396" s="207" t="s">
        <v>183</v>
      </c>
      <c r="E396" s="218" t="s">
        <v>1</v>
      </c>
      <c r="F396" s="219" t="s">
        <v>434</v>
      </c>
      <c r="G396" s="217"/>
      <c r="H396" s="220">
        <v>0.048</v>
      </c>
      <c r="I396" s="221"/>
      <c r="J396" s="217"/>
      <c r="K396" s="217"/>
      <c r="L396" s="222"/>
      <c r="M396" s="223"/>
      <c r="N396" s="224"/>
      <c r="O396" s="224"/>
      <c r="P396" s="224"/>
      <c r="Q396" s="224"/>
      <c r="R396" s="224"/>
      <c r="S396" s="224"/>
      <c r="T396" s="225"/>
      <c r="AT396" s="226" t="s">
        <v>183</v>
      </c>
      <c r="AU396" s="226" t="s">
        <v>89</v>
      </c>
      <c r="AV396" s="14" t="s">
        <v>89</v>
      </c>
      <c r="AW396" s="14" t="s">
        <v>36</v>
      </c>
      <c r="AX396" s="14" t="s">
        <v>79</v>
      </c>
      <c r="AY396" s="226" t="s">
        <v>174</v>
      </c>
    </row>
    <row r="397" spans="2:51" s="14" customFormat="1" ht="11.25">
      <c r="B397" s="216"/>
      <c r="C397" s="217"/>
      <c r="D397" s="207" t="s">
        <v>183</v>
      </c>
      <c r="E397" s="218" t="s">
        <v>1</v>
      </c>
      <c r="F397" s="219" t="s">
        <v>435</v>
      </c>
      <c r="G397" s="217"/>
      <c r="H397" s="220">
        <v>0.072</v>
      </c>
      <c r="I397" s="221"/>
      <c r="J397" s="217"/>
      <c r="K397" s="217"/>
      <c r="L397" s="222"/>
      <c r="M397" s="223"/>
      <c r="N397" s="224"/>
      <c r="O397" s="224"/>
      <c r="P397" s="224"/>
      <c r="Q397" s="224"/>
      <c r="R397" s="224"/>
      <c r="S397" s="224"/>
      <c r="T397" s="225"/>
      <c r="AT397" s="226" t="s">
        <v>183</v>
      </c>
      <c r="AU397" s="226" t="s">
        <v>89</v>
      </c>
      <c r="AV397" s="14" t="s">
        <v>89</v>
      </c>
      <c r="AW397" s="14" t="s">
        <v>36</v>
      </c>
      <c r="AX397" s="14" t="s">
        <v>79</v>
      </c>
      <c r="AY397" s="226" t="s">
        <v>174</v>
      </c>
    </row>
    <row r="398" spans="2:51" s="16" customFormat="1" ht="11.25">
      <c r="B398" s="238"/>
      <c r="C398" s="239"/>
      <c r="D398" s="207" t="s">
        <v>183</v>
      </c>
      <c r="E398" s="240" t="s">
        <v>1</v>
      </c>
      <c r="F398" s="241" t="s">
        <v>226</v>
      </c>
      <c r="G398" s="239"/>
      <c r="H398" s="242">
        <v>0.138</v>
      </c>
      <c r="I398" s="243"/>
      <c r="J398" s="239"/>
      <c r="K398" s="239"/>
      <c r="L398" s="244"/>
      <c r="M398" s="245"/>
      <c r="N398" s="246"/>
      <c r="O398" s="246"/>
      <c r="P398" s="246"/>
      <c r="Q398" s="246"/>
      <c r="R398" s="246"/>
      <c r="S398" s="246"/>
      <c r="T398" s="247"/>
      <c r="AT398" s="248" t="s">
        <v>183</v>
      </c>
      <c r="AU398" s="248" t="s">
        <v>89</v>
      </c>
      <c r="AV398" s="16" t="s">
        <v>194</v>
      </c>
      <c r="AW398" s="16" t="s">
        <v>36</v>
      </c>
      <c r="AX398" s="16" t="s">
        <v>79</v>
      </c>
      <c r="AY398" s="248" t="s">
        <v>174</v>
      </c>
    </row>
    <row r="399" spans="2:51" s="15" customFormat="1" ht="11.25">
      <c r="B399" s="227"/>
      <c r="C399" s="228"/>
      <c r="D399" s="207" t="s">
        <v>183</v>
      </c>
      <c r="E399" s="229" t="s">
        <v>1</v>
      </c>
      <c r="F399" s="230" t="s">
        <v>188</v>
      </c>
      <c r="G399" s="228"/>
      <c r="H399" s="231">
        <v>3.2969999999999997</v>
      </c>
      <c r="I399" s="232"/>
      <c r="J399" s="228"/>
      <c r="K399" s="228"/>
      <c r="L399" s="233"/>
      <c r="M399" s="234"/>
      <c r="N399" s="235"/>
      <c r="O399" s="235"/>
      <c r="P399" s="235"/>
      <c r="Q399" s="235"/>
      <c r="R399" s="235"/>
      <c r="S399" s="235"/>
      <c r="T399" s="236"/>
      <c r="AT399" s="237" t="s">
        <v>183</v>
      </c>
      <c r="AU399" s="237" t="s">
        <v>89</v>
      </c>
      <c r="AV399" s="15" t="s">
        <v>181</v>
      </c>
      <c r="AW399" s="15" t="s">
        <v>36</v>
      </c>
      <c r="AX399" s="15" t="s">
        <v>87</v>
      </c>
      <c r="AY399" s="237" t="s">
        <v>174</v>
      </c>
    </row>
    <row r="400" spans="1:65" s="2" customFormat="1" ht="14.45" customHeight="1">
      <c r="A400" s="35"/>
      <c r="B400" s="36"/>
      <c r="C400" s="192" t="s">
        <v>436</v>
      </c>
      <c r="D400" s="192" t="s">
        <v>176</v>
      </c>
      <c r="E400" s="193" t="s">
        <v>437</v>
      </c>
      <c r="F400" s="194" t="s">
        <v>438</v>
      </c>
      <c r="G400" s="195" t="s">
        <v>179</v>
      </c>
      <c r="H400" s="196">
        <v>27.63</v>
      </c>
      <c r="I400" s="197"/>
      <c r="J400" s="198">
        <f>ROUND(I400*H400,2)</f>
        <v>0</v>
      </c>
      <c r="K400" s="194" t="s">
        <v>180</v>
      </c>
      <c r="L400" s="40"/>
      <c r="M400" s="199" t="s">
        <v>1</v>
      </c>
      <c r="N400" s="200" t="s">
        <v>44</v>
      </c>
      <c r="O400" s="72"/>
      <c r="P400" s="201">
        <f>O400*H400</f>
        <v>0</v>
      </c>
      <c r="Q400" s="201">
        <v>0.00247</v>
      </c>
      <c r="R400" s="201">
        <f>Q400*H400</f>
        <v>0.06824609999999999</v>
      </c>
      <c r="S400" s="201">
        <v>0</v>
      </c>
      <c r="T400" s="202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203" t="s">
        <v>181</v>
      </c>
      <c r="AT400" s="203" t="s">
        <v>176</v>
      </c>
      <c r="AU400" s="203" t="s">
        <v>89</v>
      </c>
      <c r="AY400" s="18" t="s">
        <v>174</v>
      </c>
      <c r="BE400" s="204">
        <f>IF(N400="základní",J400,0)</f>
        <v>0</v>
      </c>
      <c r="BF400" s="204">
        <f>IF(N400="snížená",J400,0)</f>
        <v>0</v>
      </c>
      <c r="BG400" s="204">
        <f>IF(N400="zákl. přenesená",J400,0)</f>
        <v>0</v>
      </c>
      <c r="BH400" s="204">
        <f>IF(N400="sníž. přenesená",J400,0)</f>
        <v>0</v>
      </c>
      <c r="BI400" s="204">
        <f>IF(N400="nulová",J400,0)</f>
        <v>0</v>
      </c>
      <c r="BJ400" s="18" t="s">
        <v>87</v>
      </c>
      <c r="BK400" s="204">
        <f>ROUND(I400*H400,2)</f>
        <v>0</v>
      </c>
      <c r="BL400" s="18" t="s">
        <v>181</v>
      </c>
      <c r="BM400" s="203" t="s">
        <v>439</v>
      </c>
    </row>
    <row r="401" spans="2:51" s="13" customFormat="1" ht="11.25">
      <c r="B401" s="205"/>
      <c r="C401" s="206"/>
      <c r="D401" s="207" t="s">
        <v>183</v>
      </c>
      <c r="E401" s="208" t="s">
        <v>1</v>
      </c>
      <c r="F401" s="209" t="s">
        <v>199</v>
      </c>
      <c r="G401" s="206"/>
      <c r="H401" s="208" t="s">
        <v>1</v>
      </c>
      <c r="I401" s="210"/>
      <c r="J401" s="206"/>
      <c r="K401" s="206"/>
      <c r="L401" s="211"/>
      <c r="M401" s="212"/>
      <c r="N401" s="213"/>
      <c r="O401" s="213"/>
      <c r="P401" s="213"/>
      <c r="Q401" s="213"/>
      <c r="R401" s="213"/>
      <c r="S401" s="213"/>
      <c r="T401" s="214"/>
      <c r="AT401" s="215" t="s">
        <v>183</v>
      </c>
      <c r="AU401" s="215" t="s">
        <v>89</v>
      </c>
      <c r="AV401" s="13" t="s">
        <v>87</v>
      </c>
      <c r="AW401" s="13" t="s">
        <v>36</v>
      </c>
      <c r="AX401" s="13" t="s">
        <v>79</v>
      </c>
      <c r="AY401" s="215" t="s">
        <v>174</v>
      </c>
    </row>
    <row r="402" spans="2:51" s="13" customFormat="1" ht="11.25">
      <c r="B402" s="205"/>
      <c r="C402" s="206"/>
      <c r="D402" s="207" t="s">
        <v>183</v>
      </c>
      <c r="E402" s="208" t="s">
        <v>1</v>
      </c>
      <c r="F402" s="209" t="s">
        <v>200</v>
      </c>
      <c r="G402" s="206"/>
      <c r="H402" s="208" t="s">
        <v>1</v>
      </c>
      <c r="I402" s="210"/>
      <c r="J402" s="206"/>
      <c r="K402" s="206"/>
      <c r="L402" s="211"/>
      <c r="M402" s="212"/>
      <c r="N402" s="213"/>
      <c r="O402" s="213"/>
      <c r="P402" s="213"/>
      <c r="Q402" s="213"/>
      <c r="R402" s="213"/>
      <c r="S402" s="213"/>
      <c r="T402" s="214"/>
      <c r="AT402" s="215" t="s">
        <v>183</v>
      </c>
      <c r="AU402" s="215" t="s">
        <v>89</v>
      </c>
      <c r="AV402" s="13" t="s">
        <v>87</v>
      </c>
      <c r="AW402" s="13" t="s">
        <v>36</v>
      </c>
      <c r="AX402" s="13" t="s">
        <v>79</v>
      </c>
      <c r="AY402" s="215" t="s">
        <v>174</v>
      </c>
    </row>
    <row r="403" spans="2:51" s="13" customFormat="1" ht="11.25">
      <c r="B403" s="205"/>
      <c r="C403" s="206"/>
      <c r="D403" s="207" t="s">
        <v>183</v>
      </c>
      <c r="E403" s="208" t="s">
        <v>1</v>
      </c>
      <c r="F403" s="209" t="s">
        <v>201</v>
      </c>
      <c r="G403" s="206"/>
      <c r="H403" s="208" t="s">
        <v>1</v>
      </c>
      <c r="I403" s="210"/>
      <c r="J403" s="206"/>
      <c r="K403" s="206"/>
      <c r="L403" s="211"/>
      <c r="M403" s="212"/>
      <c r="N403" s="213"/>
      <c r="O403" s="213"/>
      <c r="P403" s="213"/>
      <c r="Q403" s="213"/>
      <c r="R403" s="213"/>
      <c r="S403" s="213"/>
      <c r="T403" s="214"/>
      <c r="AT403" s="215" t="s">
        <v>183</v>
      </c>
      <c r="AU403" s="215" t="s">
        <v>89</v>
      </c>
      <c r="AV403" s="13" t="s">
        <v>87</v>
      </c>
      <c r="AW403" s="13" t="s">
        <v>36</v>
      </c>
      <c r="AX403" s="13" t="s">
        <v>79</v>
      </c>
      <c r="AY403" s="215" t="s">
        <v>174</v>
      </c>
    </row>
    <row r="404" spans="2:51" s="13" customFormat="1" ht="11.25">
      <c r="B404" s="205"/>
      <c r="C404" s="206"/>
      <c r="D404" s="207" t="s">
        <v>183</v>
      </c>
      <c r="E404" s="208" t="s">
        <v>1</v>
      </c>
      <c r="F404" s="209" t="s">
        <v>402</v>
      </c>
      <c r="G404" s="206"/>
      <c r="H404" s="208" t="s">
        <v>1</v>
      </c>
      <c r="I404" s="210"/>
      <c r="J404" s="206"/>
      <c r="K404" s="206"/>
      <c r="L404" s="211"/>
      <c r="M404" s="212"/>
      <c r="N404" s="213"/>
      <c r="O404" s="213"/>
      <c r="P404" s="213"/>
      <c r="Q404" s="213"/>
      <c r="R404" s="213"/>
      <c r="S404" s="213"/>
      <c r="T404" s="214"/>
      <c r="AT404" s="215" t="s">
        <v>183</v>
      </c>
      <c r="AU404" s="215" t="s">
        <v>89</v>
      </c>
      <c r="AV404" s="13" t="s">
        <v>87</v>
      </c>
      <c r="AW404" s="13" t="s">
        <v>36</v>
      </c>
      <c r="AX404" s="13" t="s">
        <v>79</v>
      </c>
      <c r="AY404" s="215" t="s">
        <v>174</v>
      </c>
    </row>
    <row r="405" spans="2:51" s="13" customFormat="1" ht="11.25">
      <c r="B405" s="205"/>
      <c r="C405" s="206"/>
      <c r="D405" s="207" t="s">
        <v>183</v>
      </c>
      <c r="E405" s="208" t="s">
        <v>1</v>
      </c>
      <c r="F405" s="209" t="s">
        <v>390</v>
      </c>
      <c r="G405" s="206"/>
      <c r="H405" s="208" t="s">
        <v>1</v>
      </c>
      <c r="I405" s="210"/>
      <c r="J405" s="206"/>
      <c r="K405" s="206"/>
      <c r="L405" s="211"/>
      <c r="M405" s="212"/>
      <c r="N405" s="213"/>
      <c r="O405" s="213"/>
      <c r="P405" s="213"/>
      <c r="Q405" s="213"/>
      <c r="R405" s="213"/>
      <c r="S405" s="213"/>
      <c r="T405" s="214"/>
      <c r="AT405" s="215" t="s">
        <v>183</v>
      </c>
      <c r="AU405" s="215" t="s">
        <v>89</v>
      </c>
      <c r="AV405" s="13" t="s">
        <v>87</v>
      </c>
      <c r="AW405" s="13" t="s">
        <v>36</v>
      </c>
      <c r="AX405" s="13" t="s">
        <v>79</v>
      </c>
      <c r="AY405" s="215" t="s">
        <v>174</v>
      </c>
    </row>
    <row r="406" spans="2:51" s="14" customFormat="1" ht="11.25">
      <c r="B406" s="216"/>
      <c r="C406" s="217"/>
      <c r="D406" s="207" t="s">
        <v>183</v>
      </c>
      <c r="E406" s="218" t="s">
        <v>1</v>
      </c>
      <c r="F406" s="219" t="s">
        <v>440</v>
      </c>
      <c r="G406" s="217"/>
      <c r="H406" s="220">
        <v>5.16</v>
      </c>
      <c r="I406" s="221"/>
      <c r="J406" s="217"/>
      <c r="K406" s="217"/>
      <c r="L406" s="222"/>
      <c r="M406" s="223"/>
      <c r="N406" s="224"/>
      <c r="O406" s="224"/>
      <c r="P406" s="224"/>
      <c r="Q406" s="224"/>
      <c r="R406" s="224"/>
      <c r="S406" s="224"/>
      <c r="T406" s="225"/>
      <c r="AT406" s="226" t="s">
        <v>183</v>
      </c>
      <c r="AU406" s="226" t="s">
        <v>89</v>
      </c>
      <c r="AV406" s="14" t="s">
        <v>89</v>
      </c>
      <c r="AW406" s="14" t="s">
        <v>36</v>
      </c>
      <c r="AX406" s="14" t="s">
        <v>79</v>
      </c>
      <c r="AY406" s="226" t="s">
        <v>174</v>
      </c>
    </row>
    <row r="407" spans="2:51" s="13" customFormat="1" ht="11.25">
      <c r="B407" s="205"/>
      <c r="C407" s="206"/>
      <c r="D407" s="207" t="s">
        <v>183</v>
      </c>
      <c r="E407" s="208" t="s">
        <v>1</v>
      </c>
      <c r="F407" s="209" t="s">
        <v>392</v>
      </c>
      <c r="G407" s="206"/>
      <c r="H407" s="208" t="s">
        <v>1</v>
      </c>
      <c r="I407" s="210"/>
      <c r="J407" s="206"/>
      <c r="K407" s="206"/>
      <c r="L407" s="211"/>
      <c r="M407" s="212"/>
      <c r="N407" s="213"/>
      <c r="O407" s="213"/>
      <c r="P407" s="213"/>
      <c r="Q407" s="213"/>
      <c r="R407" s="213"/>
      <c r="S407" s="213"/>
      <c r="T407" s="214"/>
      <c r="AT407" s="215" t="s">
        <v>183</v>
      </c>
      <c r="AU407" s="215" t="s">
        <v>89</v>
      </c>
      <c r="AV407" s="13" t="s">
        <v>87</v>
      </c>
      <c r="AW407" s="13" t="s">
        <v>36</v>
      </c>
      <c r="AX407" s="13" t="s">
        <v>79</v>
      </c>
      <c r="AY407" s="215" t="s">
        <v>174</v>
      </c>
    </row>
    <row r="408" spans="2:51" s="14" customFormat="1" ht="11.25">
      <c r="B408" s="216"/>
      <c r="C408" s="217"/>
      <c r="D408" s="207" t="s">
        <v>183</v>
      </c>
      <c r="E408" s="218" t="s">
        <v>1</v>
      </c>
      <c r="F408" s="219" t="s">
        <v>441</v>
      </c>
      <c r="G408" s="217"/>
      <c r="H408" s="220">
        <v>3.96</v>
      </c>
      <c r="I408" s="221"/>
      <c r="J408" s="217"/>
      <c r="K408" s="217"/>
      <c r="L408" s="222"/>
      <c r="M408" s="223"/>
      <c r="N408" s="224"/>
      <c r="O408" s="224"/>
      <c r="P408" s="224"/>
      <c r="Q408" s="224"/>
      <c r="R408" s="224"/>
      <c r="S408" s="224"/>
      <c r="T408" s="225"/>
      <c r="AT408" s="226" t="s">
        <v>183</v>
      </c>
      <c r="AU408" s="226" t="s">
        <v>89</v>
      </c>
      <c r="AV408" s="14" t="s">
        <v>89</v>
      </c>
      <c r="AW408" s="14" t="s">
        <v>36</v>
      </c>
      <c r="AX408" s="14" t="s">
        <v>79</v>
      </c>
      <c r="AY408" s="226" t="s">
        <v>174</v>
      </c>
    </row>
    <row r="409" spans="2:51" s="16" customFormat="1" ht="11.25">
      <c r="B409" s="238"/>
      <c r="C409" s="239"/>
      <c r="D409" s="207" t="s">
        <v>183</v>
      </c>
      <c r="E409" s="240" t="s">
        <v>1</v>
      </c>
      <c r="F409" s="241" t="s">
        <v>226</v>
      </c>
      <c r="G409" s="239"/>
      <c r="H409" s="242">
        <v>9.120000000000001</v>
      </c>
      <c r="I409" s="243"/>
      <c r="J409" s="239"/>
      <c r="K409" s="239"/>
      <c r="L409" s="244"/>
      <c r="M409" s="245"/>
      <c r="N409" s="246"/>
      <c r="O409" s="246"/>
      <c r="P409" s="246"/>
      <c r="Q409" s="246"/>
      <c r="R409" s="246"/>
      <c r="S409" s="246"/>
      <c r="T409" s="247"/>
      <c r="AT409" s="248" t="s">
        <v>183</v>
      </c>
      <c r="AU409" s="248" t="s">
        <v>89</v>
      </c>
      <c r="AV409" s="16" t="s">
        <v>194</v>
      </c>
      <c r="AW409" s="16" t="s">
        <v>36</v>
      </c>
      <c r="AX409" s="16" t="s">
        <v>79</v>
      </c>
      <c r="AY409" s="248" t="s">
        <v>174</v>
      </c>
    </row>
    <row r="410" spans="2:51" s="13" customFormat="1" ht="11.25">
      <c r="B410" s="205"/>
      <c r="C410" s="206"/>
      <c r="D410" s="207" t="s">
        <v>183</v>
      </c>
      <c r="E410" s="208" t="s">
        <v>1</v>
      </c>
      <c r="F410" s="209" t="s">
        <v>415</v>
      </c>
      <c r="G410" s="206"/>
      <c r="H410" s="208" t="s">
        <v>1</v>
      </c>
      <c r="I410" s="210"/>
      <c r="J410" s="206"/>
      <c r="K410" s="206"/>
      <c r="L410" s="211"/>
      <c r="M410" s="212"/>
      <c r="N410" s="213"/>
      <c r="O410" s="213"/>
      <c r="P410" s="213"/>
      <c r="Q410" s="213"/>
      <c r="R410" s="213"/>
      <c r="S410" s="213"/>
      <c r="T410" s="214"/>
      <c r="AT410" s="215" t="s">
        <v>183</v>
      </c>
      <c r="AU410" s="215" t="s">
        <v>89</v>
      </c>
      <c r="AV410" s="13" t="s">
        <v>87</v>
      </c>
      <c r="AW410" s="13" t="s">
        <v>36</v>
      </c>
      <c r="AX410" s="13" t="s">
        <v>79</v>
      </c>
      <c r="AY410" s="215" t="s">
        <v>174</v>
      </c>
    </row>
    <row r="411" spans="2:51" s="14" customFormat="1" ht="11.25">
      <c r="B411" s="216"/>
      <c r="C411" s="217"/>
      <c r="D411" s="207" t="s">
        <v>183</v>
      </c>
      <c r="E411" s="218" t="s">
        <v>1</v>
      </c>
      <c r="F411" s="219" t="s">
        <v>442</v>
      </c>
      <c r="G411" s="217"/>
      <c r="H411" s="220">
        <v>4.9</v>
      </c>
      <c r="I411" s="221"/>
      <c r="J411" s="217"/>
      <c r="K411" s="217"/>
      <c r="L411" s="222"/>
      <c r="M411" s="223"/>
      <c r="N411" s="224"/>
      <c r="O411" s="224"/>
      <c r="P411" s="224"/>
      <c r="Q411" s="224"/>
      <c r="R411" s="224"/>
      <c r="S411" s="224"/>
      <c r="T411" s="225"/>
      <c r="AT411" s="226" t="s">
        <v>183</v>
      </c>
      <c r="AU411" s="226" t="s">
        <v>89</v>
      </c>
      <c r="AV411" s="14" t="s">
        <v>89</v>
      </c>
      <c r="AW411" s="14" t="s">
        <v>36</v>
      </c>
      <c r="AX411" s="14" t="s">
        <v>79</v>
      </c>
      <c r="AY411" s="226" t="s">
        <v>174</v>
      </c>
    </row>
    <row r="412" spans="2:51" s="13" customFormat="1" ht="11.25">
      <c r="B412" s="205"/>
      <c r="C412" s="206"/>
      <c r="D412" s="207" t="s">
        <v>183</v>
      </c>
      <c r="E412" s="208" t="s">
        <v>1</v>
      </c>
      <c r="F412" s="209" t="s">
        <v>417</v>
      </c>
      <c r="G412" s="206"/>
      <c r="H412" s="208" t="s">
        <v>1</v>
      </c>
      <c r="I412" s="210"/>
      <c r="J412" s="206"/>
      <c r="K412" s="206"/>
      <c r="L412" s="211"/>
      <c r="M412" s="212"/>
      <c r="N412" s="213"/>
      <c r="O412" s="213"/>
      <c r="P412" s="213"/>
      <c r="Q412" s="213"/>
      <c r="R412" s="213"/>
      <c r="S412" s="213"/>
      <c r="T412" s="214"/>
      <c r="AT412" s="215" t="s">
        <v>183</v>
      </c>
      <c r="AU412" s="215" t="s">
        <v>89</v>
      </c>
      <c r="AV412" s="13" t="s">
        <v>87</v>
      </c>
      <c r="AW412" s="13" t="s">
        <v>36</v>
      </c>
      <c r="AX412" s="13" t="s">
        <v>79</v>
      </c>
      <c r="AY412" s="215" t="s">
        <v>174</v>
      </c>
    </row>
    <row r="413" spans="2:51" s="14" customFormat="1" ht="11.25">
      <c r="B413" s="216"/>
      <c r="C413" s="217"/>
      <c r="D413" s="207" t="s">
        <v>183</v>
      </c>
      <c r="E413" s="218" t="s">
        <v>1</v>
      </c>
      <c r="F413" s="219" t="s">
        <v>443</v>
      </c>
      <c r="G413" s="217"/>
      <c r="H413" s="220">
        <v>7.65</v>
      </c>
      <c r="I413" s="221"/>
      <c r="J413" s="217"/>
      <c r="K413" s="217"/>
      <c r="L413" s="222"/>
      <c r="M413" s="223"/>
      <c r="N413" s="224"/>
      <c r="O413" s="224"/>
      <c r="P413" s="224"/>
      <c r="Q413" s="224"/>
      <c r="R413" s="224"/>
      <c r="S413" s="224"/>
      <c r="T413" s="225"/>
      <c r="AT413" s="226" t="s">
        <v>183</v>
      </c>
      <c r="AU413" s="226" t="s">
        <v>89</v>
      </c>
      <c r="AV413" s="14" t="s">
        <v>89</v>
      </c>
      <c r="AW413" s="14" t="s">
        <v>36</v>
      </c>
      <c r="AX413" s="14" t="s">
        <v>79</v>
      </c>
      <c r="AY413" s="226" t="s">
        <v>174</v>
      </c>
    </row>
    <row r="414" spans="2:51" s="16" customFormat="1" ht="11.25">
      <c r="B414" s="238"/>
      <c r="C414" s="239"/>
      <c r="D414" s="207" t="s">
        <v>183</v>
      </c>
      <c r="E414" s="240" t="s">
        <v>1</v>
      </c>
      <c r="F414" s="241" t="s">
        <v>226</v>
      </c>
      <c r="G414" s="239"/>
      <c r="H414" s="242">
        <v>12.55</v>
      </c>
      <c r="I414" s="243"/>
      <c r="J414" s="239"/>
      <c r="K414" s="239"/>
      <c r="L414" s="244"/>
      <c r="M414" s="245"/>
      <c r="N414" s="246"/>
      <c r="O414" s="246"/>
      <c r="P414" s="246"/>
      <c r="Q414" s="246"/>
      <c r="R414" s="246"/>
      <c r="S414" s="246"/>
      <c r="T414" s="247"/>
      <c r="AT414" s="248" t="s">
        <v>183</v>
      </c>
      <c r="AU414" s="248" t="s">
        <v>89</v>
      </c>
      <c r="AV414" s="16" t="s">
        <v>194</v>
      </c>
      <c r="AW414" s="16" t="s">
        <v>36</v>
      </c>
      <c r="AX414" s="16" t="s">
        <v>79</v>
      </c>
      <c r="AY414" s="248" t="s">
        <v>174</v>
      </c>
    </row>
    <row r="415" spans="2:51" s="13" customFormat="1" ht="11.25">
      <c r="B415" s="205"/>
      <c r="C415" s="206"/>
      <c r="D415" s="207" t="s">
        <v>183</v>
      </c>
      <c r="E415" s="208" t="s">
        <v>1</v>
      </c>
      <c r="F415" s="209" t="s">
        <v>407</v>
      </c>
      <c r="G415" s="206"/>
      <c r="H415" s="208" t="s">
        <v>1</v>
      </c>
      <c r="I415" s="210"/>
      <c r="J415" s="206"/>
      <c r="K415" s="206"/>
      <c r="L415" s="211"/>
      <c r="M415" s="212"/>
      <c r="N415" s="213"/>
      <c r="O415" s="213"/>
      <c r="P415" s="213"/>
      <c r="Q415" s="213"/>
      <c r="R415" s="213"/>
      <c r="S415" s="213"/>
      <c r="T415" s="214"/>
      <c r="AT415" s="215" t="s">
        <v>183</v>
      </c>
      <c r="AU415" s="215" t="s">
        <v>89</v>
      </c>
      <c r="AV415" s="13" t="s">
        <v>87</v>
      </c>
      <c r="AW415" s="13" t="s">
        <v>36</v>
      </c>
      <c r="AX415" s="13" t="s">
        <v>79</v>
      </c>
      <c r="AY415" s="215" t="s">
        <v>174</v>
      </c>
    </row>
    <row r="416" spans="2:51" s="14" customFormat="1" ht="11.25">
      <c r="B416" s="216"/>
      <c r="C416" s="217"/>
      <c r="D416" s="207" t="s">
        <v>183</v>
      </c>
      <c r="E416" s="218" t="s">
        <v>1</v>
      </c>
      <c r="F416" s="219" t="s">
        <v>444</v>
      </c>
      <c r="G416" s="217"/>
      <c r="H416" s="220">
        <v>2.52</v>
      </c>
      <c r="I416" s="221"/>
      <c r="J416" s="217"/>
      <c r="K416" s="217"/>
      <c r="L416" s="222"/>
      <c r="M416" s="223"/>
      <c r="N416" s="224"/>
      <c r="O416" s="224"/>
      <c r="P416" s="224"/>
      <c r="Q416" s="224"/>
      <c r="R416" s="224"/>
      <c r="S416" s="224"/>
      <c r="T416" s="225"/>
      <c r="AT416" s="226" t="s">
        <v>183</v>
      </c>
      <c r="AU416" s="226" t="s">
        <v>89</v>
      </c>
      <c r="AV416" s="14" t="s">
        <v>89</v>
      </c>
      <c r="AW416" s="14" t="s">
        <v>36</v>
      </c>
      <c r="AX416" s="14" t="s">
        <v>79</v>
      </c>
      <c r="AY416" s="226" t="s">
        <v>174</v>
      </c>
    </row>
    <row r="417" spans="2:51" s="16" customFormat="1" ht="11.25">
      <c r="B417" s="238"/>
      <c r="C417" s="239"/>
      <c r="D417" s="207" t="s">
        <v>183</v>
      </c>
      <c r="E417" s="240" t="s">
        <v>1</v>
      </c>
      <c r="F417" s="241" t="s">
        <v>226</v>
      </c>
      <c r="G417" s="239"/>
      <c r="H417" s="242">
        <v>2.52</v>
      </c>
      <c r="I417" s="243"/>
      <c r="J417" s="239"/>
      <c r="K417" s="239"/>
      <c r="L417" s="244"/>
      <c r="M417" s="245"/>
      <c r="N417" s="246"/>
      <c r="O417" s="246"/>
      <c r="P417" s="246"/>
      <c r="Q417" s="246"/>
      <c r="R417" s="246"/>
      <c r="S417" s="246"/>
      <c r="T417" s="247"/>
      <c r="AT417" s="248" t="s">
        <v>183</v>
      </c>
      <c r="AU417" s="248" t="s">
        <v>89</v>
      </c>
      <c r="AV417" s="16" t="s">
        <v>194</v>
      </c>
      <c r="AW417" s="16" t="s">
        <v>36</v>
      </c>
      <c r="AX417" s="16" t="s">
        <v>79</v>
      </c>
      <c r="AY417" s="248" t="s">
        <v>174</v>
      </c>
    </row>
    <row r="418" spans="2:51" s="13" customFormat="1" ht="11.25">
      <c r="B418" s="205"/>
      <c r="C418" s="206"/>
      <c r="D418" s="207" t="s">
        <v>183</v>
      </c>
      <c r="E418" s="208" t="s">
        <v>1</v>
      </c>
      <c r="F418" s="209" t="s">
        <v>431</v>
      </c>
      <c r="G418" s="206"/>
      <c r="H418" s="208" t="s">
        <v>1</v>
      </c>
      <c r="I418" s="210"/>
      <c r="J418" s="206"/>
      <c r="K418" s="206"/>
      <c r="L418" s="211"/>
      <c r="M418" s="212"/>
      <c r="N418" s="213"/>
      <c r="O418" s="213"/>
      <c r="P418" s="213"/>
      <c r="Q418" s="213"/>
      <c r="R418" s="213"/>
      <c r="S418" s="213"/>
      <c r="T418" s="214"/>
      <c r="AT418" s="215" t="s">
        <v>183</v>
      </c>
      <c r="AU418" s="215" t="s">
        <v>89</v>
      </c>
      <c r="AV418" s="13" t="s">
        <v>87</v>
      </c>
      <c r="AW418" s="13" t="s">
        <v>36</v>
      </c>
      <c r="AX418" s="13" t="s">
        <v>79</v>
      </c>
      <c r="AY418" s="215" t="s">
        <v>174</v>
      </c>
    </row>
    <row r="419" spans="2:51" s="13" customFormat="1" ht="11.25">
      <c r="B419" s="205"/>
      <c r="C419" s="206"/>
      <c r="D419" s="207" t="s">
        <v>183</v>
      </c>
      <c r="E419" s="208" t="s">
        <v>1</v>
      </c>
      <c r="F419" s="209" t="s">
        <v>432</v>
      </c>
      <c r="G419" s="206"/>
      <c r="H419" s="208" t="s">
        <v>1</v>
      </c>
      <c r="I419" s="210"/>
      <c r="J419" s="206"/>
      <c r="K419" s="206"/>
      <c r="L419" s="211"/>
      <c r="M419" s="212"/>
      <c r="N419" s="213"/>
      <c r="O419" s="213"/>
      <c r="P419" s="213"/>
      <c r="Q419" s="213"/>
      <c r="R419" s="213"/>
      <c r="S419" s="213"/>
      <c r="T419" s="214"/>
      <c r="AT419" s="215" t="s">
        <v>183</v>
      </c>
      <c r="AU419" s="215" t="s">
        <v>89</v>
      </c>
      <c r="AV419" s="13" t="s">
        <v>87</v>
      </c>
      <c r="AW419" s="13" t="s">
        <v>36</v>
      </c>
      <c r="AX419" s="13" t="s">
        <v>79</v>
      </c>
      <c r="AY419" s="215" t="s">
        <v>174</v>
      </c>
    </row>
    <row r="420" spans="2:51" s="14" customFormat="1" ht="11.25">
      <c r="B420" s="216"/>
      <c r="C420" s="217"/>
      <c r="D420" s="207" t="s">
        <v>183</v>
      </c>
      <c r="E420" s="218" t="s">
        <v>1</v>
      </c>
      <c r="F420" s="219" t="s">
        <v>445</v>
      </c>
      <c r="G420" s="217"/>
      <c r="H420" s="220">
        <v>0.36</v>
      </c>
      <c r="I420" s="221"/>
      <c r="J420" s="217"/>
      <c r="K420" s="217"/>
      <c r="L420" s="222"/>
      <c r="M420" s="223"/>
      <c r="N420" s="224"/>
      <c r="O420" s="224"/>
      <c r="P420" s="224"/>
      <c r="Q420" s="224"/>
      <c r="R420" s="224"/>
      <c r="S420" s="224"/>
      <c r="T420" s="225"/>
      <c r="AT420" s="226" t="s">
        <v>183</v>
      </c>
      <c r="AU420" s="226" t="s">
        <v>89</v>
      </c>
      <c r="AV420" s="14" t="s">
        <v>89</v>
      </c>
      <c r="AW420" s="14" t="s">
        <v>36</v>
      </c>
      <c r="AX420" s="14" t="s">
        <v>79</v>
      </c>
      <c r="AY420" s="226" t="s">
        <v>174</v>
      </c>
    </row>
    <row r="421" spans="2:51" s="14" customFormat="1" ht="11.25">
      <c r="B421" s="216"/>
      <c r="C421" s="217"/>
      <c r="D421" s="207" t="s">
        <v>183</v>
      </c>
      <c r="E421" s="218" t="s">
        <v>1</v>
      </c>
      <c r="F421" s="219" t="s">
        <v>446</v>
      </c>
      <c r="G421" s="217"/>
      <c r="H421" s="220">
        <v>0.56</v>
      </c>
      <c r="I421" s="221"/>
      <c r="J421" s="217"/>
      <c r="K421" s="217"/>
      <c r="L421" s="222"/>
      <c r="M421" s="223"/>
      <c r="N421" s="224"/>
      <c r="O421" s="224"/>
      <c r="P421" s="224"/>
      <c r="Q421" s="224"/>
      <c r="R421" s="224"/>
      <c r="S421" s="224"/>
      <c r="T421" s="225"/>
      <c r="AT421" s="226" t="s">
        <v>183</v>
      </c>
      <c r="AU421" s="226" t="s">
        <v>89</v>
      </c>
      <c r="AV421" s="14" t="s">
        <v>89</v>
      </c>
      <c r="AW421" s="14" t="s">
        <v>36</v>
      </c>
      <c r="AX421" s="14" t="s">
        <v>79</v>
      </c>
      <c r="AY421" s="226" t="s">
        <v>174</v>
      </c>
    </row>
    <row r="422" spans="2:51" s="14" customFormat="1" ht="11.25">
      <c r="B422" s="216"/>
      <c r="C422" s="217"/>
      <c r="D422" s="207" t="s">
        <v>183</v>
      </c>
      <c r="E422" s="218" t="s">
        <v>1</v>
      </c>
      <c r="F422" s="219" t="s">
        <v>447</v>
      </c>
      <c r="G422" s="217"/>
      <c r="H422" s="220">
        <v>0.72</v>
      </c>
      <c r="I422" s="221"/>
      <c r="J422" s="217"/>
      <c r="K422" s="217"/>
      <c r="L422" s="222"/>
      <c r="M422" s="223"/>
      <c r="N422" s="224"/>
      <c r="O422" s="224"/>
      <c r="P422" s="224"/>
      <c r="Q422" s="224"/>
      <c r="R422" s="224"/>
      <c r="S422" s="224"/>
      <c r="T422" s="225"/>
      <c r="AT422" s="226" t="s">
        <v>183</v>
      </c>
      <c r="AU422" s="226" t="s">
        <v>89</v>
      </c>
      <c r="AV422" s="14" t="s">
        <v>89</v>
      </c>
      <c r="AW422" s="14" t="s">
        <v>36</v>
      </c>
      <c r="AX422" s="14" t="s">
        <v>79</v>
      </c>
      <c r="AY422" s="226" t="s">
        <v>174</v>
      </c>
    </row>
    <row r="423" spans="2:51" s="16" customFormat="1" ht="11.25">
      <c r="B423" s="238"/>
      <c r="C423" s="239"/>
      <c r="D423" s="207" t="s">
        <v>183</v>
      </c>
      <c r="E423" s="240" t="s">
        <v>1</v>
      </c>
      <c r="F423" s="241" t="s">
        <v>226</v>
      </c>
      <c r="G423" s="239"/>
      <c r="H423" s="242">
        <v>1.6400000000000001</v>
      </c>
      <c r="I423" s="243"/>
      <c r="J423" s="239"/>
      <c r="K423" s="239"/>
      <c r="L423" s="244"/>
      <c r="M423" s="245"/>
      <c r="N423" s="246"/>
      <c r="O423" s="246"/>
      <c r="P423" s="246"/>
      <c r="Q423" s="246"/>
      <c r="R423" s="246"/>
      <c r="S423" s="246"/>
      <c r="T423" s="247"/>
      <c r="AT423" s="248" t="s">
        <v>183</v>
      </c>
      <c r="AU423" s="248" t="s">
        <v>89</v>
      </c>
      <c r="AV423" s="16" t="s">
        <v>194</v>
      </c>
      <c r="AW423" s="16" t="s">
        <v>36</v>
      </c>
      <c r="AX423" s="16" t="s">
        <v>79</v>
      </c>
      <c r="AY423" s="248" t="s">
        <v>174</v>
      </c>
    </row>
    <row r="424" spans="2:51" s="13" customFormat="1" ht="11.25">
      <c r="B424" s="205"/>
      <c r="C424" s="206"/>
      <c r="D424" s="207" t="s">
        <v>183</v>
      </c>
      <c r="E424" s="208" t="s">
        <v>1</v>
      </c>
      <c r="F424" s="209" t="s">
        <v>420</v>
      </c>
      <c r="G424" s="206"/>
      <c r="H424" s="208" t="s">
        <v>1</v>
      </c>
      <c r="I424" s="210"/>
      <c r="J424" s="206"/>
      <c r="K424" s="206"/>
      <c r="L424" s="211"/>
      <c r="M424" s="212"/>
      <c r="N424" s="213"/>
      <c r="O424" s="213"/>
      <c r="P424" s="213"/>
      <c r="Q424" s="213"/>
      <c r="R424" s="213"/>
      <c r="S424" s="213"/>
      <c r="T424" s="214"/>
      <c r="AT424" s="215" t="s">
        <v>183</v>
      </c>
      <c r="AU424" s="215" t="s">
        <v>89</v>
      </c>
      <c r="AV424" s="13" t="s">
        <v>87</v>
      </c>
      <c r="AW424" s="13" t="s">
        <v>36</v>
      </c>
      <c r="AX424" s="13" t="s">
        <v>79</v>
      </c>
      <c r="AY424" s="215" t="s">
        <v>174</v>
      </c>
    </row>
    <row r="425" spans="2:51" s="13" customFormat="1" ht="11.25">
      <c r="B425" s="205"/>
      <c r="C425" s="206"/>
      <c r="D425" s="207" t="s">
        <v>183</v>
      </c>
      <c r="E425" s="208" t="s">
        <v>1</v>
      </c>
      <c r="F425" s="209" t="s">
        <v>421</v>
      </c>
      <c r="G425" s="206"/>
      <c r="H425" s="208" t="s">
        <v>1</v>
      </c>
      <c r="I425" s="210"/>
      <c r="J425" s="206"/>
      <c r="K425" s="206"/>
      <c r="L425" s="211"/>
      <c r="M425" s="212"/>
      <c r="N425" s="213"/>
      <c r="O425" s="213"/>
      <c r="P425" s="213"/>
      <c r="Q425" s="213"/>
      <c r="R425" s="213"/>
      <c r="S425" s="213"/>
      <c r="T425" s="214"/>
      <c r="AT425" s="215" t="s">
        <v>183</v>
      </c>
      <c r="AU425" s="215" t="s">
        <v>89</v>
      </c>
      <c r="AV425" s="13" t="s">
        <v>87</v>
      </c>
      <c r="AW425" s="13" t="s">
        <v>36</v>
      </c>
      <c r="AX425" s="13" t="s">
        <v>79</v>
      </c>
      <c r="AY425" s="215" t="s">
        <v>174</v>
      </c>
    </row>
    <row r="426" spans="2:51" s="13" customFormat="1" ht="11.25">
      <c r="B426" s="205"/>
      <c r="C426" s="206"/>
      <c r="D426" s="207" t="s">
        <v>183</v>
      </c>
      <c r="E426" s="208" t="s">
        <v>1</v>
      </c>
      <c r="F426" s="209" t="s">
        <v>448</v>
      </c>
      <c r="G426" s="206"/>
      <c r="H426" s="208" t="s">
        <v>1</v>
      </c>
      <c r="I426" s="210"/>
      <c r="J426" s="206"/>
      <c r="K426" s="206"/>
      <c r="L426" s="211"/>
      <c r="M426" s="212"/>
      <c r="N426" s="213"/>
      <c r="O426" s="213"/>
      <c r="P426" s="213"/>
      <c r="Q426" s="213"/>
      <c r="R426" s="213"/>
      <c r="S426" s="213"/>
      <c r="T426" s="214"/>
      <c r="AT426" s="215" t="s">
        <v>183</v>
      </c>
      <c r="AU426" s="215" t="s">
        <v>89</v>
      </c>
      <c r="AV426" s="13" t="s">
        <v>87</v>
      </c>
      <c r="AW426" s="13" t="s">
        <v>36</v>
      </c>
      <c r="AX426" s="13" t="s">
        <v>79</v>
      </c>
      <c r="AY426" s="215" t="s">
        <v>174</v>
      </c>
    </row>
    <row r="427" spans="2:51" s="14" customFormat="1" ht="11.25">
      <c r="B427" s="216"/>
      <c r="C427" s="217"/>
      <c r="D427" s="207" t="s">
        <v>183</v>
      </c>
      <c r="E427" s="218" t="s">
        <v>1</v>
      </c>
      <c r="F427" s="219" t="s">
        <v>449</v>
      </c>
      <c r="G427" s="217"/>
      <c r="H427" s="220">
        <v>1.8</v>
      </c>
      <c r="I427" s="221"/>
      <c r="J427" s="217"/>
      <c r="K427" s="217"/>
      <c r="L427" s="222"/>
      <c r="M427" s="223"/>
      <c r="N427" s="224"/>
      <c r="O427" s="224"/>
      <c r="P427" s="224"/>
      <c r="Q427" s="224"/>
      <c r="R427" s="224"/>
      <c r="S427" s="224"/>
      <c r="T427" s="225"/>
      <c r="AT427" s="226" t="s">
        <v>183</v>
      </c>
      <c r="AU427" s="226" t="s">
        <v>89</v>
      </c>
      <c r="AV427" s="14" t="s">
        <v>89</v>
      </c>
      <c r="AW427" s="14" t="s">
        <v>36</v>
      </c>
      <c r="AX427" s="14" t="s">
        <v>79</v>
      </c>
      <c r="AY427" s="226" t="s">
        <v>174</v>
      </c>
    </row>
    <row r="428" spans="2:51" s="16" customFormat="1" ht="11.25">
      <c r="B428" s="238"/>
      <c r="C428" s="239"/>
      <c r="D428" s="207" t="s">
        <v>183</v>
      </c>
      <c r="E428" s="240" t="s">
        <v>1</v>
      </c>
      <c r="F428" s="241" t="s">
        <v>226</v>
      </c>
      <c r="G428" s="239"/>
      <c r="H428" s="242">
        <v>1.8</v>
      </c>
      <c r="I428" s="243"/>
      <c r="J428" s="239"/>
      <c r="K428" s="239"/>
      <c r="L428" s="244"/>
      <c r="M428" s="245"/>
      <c r="N428" s="246"/>
      <c r="O428" s="246"/>
      <c r="P428" s="246"/>
      <c r="Q428" s="246"/>
      <c r="R428" s="246"/>
      <c r="S428" s="246"/>
      <c r="T428" s="247"/>
      <c r="AT428" s="248" t="s">
        <v>183</v>
      </c>
      <c r="AU428" s="248" t="s">
        <v>89</v>
      </c>
      <c r="AV428" s="16" t="s">
        <v>194</v>
      </c>
      <c r="AW428" s="16" t="s">
        <v>36</v>
      </c>
      <c r="AX428" s="16" t="s">
        <v>79</v>
      </c>
      <c r="AY428" s="248" t="s">
        <v>174</v>
      </c>
    </row>
    <row r="429" spans="2:51" s="15" customFormat="1" ht="11.25">
      <c r="B429" s="227"/>
      <c r="C429" s="228"/>
      <c r="D429" s="207" t="s">
        <v>183</v>
      </c>
      <c r="E429" s="229" t="s">
        <v>1</v>
      </c>
      <c r="F429" s="230" t="s">
        <v>188</v>
      </c>
      <c r="G429" s="228"/>
      <c r="H429" s="231">
        <v>27.63</v>
      </c>
      <c r="I429" s="232"/>
      <c r="J429" s="228"/>
      <c r="K429" s="228"/>
      <c r="L429" s="233"/>
      <c r="M429" s="234"/>
      <c r="N429" s="235"/>
      <c r="O429" s="235"/>
      <c r="P429" s="235"/>
      <c r="Q429" s="235"/>
      <c r="R429" s="235"/>
      <c r="S429" s="235"/>
      <c r="T429" s="236"/>
      <c r="AT429" s="237" t="s">
        <v>183</v>
      </c>
      <c r="AU429" s="237" t="s">
        <v>89</v>
      </c>
      <c r="AV429" s="15" t="s">
        <v>181</v>
      </c>
      <c r="AW429" s="15" t="s">
        <v>36</v>
      </c>
      <c r="AX429" s="15" t="s">
        <v>87</v>
      </c>
      <c r="AY429" s="237" t="s">
        <v>174</v>
      </c>
    </row>
    <row r="430" spans="1:65" s="2" customFormat="1" ht="14.45" customHeight="1">
      <c r="A430" s="35"/>
      <c r="B430" s="36"/>
      <c r="C430" s="192" t="s">
        <v>450</v>
      </c>
      <c r="D430" s="192" t="s">
        <v>176</v>
      </c>
      <c r="E430" s="193" t="s">
        <v>451</v>
      </c>
      <c r="F430" s="194" t="s">
        <v>452</v>
      </c>
      <c r="G430" s="195" t="s">
        <v>179</v>
      </c>
      <c r="H430" s="196">
        <v>27.63</v>
      </c>
      <c r="I430" s="197"/>
      <c r="J430" s="198">
        <f>ROUND(I430*H430,2)</f>
        <v>0</v>
      </c>
      <c r="K430" s="194" t="s">
        <v>180</v>
      </c>
      <c r="L430" s="40"/>
      <c r="M430" s="199" t="s">
        <v>1</v>
      </c>
      <c r="N430" s="200" t="s">
        <v>44</v>
      </c>
      <c r="O430" s="72"/>
      <c r="P430" s="201">
        <f>O430*H430</f>
        <v>0</v>
      </c>
      <c r="Q430" s="201">
        <v>0</v>
      </c>
      <c r="R430" s="201">
        <f>Q430*H430</f>
        <v>0</v>
      </c>
      <c r="S430" s="201">
        <v>0</v>
      </c>
      <c r="T430" s="202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203" t="s">
        <v>181</v>
      </c>
      <c r="AT430" s="203" t="s">
        <v>176</v>
      </c>
      <c r="AU430" s="203" t="s">
        <v>89</v>
      </c>
      <c r="AY430" s="18" t="s">
        <v>174</v>
      </c>
      <c r="BE430" s="204">
        <f>IF(N430="základní",J430,0)</f>
        <v>0</v>
      </c>
      <c r="BF430" s="204">
        <f>IF(N430="snížená",J430,0)</f>
        <v>0</v>
      </c>
      <c r="BG430" s="204">
        <f>IF(N430="zákl. přenesená",J430,0)</f>
        <v>0</v>
      </c>
      <c r="BH430" s="204">
        <f>IF(N430="sníž. přenesená",J430,0)</f>
        <v>0</v>
      </c>
      <c r="BI430" s="204">
        <f>IF(N430="nulová",J430,0)</f>
        <v>0</v>
      </c>
      <c r="BJ430" s="18" t="s">
        <v>87</v>
      </c>
      <c r="BK430" s="204">
        <f>ROUND(I430*H430,2)</f>
        <v>0</v>
      </c>
      <c r="BL430" s="18" t="s">
        <v>181</v>
      </c>
      <c r="BM430" s="203" t="s">
        <v>453</v>
      </c>
    </row>
    <row r="431" spans="1:65" s="2" customFormat="1" ht="14.45" customHeight="1">
      <c r="A431" s="35"/>
      <c r="B431" s="36"/>
      <c r="C431" s="192" t="s">
        <v>454</v>
      </c>
      <c r="D431" s="192" t="s">
        <v>176</v>
      </c>
      <c r="E431" s="193" t="s">
        <v>455</v>
      </c>
      <c r="F431" s="194" t="s">
        <v>456</v>
      </c>
      <c r="G431" s="195" t="s">
        <v>295</v>
      </c>
      <c r="H431" s="196">
        <v>0.764</v>
      </c>
      <c r="I431" s="197"/>
      <c r="J431" s="198">
        <f>ROUND(I431*H431,2)</f>
        <v>0</v>
      </c>
      <c r="K431" s="194" t="s">
        <v>180</v>
      </c>
      <c r="L431" s="40"/>
      <c r="M431" s="199" t="s">
        <v>1</v>
      </c>
      <c r="N431" s="200" t="s">
        <v>44</v>
      </c>
      <c r="O431" s="72"/>
      <c r="P431" s="201">
        <f>O431*H431</f>
        <v>0</v>
      </c>
      <c r="Q431" s="201">
        <v>1.06277</v>
      </c>
      <c r="R431" s="201">
        <f>Q431*H431</f>
        <v>0.81195628</v>
      </c>
      <c r="S431" s="201">
        <v>0</v>
      </c>
      <c r="T431" s="202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203" t="s">
        <v>181</v>
      </c>
      <c r="AT431" s="203" t="s">
        <v>176</v>
      </c>
      <c r="AU431" s="203" t="s">
        <v>89</v>
      </c>
      <c r="AY431" s="18" t="s">
        <v>174</v>
      </c>
      <c r="BE431" s="204">
        <f>IF(N431="základní",J431,0)</f>
        <v>0</v>
      </c>
      <c r="BF431" s="204">
        <f>IF(N431="snížená",J431,0)</f>
        <v>0</v>
      </c>
      <c r="BG431" s="204">
        <f>IF(N431="zákl. přenesená",J431,0)</f>
        <v>0</v>
      </c>
      <c r="BH431" s="204">
        <f>IF(N431="sníž. přenesená",J431,0)</f>
        <v>0</v>
      </c>
      <c r="BI431" s="204">
        <f>IF(N431="nulová",J431,0)</f>
        <v>0</v>
      </c>
      <c r="BJ431" s="18" t="s">
        <v>87</v>
      </c>
      <c r="BK431" s="204">
        <f>ROUND(I431*H431,2)</f>
        <v>0</v>
      </c>
      <c r="BL431" s="18" t="s">
        <v>181</v>
      </c>
      <c r="BM431" s="203" t="s">
        <v>457</v>
      </c>
    </row>
    <row r="432" spans="2:51" s="13" customFormat="1" ht="11.25">
      <c r="B432" s="205"/>
      <c r="C432" s="206"/>
      <c r="D432" s="207" t="s">
        <v>183</v>
      </c>
      <c r="E432" s="208" t="s">
        <v>1</v>
      </c>
      <c r="F432" s="209" t="s">
        <v>200</v>
      </c>
      <c r="G432" s="206"/>
      <c r="H432" s="208" t="s">
        <v>1</v>
      </c>
      <c r="I432" s="210"/>
      <c r="J432" s="206"/>
      <c r="K432" s="206"/>
      <c r="L432" s="211"/>
      <c r="M432" s="212"/>
      <c r="N432" s="213"/>
      <c r="O432" s="213"/>
      <c r="P432" s="213"/>
      <c r="Q432" s="213"/>
      <c r="R432" s="213"/>
      <c r="S432" s="213"/>
      <c r="T432" s="214"/>
      <c r="AT432" s="215" t="s">
        <v>183</v>
      </c>
      <c r="AU432" s="215" t="s">
        <v>89</v>
      </c>
      <c r="AV432" s="13" t="s">
        <v>87</v>
      </c>
      <c r="AW432" s="13" t="s">
        <v>36</v>
      </c>
      <c r="AX432" s="13" t="s">
        <v>79</v>
      </c>
      <c r="AY432" s="215" t="s">
        <v>174</v>
      </c>
    </row>
    <row r="433" spans="2:51" s="13" customFormat="1" ht="11.25">
      <c r="B433" s="205"/>
      <c r="C433" s="206"/>
      <c r="D433" s="207" t="s">
        <v>183</v>
      </c>
      <c r="E433" s="208" t="s">
        <v>1</v>
      </c>
      <c r="F433" s="209" t="s">
        <v>386</v>
      </c>
      <c r="G433" s="206"/>
      <c r="H433" s="208" t="s">
        <v>1</v>
      </c>
      <c r="I433" s="210"/>
      <c r="J433" s="206"/>
      <c r="K433" s="206"/>
      <c r="L433" s="211"/>
      <c r="M433" s="212"/>
      <c r="N433" s="213"/>
      <c r="O433" s="213"/>
      <c r="P433" s="213"/>
      <c r="Q433" s="213"/>
      <c r="R433" s="213"/>
      <c r="S433" s="213"/>
      <c r="T433" s="214"/>
      <c r="AT433" s="215" t="s">
        <v>183</v>
      </c>
      <c r="AU433" s="215" t="s">
        <v>89</v>
      </c>
      <c r="AV433" s="13" t="s">
        <v>87</v>
      </c>
      <c r="AW433" s="13" t="s">
        <v>36</v>
      </c>
      <c r="AX433" s="13" t="s">
        <v>79</v>
      </c>
      <c r="AY433" s="215" t="s">
        <v>174</v>
      </c>
    </row>
    <row r="434" spans="2:51" s="13" customFormat="1" ht="11.25">
      <c r="B434" s="205"/>
      <c r="C434" s="206"/>
      <c r="D434" s="207" t="s">
        <v>183</v>
      </c>
      <c r="E434" s="208" t="s">
        <v>1</v>
      </c>
      <c r="F434" s="209" t="s">
        <v>458</v>
      </c>
      <c r="G434" s="206"/>
      <c r="H434" s="208" t="s">
        <v>1</v>
      </c>
      <c r="I434" s="210"/>
      <c r="J434" s="206"/>
      <c r="K434" s="206"/>
      <c r="L434" s="211"/>
      <c r="M434" s="212"/>
      <c r="N434" s="213"/>
      <c r="O434" s="213"/>
      <c r="P434" s="213"/>
      <c r="Q434" s="213"/>
      <c r="R434" s="213"/>
      <c r="S434" s="213"/>
      <c r="T434" s="214"/>
      <c r="AT434" s="215" t="s">
        <v>183</v>
      </c>
      <c r="AU434" s="215" t="s">
        <v>89</v>
      </c>
      <c r="AV434" s="13" t="s">
        <v>87</v>
      </c>
      <c r="AW434" s="13" t="s">
        <v>36</v>
      </c>
      <c r="AX434" s="13" t="s">
        <v>79</v>
      </c>
      <c r="AY434" s="215" t="s">
        <v>174</v>
      </c>
    </row>
    <row r="435" spans="2:51" s="14" customFormat="1" ht="11.25">
      <c r="B435" s="216"/>
      <c r="C435" s="217"/>
      <c r="D435" s="207" t="s">
        <v>183</v>
      </c>
      <c r="E435" s="218" t="s">
        <v>1</v>
      </c>
      <c r="F435" s="219" t="s">
        <v>459</v>
      </c>
      <c r="G435" s="217"/>
      <c r="H435" s="220">
        <v>0.051</v>
      </c>
      <c r="I435" s="221"/>
      <c r="J435" s="217"/>
      <c r="K435" s="217"/>
      <c r="L435" s="222"/>
      <c r="M435" s="223"/>
      <c r="N435" s="224"/>
      <c r="O435" s="224"/>
      <c r="P435" s="224"/>
      <c r="Q435" s="224"/>
      <c r="R435" s="224"/>
      <c r="S435" s="224"/>
      <c r="T435" s="225"/>
      <c r="AT435" s="226" t="s">
        <v>183</v>
      </c>
      <c r="AU435" s="226" t="s">
        <v>89</v>
      </c>
      <c r="AV435" s="14" t="s">
        <v>89</v>
      </c>
      <c r="AW435" s="14" t="s">
        <v>36</v>
      </c>
      <c r="AX435" s="14" t="s">
        <v>79</v>
      </c>
      <c r="AY435" s="226" t="s">
        <v>174</v>
      </c>
    </row>
    <row r="436" spans="2:51" s="14" customFormat="1" ht="11.25">
      <c r="B436" s="216"/>
      <c r="C436" s="217"/>
      <c r="D436" s="207" t="s">
        <v>183</v>
      </c>
      <c r="E436" s="218" t="s">
        <v>1</v>
      </c>
      <c r="F436" s="219" t="s">
        <v>460</v>
      </c>
      <c r="G436" s="217"/>
      <c r="H436" s="220">
        <v>0.01</v>
      </c>
      <c r="I436" s="221"/>
      <c r="J436" s="217"/>
      <c r="K436" s="217"/>
      <c r="L436" s="222"/>
      <c r="M436" s="223"/>
      <c r="N436" s="224"/>
      <c r="O436" s="224"/>
      <c r="P436" s="224"/>
      <c r="Q436" s="224"/>
      <c r="R436" s="224"/>
      <c r="S436" s="224"/>
      <c r="T436" s="225"/>
      <c r="AT436" s="226" t="s">
        <v>183</v>
      </c>
      <c r="AU436" s="226" t="s">
        <v>89</v>
      </c>
      <c r="AV436" s="14" t="s">
        <v>89</v>
      </c>
      <c r="AW436" s="14" t="s">
        <v>36</v>
      </c>
      <c r="AX436" s="14" t="s">
        <v>79</v>
      </c>
      <c r="AY436" s="226" t="s">
        <v>174</v>
      </c>
    </row>
    <row r="437" spans="2:51" s="16" customFormat="1" ht="11.25">
      <c r="B437" s="238"/>
      <c r="C437" s="239"/>
      <c r="D437" s="207" t="s">
        <v>183</v>
      </c>
      <c r="E437" s="240" t="s">
        <v>1</v>
      </c>
      <c r="F437" s="241" t="s">
        <v>226</v>
      </c>
      <c r="G437" s="239"/>
      <c r="H437" s="242">
        <v>0.061</v>
      </c>
      <c r="I437" s="243"/>
      <c r="J437" s="239"/>
      <c r="K437" s="239"/>
      <c r="L437" s="244"/>
      <c r="M437" s="245"/>
      <c r="N437" s="246"/>
      <c r="O437" s="246"/>
      <c r="P437" s="246"/>
      <c r="Q437" s="246"/>
      <c r="R437" s="246"/>
      <c r="S437" s="246"/>
      <c r="T437" s="247"/>
      <c r="AT437" s="248" t="s">
        <v>183</v>
      </c>
      <c r="AU437" s="248" t="s">
        <v>89</v>
      </c>
      <c r="AV437" s="16" t="s">
        <v>194</v>
      </c>
      <c r="AW437" s="16" t="s">
        <v>36</v>
      </c>
      <c r="AX437" s="16" t="s">
        <v>79</v>
      </c>
      <c r="AY437" s="248" t="s">
        <v>174</v>
      </c>
    </row>
    <row r="438" spans="2:51" s="13" customFormat="1" ht="11.25">
      <c r="B438" s="205"/>
      <c r="C438" s="206"/>
      <c r="D438" s="207" t="s">
        <v>183</v>
      </c>
      <c r="E438" s="208" t="s">
        <v>1</v>
      </c>
      <c r="F438" s="209" t="s">
        <v>199</v>
      </c>
      <c r="G438" s="206"/>
      <c r="H438" s="208" t="s">
        <v>1</v>
      </c>
      <c r="I438" s="210"/>
      <c r="J438" s="206"/>
      <c r="K438" s="206"/>
      <c r="L438" s="211"/>
      <c r="M438" s="212"/>
      <c r="N438" s="213"/>
      <c r="O438" s="213"/>
      <c r="P438" s="213"/>
      <c r="Q438" s="213"/>
      <c r="R438" s="213"/>
      <c r="S438" s="213"/>
      <c r="T438" s="214"/>
      <c r="AT438" s="215" t="s">
        <v>183</v>
      </c>
      <c r="AU438" s="215" t="s">
        <v>89</v>
      </c>
      <c r="AV438" s="13" t="s">
        <v>87</v>
      </c>
      <c r="AW438" s="13" t="s">
        <v>36</v>
      </c>
      <c r="AX438" s="13" t="s">
        <v>79</v>
      </c>
      <c r="AY438" s="215" t="s">
        <v>174</v>
      </c>
    </row>
    <row r="439" spans="2:51" s="13" customFormat="1" ht="11.25">
      <c r="B439" s="205"/>
      <c r="C439" s="206"/>
      <c r="D439" s="207" t="s">
        <v>183</v>
      </c>
      <c r="E439" s="208" t="s">
        <v>1</v>
      </c>
      <c r="F439" s="209" t="s">
        <v>200</v>
      </c>
      <c r="G439" s="206"/>
      <c r="H439" s="208" t="s">
        <v>1</v>
      </c>
      <c r="I439" s="210"/>
      <c r="J439" s="206"/>
      <c r="K439" s="206"/>
      <c r="L439" s="211"/>
      <c r="M439" s="212"/>
      <c r="N439" s="213"/>
      <c r="O439" s="213"/>
      <c r="P439" s="213"/>
      <c r="Q439" s="213"/>
      <c r="R439" s="213"/>
      <c r="S439" s="213"/>
      <c r="T439" s="214"/>
      <c r="AT439" s="215" t="s">
        <v>183</v>
      </c>
      <c r="AU439" s="215" t="s">
        <v>89</v>
      </c>
      <c r="AV439" s="13" t="s">
        <v>87</v>
      </c>
      <c r="AW439" s="13" t="s">
        <v>36</v>
      </c>
      <c r="AX439" s="13" t="s">
        <v>79</v>
      </c>
      <c r="AY439" s="215" t="s">
        <v>174</v>
      </c>
    </row>
    <row r="440" spans="2:51" s="13" customFormat="1" ht="11.25">
      <c r="B440" s="205"/>
      <c r="C440" s="206"/>
      <c r="D440" s="207" t="s">
        <v>183</v>
      </c>
      <c r="E440" s="208" t="s">
        <v>1</v>
      </c>
      <c r="F440" s="209" t="s">
        <v>201</v>
      </c>
      <c r="G440" s="206"/>
      <c r="H440" s="208" t="s">
        <v>1</v>
      </c>
      <c r="I440" s="210"/>
      <c r="J440" s="206"/>
      <c r="K440" s="206"/>
      <c r="L440" s="211"/>
      <c r="M440" s="212"/>
      <c r="N440" s="213"/>
      <c r="O440" s="213"/>
      <c r="P440" s="213"/>
      <c r="Q440" s="213"/>
      <c r="R440" s="213"/>
      <c r="S440" s="213"/>
      <c r="T440" s="214"/>
      <c r="AT440" s="215" t="s">
        <v>183</v>
      </c>
      <c r="AU440" s="215" t="s">
        <v>89</v>
      </c>
      <c r="AV440" s="13" t="s">
        <v>87</v>
      </c>
      <c r="AW440" s="13" t="s">
        <v>36</v>
      </c>
      <c r="AX440" s="13" t="s">
        <v>79</v>
      </c>
      <c r="AY440" s="215" t="s">
        <v>174</v>
      </c>
    </row>
    <row r="441" spans="2:51" s="13" customFormat="1" ht="11.25">
      <c r="B441" s="205"/>
      <c r="C441" s="206"/>
      <c r="D441" s="207" t="s">
        <v>183</v>
      </c>
      <c r="E441" s="208" t="s">
        <v>1</v>
      </c>
      <c r="F441" s="209" t="s">
        <v>402</v>
      </c>
      <c r="G441" s="206"/>
      <c r="H441" s="208" t="s">
        <v>1</v>
      </c>
      <c r="I441" s="210"/>
      <c r="J441" s="206"/>
      <c r="K441" s="206"/>
      <c r="L441" s="211"/>
      <c r="M441" s="212"/>
      <c r="N441" s="213"/>
      <c r="O441" s="213"/>
      <c r="P441" s="213"/>
      <c r="Q441" s="213"/>
      <c r="R441" s="213"/>
      <c r="S441" s="213"/>
      <c r="T441" s="214"/>
      <c r="AT441" s="215" t="s">
        <v>183</v>
      </c>
      <c r="AU441" s="215" t="s">
        <v>89</v>
      </c>
      <c r="AV441" s="13" t="s">
        <v>87</v>
      </c>
      <c r="AW441" s="13" t="s">
        <v>36</v>
      </c>
      <c r="AX441" s="13" t="s">
        <v>79</v>
      </c>
      <c r="AY441" s="215" t="s">
        <v>174</v>
      </c>
    </row>
    <row r="442" spans="2:51" s="13" customFormat="1" ht="11.25">
      <c r="B442" s="205"/>
      <c r="C442" s="206"/>
      <c r="D442" s="207" t="s">
        <v>183</v>
      </c>
      <c r="E442" s="208" t="s">
        <v>1</v>
      </c>
      <c r="F442" s="209" t="s">
        <v>390</v>
      </c>
      <c r="G442" s="206"/>
      <c r="H442" s="208" t="s">
        <v>1</v>
      </c>
      <c r="I442" s="210"/>
      <c r="J442" s="206"/>
      <c r="K442" s="206"/>
      <c r="L442" s="211"/>
      <c r="M442" s="212"/>
      <c r="N442" s="213"/>
      <c r="O442" s="213"/>
      <c r="P442" s="213"/>
      <c r="Q442" s="213"/>
      <c r="R442" s="213"/>
      <c r="S442" s="213"/>
      <c r="T442" s="214"/>
      <c r="AT442" s="215" t="s">
        <v>183</v>
      </c>
      <c r="AU442" s="215" t="s">
        <v>89</v>
      </c>
      <c r="AV442" s="13" t="s">
        <v>87</v>
      </c>
      <c r="AW442" s="13" t="s">
        <v>36</v>
      </c>
      <c r="AX442" s="13" t="s">
        <v>79</v>
      </c>
      <c r="AY442" s="215" t="s">
        <v>174</v>
      </c>
    </row>
    <row r="443" spans="2:51" s="14" customFormat="1" ht="11.25">
      <c r="B443" s="216"/>
      <c r="C443" s="217"/>
      <c r="D443" s="207" t="s">
        <v>183</v>
      </c>
      <c r="E443" s="218" t="s">
        <v>1</v>
      </c>
      <c r="F443" s="219" t="s">
        <v>461</v>
      </c>
      <c r="G443" s="217"/>
      <c r="H443" s="220">
        <v>0.038</v>
      </c>
      <c r="I443" s="221"/>
      <c r="J443" s="217"/>
      <c r="K443" s="217"/>
      <c r="L443" s="222"/>
      <c r="M443" s="223"/>
      <c r="N443" s="224"/>
      <c r="O443" s="224"/>
      <c r="P443" s="224"/>
      <c r="Q443" s="224"/>
      <c r="R443" s="224"/>
      <c r="S443" s="224"/>
      <c r="T443" s="225"/>
      <c r="AT443" s="226" t="s">
        <v>183</v>
      </c>
      <c r="AU443" s="226" t="s">
        <v>89</v>
      </c>
      <c r="AV443" s="14" t="s">
        <v>89</v>
      </c>
      <c r="AW443" s="14" t="s">
        <v>36</v>
      </c>
      <c r="AX443" s="14" t="s">
        <v>79</v>
      </c>
      <c r="AY443" s="226" t="s">
        <v>174</v>
      </c>
    </row>
    <row r="444" spans="2:51" s="13" customFormat="1" ht="11.25">
      <c r="B444" s="205"/>
      <c r="C444" s="206"/>
      <c r="D444" s="207" t="s">
        <v>183</v>
      </c>
      <c r="E444" s="208" t="s">
        <v>1</v>
      </c>
      <c r="F444" s="209" t="s">
        <v>392</v>
      </c>
      <c r="G444" s="206"/>
      <c r="H444" s="208" t="s">
        <v>1</v>
      </c>
      <c r="I444" s="210"/>
      <c r="J444" s="206"/>
      <c r="K444" s="206"/>
      <c r="L444" s="211"/>
      <c r="M444" s="212"/>
      <c r="N444" s="213"/>
      <c r="O444" s="213"/>
      <c r="P444" s="213"/>
      <c r="Q444" s="213"/>
      <c r="R444" s="213"/>
      <c r="S444" s="213"/>
      <c r="T444" s="214"/>
      <c r="AT444" s="215" t="s">
        <v>183</v>
      </c>
      <c r="AU444" s="215" t="s">
        <v>89</v>
      </c>
      <c r="AV444" s="13" t="s">
        <v>87</v>
      </c>
      <c r="AW444" s="13" t="s">
        <v>36</v>
      </c>
      <c r="AX444" s="13" t="s">
        <v>79</v>
      </c>
      <c r="AY444" s="215" t="s">
        <v>174</v>
      </c>
    </row>
    <row r="445" spans="2:51" s="14" customFormat="1" ht="11.25">
      <c r="B445" s="216"/>
      <c r="C445" s="217"/>
      <c r="D445" s="207" t="s">
        <v>183</v>
      </c>
      <c r="E445" s="218" t="s">
        <v>1</v>
      </c>
      <c r="F445" s="219" t="s">
        <v>462</v>
      </c>
      <c r="G445" s="217"/>
      <c r="H445" s="220">
        <v>0.032</v>
      </c>
      <c r="I445" s="221"/>
      <c r="J445" s="217"/>
      <c r="K445" s="217"/>
      <c r="L445" s="222"/>
      <c r="M445" s="223"/>
      <c r="N445" s="224"/>
      <c r="O445" s="224"/>
      <c r="P445" s="224"/>
      <c r="Q445" s="224"/>
      <c r="R445" s="224"/>
      <c r="S445" s="224"/>
      <c r="T445" s="225"/>
      <c r="AT445" s="226" t="s">
        <v>183</v>
      </c>
      <c r="AU445" s="226" t="s">
        <v>89</v>
      </c>
      <c r="AV445" s="14" t="s">
        <v>89</v>
      </c>
      <c r="AW445" s="14" t="s">
        <v>36</v>
      </c>
      <c r="AX445" s="14" t="s">
        <v>79</v>
      </c>
      <c r="AY445" s="226" t="s">
        <v>174</v>
      </c>
    </row>
    <row r="446" spans="2:51" s="14" customFormat="1" ht="11.25">
      <c r="B446" s="216"/>
      <c r="C446" s="217"/>
      <c r="D446" s="207" t="s">
        <v>183</v>
      </c>
      <c r="E446" s="218" t="s">
        <v>1</v>
      </c>
      <c r="F446" s="219" t="s">
        <v>463</v>
      </c>
      <c r="G446" s="217"/>
      <c r="H446" s="220">
        <v>0.014</v>
      </c>
      <c r="I446" s="221"/>
      <c r="J446" s="217"/>
      <c r="K446" s="217"/>
      <c r="L446" s="222"/>
      <c r="M446" s="223"/>
      <c r="N446" s="224"/>
      <c r="O446" s="224"/>
      <c r="P446" s="224"/>
      <c r="Q446" s="224"/>
      <c r="R446" s="224"/>
      <c r="S446" s="224"/>
      <c r="T446" s="225"/>
      <c r="AT446" s="226" t="s">
        <v>183</v>
      </c>
      <c r="AU446" s="226" t="s">
        <v>89</v>
      </c>
      <c r="AV446" s="14" t="s">
        <v>89</v>
      </c>
      <c r="AW446" s="14" t="s">
        <v>36</v>
      </c>
      <c r="AX446" s="14" t="s">
        <v>79</v>
      </c>
      <c r="AY446" s="226" t="s">
        <v>174</v>
      </c>
    </row>
    <row r="447" spans="2:51" s="16" customFormat="1" ht="11.25">
      <c r="B447" s="238"/>
      <c r="C447" s="239"/>
      <c r="D447" s="207" t="s">
        <v>183</v>
      </c>
      <c r="E447" s="240" t="s">
        <v>1</v>
      </c>
      <c r="F447" s="241" t="s">
        <v>226</v>
      </c>
      <c r="G447" s="239"/>
      <c r="H447" s="242">
        <v>0.084</v>
      </c>
      <c r="I447" s="243"/>
      <c r="J447" s="239"/>
      <c r="K447" s="239"/>
      <c r="L447" s="244"/>
      <c r="M447" s="245"/>
      <c r="N447" s="246"/>
      <c r="O447" s="246"/>
      <c r="P447" s="246"/>
      <c r="Q447" s="246"/>
      <c r="R447" s="246"/>
      <c r="S447" s="246"/>
      <c r="T447" s="247"/>
      <c r="AT447" s="248" t="s">
        <v>183</v>
      </c>
      <c r="AU447" s="248" t="s">
        <v>89</v>
      </c>
      <c r="AV447" s="16" t="s">
        <v>194</v>
      </c>
      <c r="AW447" s="16" t="s">
        <v>36</v>
      </c>
      <c r="AX447" s="16" t="s">
        <v>79</v>
      </c>
      <c r="AY447" s="248" t="s">
        <v>174</v>
      </c>
    </row>
    <row r="448" spans="2:51" s="13" customFormat="1" ht="11.25">
      <c r="B448" s="205"/>
      <c r="C448" s="206"/>
      <c r="D448" s="207" t="s">
        <v>183</v>
      </c>
      <c r="E448" s="208" t="s">
        <v>1</v>
      </c>
      <c r="F448" s="209" t="s">
        <v>464</v>
      </c>
      <c r="G448" s="206"/>
      <c r="H448" s="208" t="s">
        <v>1</v>
      </c>
      <c r="I448" s="210"/>
      <c r="J448" s="206"/>
      <c r="K448" s="206"/>
      <c r="L448" s="211"/>
      <c r="M448" s="212"/>
      <c r="N448" s="213"/>
      <c r="O448" s="213"/>
      <c r="P448" s="213"/>
      <c r="Q448" s="213"/>
      <c r="R448" s="213"/>
      <c r="S448" s="213"/>
      <c r="T448" s="214"/>
      <c r="AT448" s="215" t="s">
        <v>183</v>
      </c>
      <c r="AU448" s="215" t="s">
        <v>89</v>
      </c>
      <c r="AV448" s="13" t="s">
        <v>87</v>
      </c>
      <c r="AW448" s="13" t="s">
        <v>36</v>
      </c>
      <c r="AX448" s="13" t="s">
        <v>79</v>
      </c>
      <c r="AY448" s="215" t="s">
        <v>174</v>
      </c>
    </row>
    <row r="449" spans="2:51" s="14" customFormat="1" ht="11.25">
      <c r="B449" s="216"/>
      <c r="C449" s="217"/>
      <c r="D449" s="207" t="s">
        <v>183</v>
      </c>
      <c r="E449" s="218" t="s">
        <v>1</v>
      </c>
      <c r="F449" s="219" t="s">
        <v>465</v>
      </c>
      <c r="G449" s="217"/>
      <c r="H449" s="220">
        <v>0.066</v>
      </c>
      <c r="I449" s="221"/>
      <c r="J449" s="217"/>
      <c r="K449" s="217"/>
      <c r="L449" s="222"/>
      <c r="M449" s="223"/>
      <c r="N449" s="224"/>
      <c r="O449" s="224"/>
      <c r="P449" s="224"/>
      <c r="Q449" s="224"/>
      <c r="R449" s="224"/>
      <c r="S449" s="224"/>
      <c r="T449" s="225"/>
      <c r="AT449" s="226" t="s">
        <v>183</v>
      </c>
      <c r="AU449" s="226" t="s">
        <v>89</v>
      </c>
      <c r="AV449" s="14" t="s">
        <v>89</v>
      </c>
      <c r="AW449" s="14" t="s">
        <v>36</v>
      </c>
      <c r="AX449" s="14" t="s">
        <v>79</v>
      </c>
      <c r="AY449" s="226" t="s">
        <v>174</v>
      </c>
    </row>
    <row r="450" spans="2:51" s="14" customFormat="1" ht="11.25">
      <c r="B450" s="216"/>
      <c r="C450" s="217"/>
      <c r="D450" s="207" t="s">
        <v>183</v>
      </c>
      <c r="E450" s="218" t="s">
        <v>1</v>
      </c>
      <c r="F450" s="219" t="s">
        <v>466</v>
      </c>
      <c r="G450" s="217"/>
      <c r="H450" s="220">
        <v>0.013</v>
      </c>
      <c r="I450" s="221"/>
      <c r="J450" s="217"/>
      <c r="K450" s="217"/>
      <c r="L450" s="222"/>
      <c r="M450" s="223"/>
      <c r="N450" s="224"/>
      <c r="O450" s="224"/>
      <c r="P450" s="224"/>
      <c r="Q450" s="224"/>
      <c r="R450" s="224"/>
      <c r="S450" s="224"/>
      <c r="T450" s="225"/>
      <c r="AT450" s="226" t="s">
        <v>183</v>
      </c>
      <c r="AU450" s="226" t="s">
        <v>89</v>
      </c>
      <c r="AV450" s="14" t="s">
        <v>89</v>
      </c>
      <c r="AW450" s="14" t="s">
        <v>36</v>
      </c>
      <c r="AX450" s="14" t="s">
        <v>79</v>
      </c>
      <c r="AY450" s="226" t="s">
        <v>174</v>
      </c>
    </row>
    <row r="451" spans="2:51" s="13" customFormat="1" ht="11.25">
      <c r="B451" s="205"/>
      <c r="C451" s="206"/>
      <c r="D451" s="207" t="s">
        <v>183</v>
      </c>
      <c r="E451" s="208" t="s">
        <v>1</v>
      </c>
      <c r="F451" s="209" t="s">
        <v>467</v>
      </c>
      <c r="G451" s="206"/>
      <c r="H451" s="208" t="s">
        <v>1</v>
      </c>
      <c r="I451" s="210"/>
      <c r="J451" s="206"/>
      <c r="K451" s="206"/>
      <c r="L451" s="211"/>
      <c r="M451" s="212"/>
      <c r="N451" s="213"/>
      <c r="O451" s="213"/>
      <c r="P451" s="213"/>
      <c r="Q451" s="213"/>
      <c r="R451" s="213"/>
      <c r="S451" s="213"/>
      <c r="T451" s="214"/>
      <c r="AT451" s="215" t="s">
        <v>183</v>
      </c>
      <c r="AU451" s="215" t="s">
        <v>89</v>
      </c>
      <c r="AV451" s="13" t="s">
        <v>87</v>
      </c>
      <c r="AW451" s="13" t="s">
        <v>36</v>
      </c>
      <c r="AX451" s="13" t="s">
        <v>79</v>
      </c>
      <c r="AY451" s="215" t="s">
        <v>174</v>
      </c>
    </row>
    <row r="452" spans="2:51" s="14" customFormat="1" ht="11.25">
      <c r="B452" s="216"/>
      <c r="C452" s="217"/>
      <c r="D452" s="207" t="s">
        <v>183</v>
      </c>
      <c r="E452" s="218" t="s">
        <v>1</v>
      </c>
      <c r="F452" s="219" t="s">
        <v>468</v>
      </c>
      <c r="G452" s="217"/>
      <c r="H452" s="220">
        <v>0.085</v>
      </c>
      <c r="I452" s="221"/>
      <c r="J452" s="217"/>
      <c r="K452" s="217"/>
      <c r="L452" s="222"/>
      <c r="M452" s="223"/>
      <c r="N452" s="224"/>
      <c r="O452" s="224"/>
      <c r="P452" s="224"/>
      <c r="Q452" s="224"/>
      <c r="R452" s="224"/>
      <c r="S452" s="224"/>
      <c r="T452" s="225"/>
      <c r="AT452" s="226" t="s">
        <v>183</v>
      </c>
      <c r="AU452" s="226" t="s">
        <v>89</v>
      </c>
      <c r="AV452" s="14" t="s">
        <v>89</v>
      </c>
      <c r="AW452" s="14" t="s">
        <v>36</v>
      </c>
      <c r="AX452" s="14" t="s">
        <v>79</v>
      </c>
      <c r="AY452" s="226" t="s">
        <v>174</v>
      </c>
    </row>
    <row r="453" spans="2:51" s="14" customFormat="1" ht="11.25">
      <c r="B453" s="216"/>
      <c r="C453" s="217"/>
      <c r="D453" s="207" t="s">
        <v>183</v>
      </c>
      <c r="E453" s="218" t="s">
        <v>1</v>
      </c>
      <c r="F453" s="219" t="s">
        <v>469</v>
      </c>
      <c r="G453" s="217"/>
      <c r="H453" s="220">
        <v>0.017</v>
      </c>
      <c r="I453" s="221"/>
      <c r="J453" s="217"/>
      <c r="K453" s="217"/>
      <c r="L453" s="222"/>
      <c r="M453" s="223"/>
      <c r="N453" s="224"/>
      <c r="O453" s="224"/>
      <c r="P453" s="224"/>
      <c r="Q453" s="224"/>
      <c r="R453" s="224"/>
      <c r="S453" s="224"/>
      <c r="T453" s="225"/>
      <c r="AT453" s="226" t="s">
        <v>183</v>
      </c>
      <c r="AU453" s="226" t="s">
        <v>89</v>
      </c>
      <c r="AV453" s="14" t="s">
        <v>89</v>
      </c>
      <c r="AW453" s="14" t="s">
        <v>36</v>
      </c>
      <c r="AX453" s="14" t="s">
        <v>79</v>
      </c>
      <c r="AY453" s="226" t="s">
        <v>174</v>
      </c>
    </row>
    <row r="454" spans="2:51" s="13" customFormat="1" ht="11.25">
      <c r="B454" s="205"/>
      <c r="C454" s="206"/>
      <c r="D454" s="207" t="s">
        <v>183</v>
      </c>
      <c r="E454" s="208" t="s">
        <v>1</v>
      </c>
      <c r="F454" s="209" t="s">
        <v>470</v>
      </c>
      <c r="G454" s="206"/>
      <c r="H454" s="208" t="s">
        <v>1</v>
      </c>
      <c r="I454" s="210"/>
      <c r="J454" s="206"/>
      <c r="K454" s="206"/>
      <c r="L454" s="211"/>
      <c r="M454" s="212"/>
      <c r="N454" s="213"/>
      <c r="O454" s="213"/>
      <c r="P454" s="213"/>
      <c r="Q454" s="213"/>
      <c r="R454" s="213"/>
      <c r="S454" s="213"/>
      <c r="T454" s="214"/>
      <c r="AT454" s="215" t="s">
        <v>183</v>
      </c>
      <c r="AU454" s="215" t="s">
        <v>89</v>
      </c>
      <c r="AV454" s="13" t="s">
        <v>87</v>
      </c>
      <c r="AW454" s="13" t="s">
        <v>36</v>
      </c>
      <c r="AX454" s="13" t="s">
        <v>79</v>
      </c>
      <c r="AY454" s="215" t="s">
        <v>174</v>
      </c>
    </row>
    <row r="455" spans="2:51" s="14" customFormat="1" ht="11.25">
      <c r="B455" s="216"/>
      <c r="C455" s="217"/>
      <c r="D455" s="207" t="s">
        <v>183</v>
      </c>
      <c r="E455" s="218" t="s">
        <v>1</v>
      </c>
      <c r="F455" s="219" t="s">
        <v>471</v>
      </c>
      <c r="G455" s="217"/>
      <c r="H455" s="220">
        <v>0.168</v>
      </c>
      <c r="I455" s="221"/>
      <c r="J455" s="217"/>
      <c r="K455" s="217"/>
      <c r="L455" s="222"/>
      <c r="M455" s="223"/>
      <c r="N455" s="224"/>
      <c r="O455" s="224"/>
      <c r="P455" s="224"/>
      <c r="Q455" s="224"/>
      <c r="R455" s="224"/>
      <c r="S455" s="224"/>
      <c r="T455" s="225"/>
      <c r="AT455" s="226" t="s">
        <v>183</v>
      </c>
      <c r="AU455" s="226" t="s">
        <v>89</v>
      </c>
      <c r="AV455" s="14" t="s">
        <v>89</v>
      </c>
      <c r="AW455" s="14" t="s">
        <v>36</v>
      </c>
      <c r="AX455" s="14" t="s">
        <v>79</v>
      </c>
      <c r="AY455" s="226" t="s">
        <v>174</v>
      </c>
    </row>
    <row r="456" spans="2:51" s="14" customFormat="1" ht="11.25">
      <c r="B456" s="216"/>
      <c r="C456" s="217"/>
      <c r="D456" s="207" t="s">
        <v>183</v>
      </c>
      <c r="E456" s="218" t="s">
        <v>1</v>
      </c>
      <c r="F456" s="219" t="s">
        <v>472</v>
      </c>
      <c r="G456" s="217"/>
      <c r="H456" s="220">
        <v>0.034</v>
      </c>
      <c r="I456" s="221"/>
      <c r="J456" s="217"/>
      <c r="K456" s="217"/>
      <c r="L456" s="222"/>
      <c r="M456" s="223"/>
      <c r="N456" s="224"/>
      <c r="O456" s="224"/>
      <c r="P456" s="224"/>
      <c r="Q456" s="224"/>
      <c r="R456" s="224"/>
      <c r="S456" s="224"/>
      <c r="T456" s="225"/>
      <c r="AT456" s="226" t="s">
        <v>183</v>
      </c>
      <c r="AU456" s="226" t="s">
        <v>89</v>
      </c>
      <c r="AV456" s="14" t="s">
        <v>89</v>
      </c>
      <c r="AW456" s="14" t="s">
        <v>36</v>
      </c>
      <c r="AX456" s="14" t="s">
        <v>79</v>
      </c>
      <c r="AY456" s="226" t="s">
        <v>174</v>
      </c>
    </row>
    <row r="457" spans="2:51" s="16" customFormat="1" ht="11.25">
      <c r="B457" s="238"/>
      <c r="C457" s="239"/>
      <c r="D457" s="207" t="s">
        <v>183</v>
      </c>
      <c r="E457" s="240" t="s">
        <v>1</v>
      </c>
      <c r="F457" s="241" t="s">
        <v>226</v>
      </c>
      <c r="G457" s="239"/>
      <c r="H457" s="242">
        <v>0.383</v>
      </c>
      <c r="I457" s="243"/>
      <c r="J457" s="239"/>
      <c r="K457" s="239"/>
      <c r="L457" s="244"/>
      <c r="M457" s="245"/>
      <c r="N457" s="246"/>
      <c r="O457" s="246"/>
      <c r="P457" s="246"/>
      <c r="Q457" s="246"/>
      <c r="R457" s="246"/>
      <c r="S457" s="246"/>
      <c r="T457" s="247"/>
      <c r="AT457" s="248" t="s">
        <v>183</v>
      </c>
      <c r="AU457" s="248" t="s">
        <v>89</v>
      </c>
      <c r="AV457" s="16" t="s">
        <v>194</v>
      </c>
      <c r="AW457" s="16" t="s">
        <v>36</v>
      </c>
      <c r="AX457" s="16" t="s">
        <v>79</v>
      </c>
      <c r="AY457" s="248" t="s">
        <v>174</v>
      </c>
    </row>
    <row r="458" spans="2:51" s="13" customFormat="1" ht="11.25">
      <c r="B458" s="205"/>
      <c r="C458" s="206"/>
      <c r="D458" s="207" t="s">
        <v>183</v>
      </c>
      <c r="E458" s="208" t="s">
        <v>1</v>
      </c>
      <c r="F458" s="209" t="s">
        <v>473</v>
      </c>
      <c r="G458" s="206"/>
      <c r="H458" s="208" t="s">
        <v>1</v>
      </c>
      <c r="I458" s="210"/>
      <c r="J458" s="206"/>
      <c r="K458" s="206"/>
      <c r="L458" s="211"/>
      <c r="M458" s="212"/>
      <c r="N458" s="213"/>
      <c r="O458" s="213"/>
      <c r="P458" s="213"/>
      <c r="Q458" s="213"/>
      <c r="R458" s="213"/>
      <c r="S458" s="213"/>
      <c r="T458" s="214"/>
      <c r="AT458" s="215" t="s">
        <v>183</v>
      </c>
      <c r="AU458" s="215" t="s">
        <v>89</v>
      </c>
      <c r="AV458" s="13" t="s">
        <v>87</v>
      </c>
      <c r="AW458" s="13" t="s">
        <v>36</v>
      </c>
      <c r="AX458" s="13" t="s">
        <v>79</v>
      </c>
      <c r="AY458" s="215" t="s">
        <v>174</v>
      </c>
    </row>
    <row r="459" spans="2:51" s="14" customFormat="1" ht="11.25">
      <c r="B459" s="216"/>
      <c r="C459" s="217"/>
      <c r="D459" s="207" t="s">
        <v>183</v>
      </c>
      <c r="E459" s="218" t="s">
        <v>1</v>
      </c>
      <c r="F459" s="219" t="s">
        <v>474</v>
      </c>
      <c r="G459" s="217"/>
      <c r="H459" s="220">
        <v>0.186</v>
      </c>
      <c r="I459" s="221"/>
      <c r="J459" s="217"/>
      <c r="K459" s="217"/>
      <c r="L459" s="222"/>
      <c r="M459" s="223"/>
      <c r="N459" s="224"/>
      <c r="O459" s="224"/>
      <c r="P459" s="224"/>
      <c r="Q459" s="224"/>
      <c r="R459" s="224"/>
      <c r="S459" s="224"/>
      <c r="T459" s="225"/>
      <c r="AT459" s="226" t="s">
        <v>183</v>
      </c>
      <c r="AU459" s="226" t="s">
        <v>89</v>
      </c>
      <c r="AV459" s="14" t="s">
        <v>89</v>
      </c>
      <c r="AW459" s="14" t="s">
        <v>36</v>
      </c>
      <c r="AX459" s="14" t="s">
        <v>79</v>
      </c>
      <c r="AY459" s="226" t="s">
        <v>174</v>
      </c>
    </row>
    <row r="460" spans="2:51" s="14" customFormat="1" ht="11.25">
      <c r="B460" s="216"/>
      <c r="C460" s="217"/>
      <c r="D460" s="207" t="s">
        <v>183</v>
      </c>
      <c r="E460" s="218" t="s">
        <v>1</v>
      </c>
      <c r="F460" s="219" t="s">
        <v>475</v>
      </c>
      <c r="G460" s="217"/>
      <c r="H460" s="220">
        <v>0.037</v>
      </c>
      <c r="I460" s="221"/>
      <c r="J460" s="217"/>
      <c r="K460" s="217"/>
      <c r="L460" s="222"/>
      <c r="M460" s="223"/>
      <c r="N460" s="224"/>
      <c r="O460" s="224"/>
      <c r="P460" s="224"/>
      <c r="Q460" s="224"/>
      <c r="R460" s="224"/>
      <c r="S460" s="224"/>
      <c r="T460" s="225"/>
      <c r="AT460" s="226" t="s">
        <v>183</v>
      </c>
      <c r="AU460" s="226" t="s">
        <v>89</v>
      </c>
      <c r="AV460" s="14" t="s">
        <v>89</v>
      </c>
      <c r="AW460" s="14" t="s">
        <v>36</v>
      </c>
      <c r="AX460" s="14" t="s">
        <v>79</v>
      </c>
      <c r="AY460" s="226" t="s">
        <v>174</v>
      </c>
    </row>
    <row r="461" spans="2:51" s="16" customFormat="1" ht="11.25">
      <c r="B461" s="238"/>
      <c r="C461" s="239"/>
      <c r="D461" s="207" t="s">
        <v>183</v>
      </c>
      <c r="E461" s="240" t="s">
        <v>1</v>
      </c>
      <c r="F461" s="241" t="s">
        <v>226</v>
      </c>
      <c r="G461" s="239"/>
      <c r="H461" s="242">
        <v>0.223</v>
      </c>
      <c r="I461" s="243"/>
      <c r="J461" s="239"/>
      <c r="K461" s="239"/>
      <c r="L461" s="244"/>
      <c r="M461" s="245"/>
      <c r="N461" s="246"/>
      <c r="O461" s="246"/>
      <c r="P461" s="246"/>
      <c r="Q461" s="246"/>
      <c r="R461" s="246"/>
      <c r="S461" s="246"/>
      <c r="T461" s="247"/>
      <c r="AT461" s="248" t="s">
        <v>183</v>
      </c>
      <c r="AU461" s="248" t="s">
        <v>89</v>
      </c>
      <c r="AV461" s="16" t="s">
        <v>194</v>
      </c>
      <c r="AW461" s="16" t="s">
        <v>36</v>
      </c>
      <c r="AX461" s="16" t="s">
        <v>79</v>
      </c>
      <c r="AY461" s="248" t="s">
        <v>174</v>
      </c>
    </row>
    <row r="462" spans="2:51" s="13" customFormat="1" ht="11.25">
      <c r="B462" s="205"/>
      <c r="C462" s="206"/>
      <c r="D462" s="207" t="s">
        <v>183</v>
      </c>
      <c r="E462" s="208" t="s">
        <v>1</v>
      </c>
      <c r="F462" s="209" t="s">
        <v>431</v>
      </c>
      <c r="G462" s="206"/>
      <c r="H462" s="208" t="s">
        <v>1</v>
      </c>
      <c r="I462" s="210"/>
      <c r="J462" s="206"/>
      <c r="K462" s="206"/>
      <c r="L462" s="211"/>
      <c r="M462" s="212"/>
      <c r="N462" s="213"/>
      <c r="O462" s="213"/>
      <c r="P462" s="213"/>
      <c r="Q462" s="213"/>
      <c r="R462" s="213"/>
      <c r="S462" s="213"/>
      <c r="T462" s="214"/>
      <c r="AT462" s="215" t="s">
        <v>183</v>
      </c>
      <c r="AU462" s="215" t="s">
        <v>89</v>
      </c>
      <c r="AV462" s="13" t="s">
        <v>87</v>
      </c>
      <c r="AW462" s="13" t="s">
        <v>36</v>
      </c>
      <c r="AX462" s="13" t="s">
        <v>79</v>
      </c>
      <c r="AY462" s="215" t="s">
        <v>174</v>
      </c>
    </row>
    <row r="463" spans="2:51" s="13" customFormat="1" ht="11.25">
      <c r="B463" s="205"/>
      <c r="C463" s="206"/>
      <c r="D463" s="207" t="s">
        <v>183</v>
      </c>
      <c r="E463" s="208" t="s">
        <v>1</v>
      </c>
      <c r="F463" s="209" t="s">
        <v>476</v>
      </c>
      <c r="G463" s="206"/>
      <c r="H463" s="208" t="s">
        <v>1</v>
      </c>
      <c r="I463" s="210"/>
      <c r="J463" s="206"/>
      <c r="K463" s="206"/>
      <c r="L463" s="211"/>
      <c r="M463" s="212"/>
      <c r="N463" s="213"/>
      <c r="O463" s="213"/>
      <c r="P463" s="213"/>
      <c r="Q463" s="213"/>
      <c r="R463" s="213"/>
      <c r="S463" s="213"/>
      <c r="T463" s="214"/>
      <c r="AT463" s="215" t="s">
        <v>183</v>
      </c>
      <c r="AU463" s="215" t="s">
        <v>89</v>
      </c>
      <c r="AV463" s="13" t="s">
        <v>87</v>
      </c>
      <c r="AW463" s="13" t="s">
        <v>36</v>
      </c>
      <c r="AX463" s="13" t="s">
        <v>79</v>
      </c>
      <c r="AY463" s="215" t="s">
        <v>174</v>
      </c>
    </row>
    <row r="464" spans="2:51" s="14" customFormat="1" ht="11.25">
      <c r="B464" s="216"/>
      <c r="C464" s="217"/>
      <c r="D464" s="207" t="s">
        <v>183</v>
      </c>
      <c r="E464" s="218" t="s">
        <v>1</v>
      </c>
      <c r="F464" s="219" t="s">
        <v>477</v>
      </c>
      <c r="G464" s="217"/>
      <c r="H464" s="220">
        <v>0.001</v>
      </c>
      <c r="I464" s="221"/>
      <c r="J464" s="217"/>
      <c r="K464" s="217"/>
      <c r="L464" s="222"/>
      <c r="M464" s="223"/>
      <c r="N464" s="224"/>
      <c r="O464" s="224"/>
      <c r="P464" s="224"/>
      <c r="Q464" s="224"/>
      <c r="R464" s="224"/>
      <c r="S464" s="224"/>
      <c r="T464" s="225"/>
      <c r="AT464" s="226" t="s">
        <v>183</v>
      </c>
      <c r="AU464" s="226" t="s">
        <v>89</v>
      </c>
      <c r="AV464" s="14" t="s">
        <v>89</v>
      </c>
      <c r="AW464" s="14" t="s">
        <v>36</v>
      </c>
      <c r="AX464" s="14" t="s">
        <v>79</v>
      </c>
      <c r="AY464" s="226" t="s">
        <v>174</v>
      </c>
    </row>
    <row r="465" spans="2:51" s="14" customFormat="1" ht="11.25">
      <c r="B465" s="216"/>
      <c r="C465" s="217"/>
      <c r="D465" s="207" t="s">
        <v>183</v>
      </c>
      <c r="E465" s="218" t="s">
        <v>1</v>
      </c>
      <c r="F465" s="219" t="s">
        <v>478</v>
      </c>
      <c r="G465" s="217"/>
      <c r="H465" s="220">
        <v>0.001</v>
      </c>
      <c r="I465" s="221"/>
      <c r="J465" s="217"/>
      <c r="K465" s="217"/>
      <c r="L465" s="222"/>
      <c r="M465" s="223"/>
      <c r="N465" s="224"/>
      <c r="O465" s="224"/>
      <c r="P465" s="224"/>
      <c r="Q465" s="224"/>
      <c r="R465" s="224"/>
      <c r="S465" s="224"/>
      <c r="T465" s="225"/>
      <c r="AT465" s="226" t="s">
        <v>183</v>
      </c>
      <c r="AU465" s="226" t="s">
        <v>89</v>
      </c>
      <c r="AV465" s="14" t="s">
        <v>89</v>
      </c>
      <c r="AW465" s="14" t="s">
        <v>36</v>
      </c>
      <c r="AX465" s="14" t="s">
        <v>79</v>
      </c>
      <c r="AY465" s="226" t="s">
        <v>174</v>
      </c>
    </row>
    <row r="466" spans="2:51" s="14" customFormat="1" ht="11.25">
      <c r="B466" s="216"/>
      <c r="C466" s="217"/>
      <c r="D466" s="207" t="s">
        <v>183</v>
      </c>
      <c r="E466" s="218" t="s">
        <v>1</v>
      </c>
      <c r="F466" s="219" t="s">
        <v>479</v>
      </c>
      <c r="G466" s="217"/>
      <c r="H466" s="220">
        <v>0.002</v>
      </c>
      <c r="I466" s="221"/>
      <c r="J466" s="217"/>
      <c r="K466" s="217"/>
      <c r="L466" s="222"/>
      <c r="M466" s="223"/>
      <c r="N466" s="224"/>
      <c r="O466" s="224"/>
      <c r="P466" s="224"/>
      <c r="Q466" s="224"/>
      <c r="R466" s="224"/>
      <c r="S466" s="224"/>
      <c r="T466" s="225"/>
      <c r="AT466" s="226" t="s">
        <v>183</v>
      </c>
      <c r="AU466" s="226" t="s">
        <v>89</v>
      </c>
      <c r="AV466" s="14" t="s">
        <v>89</v>
      </c>
      <c r="AW466" s="14" t="s">
        <v>36</v>
      </c>
      <c r="AX466" s="14" t="s">
        <v>79</v>
      </c>
      <c r="AY466" s="226" t="s">
        <v>174</v>
      </c>
    </row>
    <row r="467" spans="2:51" s="14" customFormat="1" ht="11.25">
      <c r="B467" s="216"/>
      <c r="C467" s="217"/>
      <c r="D467" s="207" t="s">
        <v>183</v>
      </c>
      <c r="E467" s="218" t="s">
        <v>1</v>
      </c>
      <c r="F467" s="219" t="s">
        <v>480</v>
      </c>
      <c r="G467" s="217"/>
      <c r="H467" s="220">
        <v>0.001</v>
      </c>
      <c r="I467" s="221"/>
      <c r="J467" s="217"/>
      <c r="K467" s="217"/>
      <c r="L467" s="222"/>
      <c r="M467" s="223"/>
      <c r="N467" s="224"/>
      <c r="O467" s="224"/>
      <c r="P467" s="224"/>
      <c r="Q467" s="224"/>
      <c r="R467" s="224"/>
      <c r="S467" s="224"/>
      <c r="T467" s="225"/>
      <c r="AT467" s="226" t="s">
        <v>183</v>
      </c>
      <c r="AU467" s="226" t="s">
        <v>89</v>
      </c>
      <c r="AV467" s="14" t="s">
        <v>89</v>
      </c>
      <c r="AW467" s="14" t="s">
        <v>36</v>
      </c>
      <c r="AX467" s="14" t="s">
        <v>79</v>
      </c>
      <c r="AY467" s="226" t="s">
        <v>174</v>
      </c>
    </row>
    <row r="468" spans="2:51" s="16" customFormat="1" ht="11.25">
      <c r="B468" s="238"/>
      <c r="C468" s="239"/>
      <c r="D468" s="207" t="s">
        <v>183</v>
      </c>
      <c r="E468" s="240" t="s">
        <v>1</v>
      </c>
      <c r="F468" s="241" t="s">
        <v>226</v>
      </c>
      <c r="G468" s="239"/>
      <c r="H468" s="242">
        <v>0.005</v>
      </c>
      <c r="I468" s="243"/>
      <c r="J468" s="239"/>
      <c r="K468" s="239"/>
      <c r="L468" s="244"/>
      <c r="M468" s="245"/>
      <c r="N468" s="246"/>
      <c r="O468" s="246"/>
      <c r="P468" s="246"/>
      <c r="Q468" s="246"/>
      <c r="R468" s="246"/>
      <c r="S468" s="246"/>
      <c r="T468" s="247"/>
      <c r="AT468" s="248" t="s">
        <v>183</v>
      </c>
      <c r="AU468" s="248" t="s">
        <v>89</v>
      </c>
      <c r="AV468" s="16" t="s">
        <v>194</v>
      </c>
      <c r="AW468" s="16" t="s">
        <v>36</v>
      </c>
      <c r="AX468" s="16" t="s">
        <v>79</v>
      </c>
      <c r="AY468" s="248" t="s">
        <v>174</v>
      </c>
    </row>
    <row r="469" spans="2:51" s="13" customFormat="1" ht="11.25">
      <c r="B469" s="205"/>
      <c r="C469" s="206"/>
      <c r="D469" s="207" t="s">
        <v>183</v>
      </c>
      <c r="E469" s="208" t="s">
        <v>1</v>
      </c>
      <c r="F469" s="209" t="s">
        <v>420</v>
      </c>
      <c r="G469" s="206"/>
      <c r="H469" s="208" t="s">
        <v>1</v>
      </c>
      <c r="I469" s="210"/>
      <c r="J469" s="206"/>
      <c r="K469" s="206"/>
      <c r="L469" s="211"/>
      <c r="M469" s="212"/>
      <c r="N469" s="213"/>
      <c r="O469" s="213"/>
      <c r="P469" s="213"/>
      <c r="Q469" s="213"/>
      <c r="R469" s="213"/>
      <c r="S469" s="213"/>
      <c r="T469" s="214"/>
      <c r="AT469" s="215" t="s">
        <v>183</v>
      </c>
      <c r="AU469" s="215" t="s">
        <v>89</v>
      </c>
      <c r="AV469" s="13" t="s">
        <v>87</v>
      </c>
      <c r="AW469" s="13" t="s">
        <v>36</v>
      </c>
      <c r="AX469" s="13" t="s">
        <v>79</v>
      </c>
      <c r="AY469" s="215" t="s">
        <v>174</v>
      </c>
    </row>
    <row r="470" spans="2:51" s="13" customFormat="1" ht="11.25">
      <c r="B470" s="205"/>
      <c r="C470" s="206"/>
      <c r="D470" s="207" t="s">
        <v>183</v>
      </c>
      <c r="E470" s="208" t="s">
        <v>1</v>
      </c>
      <c r="F470" s="209" t="s">
        <v>421</v>
      </c>
      <c r="G470" s="206"/>
      <c r="H470" s="208" t="s">
        <v>1</v>
      </c>
      <c r="I470" s="210"/>
      <c r="J470" s="206"/>
      <c r="K470" s="206"/>
      <c r="L470" s="211"/>
      <c r="M470" s="212"/>
      <c r="N470" s="213"/>
      <c r="O470" s="213"/>
      <c r="P470" s="213"/>
      <c r="Q470" s="213"/>
      <c r="R470" s="213"/>
      <c r="S470" s="213"/>
      <c r="T470" s="214"/>
      <c r="AT470" s="215" t="s">
        <v>183</v>
      </c>
      <c r="AU470" s="215" t="s">
        <v>89</v>
      </c>
      <c r="AV470" s="13" t="s">
        <v>87</v>
      </c>
      <c r="AW470" s="13" t="s">
        <v>36</v>
      </c>
      <c r="AX470" s="13" t="s">
        <v>79</v>
      </c>
      <c r="AY470" s="215" t="s">
        <v>174</v>
      </c>
    </row>
    <row r="471" spans="2:51" s="13" customFormat="1" ht="11.25">
      <c r="B471" s="205"/>
      <c r="C471" s="206"/>
      <c r="D471" s="207" t="s">
        <v>183</v>
      </c>
      <c r="E471" s="208" t="s">
        <v>1</v>
      </c>
      <c r="F471" s="209" t="s">
        <v>481</v>
      </c>
      <c r="G471" s="206"/>
      <c r="H471" s="208" t="s">
        <v>1</v>
      </c>
      <c r="I471" s="210"/>
      <c r="J471" s="206"/>
      <c r="K471" s="206"/>
      <c r="L471" s="211"/>
      <c r="M471" s="212"/>
      <c r="N471" s="213"/>
      <c r="O471" s="213"/>
      <c r="P471" s="213"/>
      <c r="Q471" s="213"/>
      <c r="R471" s="213"/>
      <c r="S471" s="213"/>
      <c r="T471" s="214"/>
      <c r="AT471" s="215" t="s">
        <v>183</v>
      </c>
      <c r="AU471" s="215" t="s">
        <v>89</v>
      </c>
      <c r="AV471" s="13" t="s">
        <v>87</v>
      </c>
      <c r="AW471" s="13" t="s">
        <v>36</v>
      </c>
      <c r="AX471" s="13" t="s">
        <v>79</v>
      </c>
      <c r="AY471" s="215" t="s">
        <v>174</v>
      </c>
    </row>
    <row r="472" spans="2:51" s="14" customFormat="1" ht="11.25">
      <c r="B472" s="216"/>
      <c r="C472" s="217"/>
      <c r="D472" s="207" t="s">
        <v>183</v>
      </c>
      <c r="E472" s="218" t="s">
        <v>1</v>
      </c>
      <c r="F472" s="219" t="s">
        <v>482</v>
      </c>
      <c r="G472" s="217"/>
      <c r="H472" s="220">
        <v>0.007</v>
      </c>
      <c r="I472" s="221"/>
      <c r="J472" s="217"/>
      <c r="K472" s="217"/>
      <c r="L472" s="222"/>
      <c r="M472" s="223"/>
      <c r="N472" s="224"/>
      <c r="O472" s="224"/>
      <c r="P472" s="224"/>
      <c r="Q472" s="224"/>
      <c r="R472" s="224"/>
      <c r="S472" s="224"/>
      <c r="T472" s="225"/>
      <c r="AT472" s="226" t="s">
        <v>183</v>
      </c>
      <c r="AU472" s="226" t="s">
        <v>89</v>
      </c>
      <c r="AV472" s="14" t="s">
        <v>89</v>
      </c>
      <c r="AW472" s="14" t="s">
        <v>36</v>
      </c>
      <c r="AX472" s="14" t="s">
        <v>79</v>
      </c>
      <c r="AY472" s="226" t="s">
        <v>174</v>
      </c>
    </row>
    <row r="473" spans="2:51" s="14" customFormat="1" ht="11.25">
      <c r="B473" s="216"/>
      <c r="C473" s="217"/>
      <c r="D473" s="207" t="s">
        <v>183</v>
      </c>
      <c r="E473" s="218" t="s">
        <v>1</v>
      </c>
      <c r="F473" s="219" t="s">
        <v>483</v>
      </c>
      <c r="G473" s="217"/>
      <c r="H473" s="220">
        <v>0.001</v>
      </c>
      <c r="I473" s="221"/>
      <c r="J473" s="217"/>
      <c r="K473" s="217"/>
      <c r="L473" s="222"/>
      <c r="M473" s="223"/>
      <c r="N473" s="224"/>
      <c r="O473" s="224"/>
      <c r="P473" s="224"/>
      <c r="Q473" s="224"/>
      <c r="R473" s="224"/>
      <c r="S473" s="224"/>
      <c r="T473" s="225"/>
      <c r="AT473" s="226" t="s">
        <v>183</v>
      </c>
      <c r="AU473" s="226" t="s">
        <v>89</v>
      </c>
      <c r="AV473" s="14" t="s">
        <v>89</v>
      </c>
      <c r="AW473" s="14" t="s">
        <v>36</v>
      </c>
      <c r="AX473" s="14" t="s">
        <v>79</v>
      </c>
      <c r="AY473" s="226" t="s">
        <v>174</v>
      </c>
    </row>
    <row r="474" spans="2:51" s="16" customFormat="1" ht="11.25">
      <c r="B474" s="238"/>
      <c r="C474" s="239"/>
      <c r="D474" s="207" t="s">
        <v>183</v>
      </c>
      <c r="E474" s="240" t="s">
        <v>1</v>
      </c>
      <c r="F474" s="241" t="s">
        <v>226</v>
      </c>
      <c r="G474" s="239"/>
      <c r="H474" s="242">
        <v>0.008</v>
      </c>
      <c r="I474" s="243"/>
      <c r="J474" s="239"/>
      <c r="K474" s="239"/>
      <c r="L474" s="244"/>
      <c r="M474" s="245"/>
      <c r="N474" s="246"/>
      <c r="O474" s="246"/>
      <c r="P474" s="246"/>
      <c r="Q474" s="246"/>
      <c r="R474" s="246"/>
      <c r="S474" s="246"/>
      <c r="T474" s="247"/>
      <c r="AT474" s="248" t="s">
        <v>183</v>
      </c>
      <c r="AU474" s="248" t="s">
        <v>89</v>
      </c>
      <c r="AV474" s="16" t="s">
        <v>194</v>
      </c>
      <c r="AW474" s="16" t="s">
        <v>36</v>
      </c>
      <c r="AX474" s="16" t="s">
        <v>79</v>
      </c>
      <c r="AY474" s="248" t="s">
        <v>174</v>
      </c>
    </row>
    <row r="475" spans="2:51" s="15" customFormat="1" ht="11.25">
      <c r="B475" s="227"/>
      <c r="C475" s="228"/>
      <c r="D475" s="207" t="s">
        <v>183</v>
      </c>
      <c r="E475" s="229" t="s">
        <v>1</v>
      </c>
      <c r="F475" s="230" t="s">
        <v>188</v>
      </c>
      <c r="G475" s="228"/>
      <c r="H475" s="231">
        <v>0.7640000000000002</v>
      </c>
      <c r="I475" s="232"/>
      <c r="J475" s="228"/>
      <c r="K475" s="228"/>
      <c r="L475" s="233"/>
      <c r="M475" s="234"/>
      <c r="N475" s="235"/>
      <c r="O475" s="235"/>
      <c r="P475" s="235"/>
      <c r="Q475" s="235"/>
      <c r="R475" s="235"/>
      <c r="S475" s="235"/>
      <c r="T475" s="236"/>
      <c r="AT475" s="237" t="s">
        <v>183</v>
      </c>
      <c r="AU475" s="237" t="s">
        <v>89</v>
      </c>
      <c r="AV475" s="15" t="s">
        <v>181</v>
      </c>
      <c r="AW475" s="15" t="s">
        <v>36</v>
      </c>
      <c r="AX475" s="15" t="s">
        <v>87</v>
      </c>
      <c r="AY475" s="237" t="s">
        <v>174</v>
      </c>
    </row>
    <row r="476" spans="1:65" s="2" customFormat="1" ht="14.45" customHeight="1">
      <c r="A476" s="35"/>
      <c r="B476" s="36"/>
      <c r="C476" s="192" t="s">
        <v>484</v>
      </c>
      <c r="D476" s="192" t="s">
        <v>176</v>
      </c>
      <c r="E476" s="193" t="s">
        <v>485</v>
      </c>
      <c r="F476" s="194" t="s">
        <v>486</v>
      </c>
      <c r="G476" s="195" t="s">
        <v>197</v>
      </c>
      <c r="H476" s="196">
        <v>49.861</v>
      </c>
      <c r="I476" s="197"/>
      <c r="J476" s="198">
        <f>ROUND(I476*H476,2)</f>
        <v>0</v>
      </c>
      <c r="K476" s="194" t="s">
        <v>180</v>
      </c>
      <c r="L476" s="40"/>
      <c r="M476" s="199" t="s">
        <v>1</v>
      </c>
      <c r="N476" s="200" t="s">
        <v>44</v>
      </c>
      <c r="O476" s="72"/>
      <c r="P476" s="201">
        <f>O476*H476</f>
        <v>0</v>
      </c>
      <c r="Q476" s="201">
        <v>2.25634</v>
      </c>
      <c r="R476" s="201">
        <f>Q476*H476</f>
        <v>112.50336873999998</v>
      </c>
      <c r="S476" s="201">
        <v>0</v>
      </c>
      <c r="T476" s="202">
        <f>S476*H476</f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203" t="s">
        <v>181</v>
      </c>
      <c r="AT476" s="203" t="s">
        <v>176</v>
      </c>
      <c r="AU476" s="203" t="s">
        <v>89</v>
      </c>
      <c r="AY476" s="18" t="s">
        <v>174</v>
      </c>
      <c r="BE476" s="204">
        <f>IF(N476="základní",J476,0)</f>
        <v>0</v>
      </c>
      <c r="BF476" s="204">
        <f>IF(N476="snížená",J476,0)</f>
        <v>0</v>
      </c>
      <c r="BG476" s="204">
        <f>IF(N476="zákl. přenesená",J476,0)</f>
        <v>0</v>
      </c>
      <c r="BH476" s="204">
        <f>IF(N476="sníž. přenesená",J476,0)</f>
        <v>0</v>
      </c>
      <c r="BI476" s="204">
        <f>IF(N476="nulová",J476,0)</f>
        <v>0</v>
      </c>
      <c r="BJ476" s="18" t="s">
        <v>87</v>
      </c>
      <c r="BK476" s="204">
        <f>ROUND(I476*H476,2)</f>
        <v>0</v>
      </c>
      <c r="BL476" s="18" t="s">
        <v>181</v>
      </c>
      <c r="BM476" s="203" t="s">
        <v>487</v>
      </c>
    </row>
    <row r="477" spans="2:51" s="13" customFormat="1" ht="11.25">
      <c r="B477" s="205"/>
      <c r="C477" s="206"/>
      <c r="D477" s="207" t="s">
        <v>183</v>
      </c>
      <c r="E477" s="208" t="s">
        <v>1</v>
      </c>
      <c r="F477" s="209" t="s">
        <v>200</v>
      </c>
      <c r="G477" s="206"/>
      <c r="H477" s="208" t="s">
        <v>1</v>
      </c>
      <c r="I477" s="210"/>
      <c r="J477" s="206"/>
      <c r="K477" s="206"/>
      <c r="L477" s="211"/>
      <c r="M477" s="212"/>
      <c r="N477" s="213"/>
      <c r="O477" s="213"/>
      <c r="P477" s="213"/>
      <c r="Q477" s="213"/>
      <c r="R477" s="213"/>
      <c r="S477" s="213"/>
      <c r="T477" s="214"/>
      <c r="AT477" s="215" t="s">
        <v>183</v>
      </c>
      <c r="AU477" s="215" t="s">
        <v>89</v>
      </c>
      <c r="AV477" s="13" t="s">
        <v>87</v>
      </c>
      <c r="AW477" s="13" t="s">
        <v>36</v>
      </c>
      <c r="AX477" s="13" t="s">
        <v>79</v>
      </c>
      <c r="AY477" s="215" t="s">
        <v>174</v>
      </c>
    </row>
    <row r="478" spans="2:51" s="13" customFormat="1" ht="11.25">
      <c r="B478" s="205"/>
      <c r="C478" s="206"/>
      <c r="D478" s="207" t="s">
        <v>183</v>
      </c>
      <c r="E478" s="208" t="s">
        <v>1</v>
      </c>
      <c r="F478" s="209" t="s">
        <v>488</v>
      </c>
      <c r="G478" s="206"/>
      <c r="H478" s="208" t="s">
        <v>1</v>
      </c>
      <c r="I478" s="210"/>
      <c r="J478" s="206"/>
      <c r="K478" s="206"/>
      <c r="L478" s="211"/>
      <c r="M478" s="212"/>
      <c r="N478" s="213"/>
      <c r="O478" s="213"/>
      <c r="P478" s="213"/>
      <c r="Q478" s="213"/>
      <c r="R478" s="213"/>
      <c r="S478" s="213"/>
      <c r="T478" s="214"/>
      <c r="AT478" s="215" t="s">
        <v>183</v>
      </c>
      <c r="AU478" s="215" t="s">
        <v>89</v>
      </c>
      <c r="AV478" s="13" t="s">
        <v>87</v>
      </c>
      <c r="AW478" s="13" t="s">
        <v>36</v>
      </c>
      <c r="AX478" s="13" t="s">
        <v>79</v>
      </c>
      <c r="AY478" s="215" t="s">
        <v>174</v>
      </c>
    </row>
    <row r="479" spans="2:51" s="14" customFormat="1" ht="11.25">
      <c r="B479" s="216"/>
      <c r="C479" s="217"/>
      <c r="D479" s="207" t="s">
        <v>183</v>
      </c>
      <c r="E479" s="218" t="s">
        <v>1</v>
      </c>
      <c r="F479" s="219" t="s">
        <v>489</v>
      </c>
      <c r="G479" s="217"/>
      <c r="H479" s="220">
        <v>2.916</v>
      </c>
      <c r="I479" s="221"/>
      <c r="J479" s="217"/>
      <c r="K479" s="217"/>
      <c r="L479" s="222"/>
      <c r="M479" s="223"/>
      <c r="N479" s="224"/>
      <c r="O479" s="224"/>
      <c r="P479" s="224"/>
      <c r="Q479" s="224"/>
      <c r="R479" s="224"/>
      <c r="S479" s="224"/>
      <c r="T479" s="225"/>
      <c r="AT479" s="226" t="s">
        <v>183</v>
      </c>
      <c r="AU479" s="226" t="s">
        <v>89</v>
      </c>
      <c r="AV479" s="14" t="s">
        <v>89</v>
      </c>
      <c r="AW479" s="14" t="s">
        <v>36</v>
      </c>
      <c r="AX479" s="14" t="s">
        <v>79</v>
      </c>
      <c r="AY479" s="226" t="s">
        <v>174</v>
      </c>
    </row>
    <row r="480" spans="2:51" s="13" customFormat="1" ht="11.25">
      <c r="B480" s="205"/>
      <c r="C480" s="206"/>
      <c r="D480" s="207" t="s">
        <v>183</v>
      </c>
      <c r="E480" s="208" t="s">
        <v>1</v>
      </c>
      <c r="F480" s="209" t="s">
        <v>200</v>
      </c>
      <c r="G480" s="206"/>
      <c r="H480" s="208" t="s">
        <v>1</v>
      </c>
      <c r="I480" s="210"/>
      <c r="J480" s="206"/>
      <c r="K480" s="206"/>
      <c r="L480" s="211"/>
      <c r="M480" s="212"/>
      <c r="N480" s="213"/>
      <c r="O480" s="213"/>
      <c r="P480" s="213"/>
      <c r="Q480" s="213"/>
      <c r="R480" s="213"/>
      <c r="S480" s="213"/>
      <c r="T480" s="214"/>
      <c r="AT480" s="215" t="s">
        <v>183</v>
      </c>
      <c r="AU480" s="215" t="s">
        <v>89</v>
      </c>
      <c r="AV480" s="13" t="s">
        <v>87</v>
      </c>
      <c r="AW480" s="13" t="s">
        <v>36</v>
      </c>
      <c r="AX480" s="13" t="s">
        <v>79</v>
      </c>
      <c r="AY480" s="215" t="s">
        <v>174</v>
      </c>
    </row>
    <row r="481" spans="2:51" s="13" customFormat="1" ht="11.25">
      <c r="B481" s="205"/>
      <c r="C481" s="206"/>
      <c r="D481" s="207" t="s">
        <v>183</v>
      </c>
      <c r="E481" s="208" t="s">
        <v>1</v>
      </c>
      <c r="F481" s="209" t="s">
        <v>201</v>
      </c>
      <c r="G481" s="206"/>
      <c r="H481" s="208" t="s">
        <v>1</v>
      </c>
      <c r="I481" s="210"/>
      <c r="J481" s="206"/>
      <c r="K481" s="206"/>
      <c r="L481" s="211"/>
      <c r="M481" s="212"/>
      <c r="N481" s="213"/>
      <c r="O481" s="213"/>
      <c r="P481" s="213"/>
      <c r="Q481" s="213"/>
      <c r="R481" s="213"/>
      <c r="S481" s="213"/>
      <c r="T481" s="214"/>
      <c r="AT481" s="215" t="s">
        <v>183</v>
      </c>
      <c r="AU481" s="215" t="s">
        <v>89</v>
      </c>
      <c r="AV481" s="13" t="s">
        <v>87</v>
      </c>
      <c r="AW481" s="13" t="s">
        <v>36</v>
      </c>
      <c r="AX481" s="13" t="s">
        <v>79</v>
      </c>
      <c r="AY481" s="215" t="s">
        <v>174</v>
      </c>
    </row>
    <row r="482" spans="2:51" s="13" customFormat="1" ht="11.25">
      <c r="B482" s="205"/>
      <c r="C482" s="206"/>
      <c r="D482" s="207" t="s">
        <v>183</v>
      </c>
      <c r="E482" s="208" t="s">
        <v>1</v>
      </c>
      <c r="F482" s="209" t="s">
        <v>490</v>
      </c>
      <c r="G482" s="206"/>
      <c r="H482" s="208" t="s">
        <v>1</v>
      </c>
      <c r="I482" s="210"/>
      <c r="J482" s="206"/>
      <c r="K482" s="206"/>
      <c r="L482" s="211"/>
      <c r="M482" s="212"/>
      <c r="N482" s="213"/>
      <c r="O482" s="213"/>
      <c r="P482" s="213"/>
      <c r="Q482" s="213"/>
      <c r="R482" s="213"/>
      <c r="S482" s="213"/>
      <c r="T482" s="214"/>
      <c r="AT482" s="215" t="s">
        <v>183</v>
      </c>
      <c r="AU482" s="215" t="s">
        <v>89</v>
      </c>
      <c r="AV482" s="13" t="s">
        <v>87</v>
      </c>
      <c r="AW482" s="13" t="s">
        <v>36</v>
      </c>
      <c r="AX482" s="13" t="s">
        <v>79</v>
      </c>
      <c r="AY482" s="215" t="s">
        <v>174</v>
      </c>
    </row>
    <row r="483" spans="2:51" s="14" customFormat="1" ht="11.25">
      <c r="B483" s="216"/>
      <c r="C483" s="217"/>
      <c r="D483" s="207" t="s">
        <v>183</v>
      </c>
      <c r="E483" s="218" t="s">
        <v>1</v>
      </c>
      <c r="F483" s="219" t="s">
        <v>491</v>
      </c>
      <c r="G483" s="217"/>
      <c r="H483" s="220">
        <v>1.452</v>
      </c>
      <c r="I483" s="221"/>
      <c r="J483" s="217"/>
      <c r="K483" s="217"/>
      <c r="L483" s="222"/>
      <c r="M483" s="223"/>
      <c r="N483" s="224"/>
      <c r="O483" s="224"/>
      <c r="P483" s="224"/>
      <c r="Q483" s="224"/>
      <c r="R483" s="224"/>
      <c r="S483" s="224"/>
      <c r="T483" s="225"/>
      <c r="AT483" s="226" t="s">
        <v>183</v>
      </c>
      <c r="AU483" s="226" t="s">
        <v>89</v>
      </c>
      <c r="AV483" s="14" t="s">
        <v>89</v>
      </c>
      <c r="AW483" s="14" t="s">
        <v>36</v>
      </c>
      <c r="AX483" s="14" t="s">
        <v>79</v>
      </c>
      <c r="AY483" s="226" t="s">
        <v>174</v>
      </c>
    </row>
    <row r="484" spans="2:51" s="14" customFormat="1" ht="11.25">
      <c r="B484" s="216"/>
      <c r="C484" s="217"/>
      <c r="D484" s="207" t="s">
        <v>183</v>
      </c>
      <c r="E484" s="218" t="s">
        <v>1</v>
      </c>
      <c r="F484" s="219" t="s">
        <v>492</v>
      </c>
      <c r="G484" s="217"/>
      <c r="H484" s="220">
        <v>0.437</v>
      </c>
      <c r="I484" s="221"/>
      <c r="J484" s="217"/>
      <c r="K484" s="217"/>
      <c r="L484" s="222"/>
      <c r="M484" s="223"/>
      <c r="N484" s="224"/>
      <c r="O484" s="224"/>
      <c r="P484" s="224"/>
      <c r="Q484" s="224"/>
      <c r="R484" s="224"/>
      <c r="S484" s="224"/>
      <c r="T484" s="225"/>
      <c r="AT484" s="226" t="s">
        <v>183</v>
      </c>
      <c r="AU484" s="226" t="s">
        <v>89</v>
      </c>
      <c r="AV484" s="14" t="s">
        <v>89</v>
      </c>
      <c r="AW484" s="14" t="s">
        <v>36</v>
      </c>
      <c r="AX484" s="14" t="s">
        <v>79</v>
      </c>
      <c r="AY484" s="226" t="s">
        <v>174</v>
      </c>
    </row>
    <row r="485" spans="2:51" s="16" customFormat="1" ht="11.25">
      <c r="B485" s="238"/>
      <c r="C485" s="239"/>
      <c r="D485" s="207" t="s">
        <v>183</v>
      </c>
      <c r="E485" s="240" t="s">
        <v>1</v>
      </c>
      <c r="F485" s="241" t="s">
        <v>226</v>
      </c>
      <c r="G485" s="239"/>
      <c r="H485" s="242">
        <v>4.805000000000001</v>
      </c>
      <c r="I485" s="243"/>
      <c r="J485" s="239"/>
      <c r="K485" s="239"/>
      <c r="L485" s="244"/>
      <c r="M485" s="245"/>
      <c r="N485" s="246"/>
      <c r="O485" s="246"/>
      <c r="P485" s="246"/>
      <c r="Q485" s="246"/>
      <c r="R485" s="246"/>
      <c r="S485" s="246"/>
      <c r="T485" s="247"/>
      <c r="AT485" s="248" t="s">
        <v>183</v>
      </c>
      <c r="AU485" s="248" t="s">
        <v>89</v>
      </c>
      <c r="AV485" s="16" t="s">
        <v>194</v>
      </c>
      <c r="AW485" s="16" t="s">
        <v>36</v>
      </c>
      <c r="AX485" s="16" t="s">
        <v>79</v>
      </c>
      <c r="AY485" s="248" t="s">
        <v>174</v>
      </c>
    </row>
    <row r="486" spans="2:51" s="13" customFormat="1" ht="11.25">
      <c r="B486" s="205"/>
      <c r="C486" s="206"/>
      <c r="D486" s="207" t="s">
        <v>183</v>
      </c>
      <c r="E486" s="208" t="s">
        <v>1</v>
      </c>
      <c r="F486" s="209" t="s">
        <v>199</v>
      </c>
      <c r="G486" s="206"/>
      <c r="H486" s="208" t="s">
        <v>1</v>
      </c>
      <c r="I486" s="210"/>
      <c r="J486" s="206"/>
      <c r="K486" s="206"/>
      <c r="L486" s="211"/>
      <c r="M486" s="212"/>
      <c r="N486" s="213"/>
      <c r="O486" s="213"/>
      <c r="P486" s="213"/>
      <c r="Q486" s="213"/>
      <c r="R486" s="213"/>
      <c r="S486" s="213"/>
      <c r="T486" s="214"/>
      <c r="AT486" s="215" t="s">
        <v>183</v>
      </c>
      <c r="AU486" s="215" t="s">
        <v>89</v>
      </c>
      <c r="AV486" s="13" t="s">
        <v>87</v>
      </c>
      <c r="AW486" s="13" t="s">
        <v>36</v>
      </c>
      <c r="AX486" s="13" t="s">
        <v>79</v>
      </c>
      <c r="AY486" s="215" t="s">
        <v>174</v>
      </c>
    </row>
    <row r="487" spans="2:51" s="13" customFormat="1" ht="11.25">
      <c r="B487" s="205"/>
      <c r="C487" s="206"/>
      <c r="D487" s="207" t="s">
        <v>183</v>
      </c>
      <c r="E487" s="208" t="s">
        <v>1</v>
      </c>
      <c r="F487" s="209" t="s">
        <v>388</v>
      </c>
      <c r="G487" s="206"/>
      <c r="H487" s="208" t="s">
        <v>1</v>
      </c>
      <c r="I487" s="210"/>
      <c r="J487" s="206"/>
      <c r="K487" s="206"/>
      <c r="L487" s="211"/>
      <c r="M487" s="212"/>
      <c r="N487" s="213"/>
      <c r="O487" s="213"/>
      <c r="P487" s="213"/>
      <c r="Q487" s="213"/>
      <c r="R487" s="213"/>
      <c r="S487" s="213"/>
      <c r="T487" s="214"/>
      <c r="AT487" s="215" t="s">
        <v>183</v>
      </c>
      <c r="AU487" s="215" t="s">
        <v>89</v>
      </c>
      <c r="AV487" s="13" t="s">
        <v>87</v>
      </c>
      <c r="AW487" s="13" t="s">
        <v>36</v>
      </c>
      <c r="AX487" s="13" t="s">
        <v>79</v>
      </c>
      <c r="AY487" s="215" t="s">
        <v>174</v>
      </c>
    </row>
    <row r="488" spans="2:51" s="14" customFormat="1" ht="11.25">
      <c r="B488" s="216"/>
      <c r="C488" s="217"/>
      <c r="D488" s="207" t="s">
        <v>183</v>
      </c>
      <c r="E488" s="218" t="s">
        <v>1</v>
      </c>
      <c r="F488" s="219" t="s">
        <v>493</v>
      </c>
      <c r="G488" s="217"/>
      <c r="H488" s="220">
        <v>14.294</v>
      </c>
      <c r="I488" s="221"/>
      <c r="J488" s="217"/>
      <c r="K488" s="217"/>
      <c r="L488" s="222"/>
      <c r="M488" s="223"/>
      <c r="N488" s="224"/>
      <c r="O488" s="224"/>
      <c r="P488" s="224"/>
      <c r="Q488" s="224"/>
      <c r="R488" s="224"/>
      <c r="S488" s="224"/>
      <c r="T488" s="225"/>
      <c r="AT488" s="226" t="s">
        <v>183</v>
      </c>
      <c r="AU488" s="226" t="s">
        <v>89</v>
      </c>
      <c r="AV488" s="14" t="s">
        <v>89</v>
      </c>
      <c r="AW488" s="14" t="s">
        <v>36</v>
      </c>
      <c r="AX488" s="14" t="s">
        <v>79</v>
      </c>
      <c r="AY488" s="226" t="s">
        <v>174</v>
      </c>
    </row>
    <row r="489" spans="2:51" s="14" customFormat="1" ht="11.25">
      <c r="B489" s="216"/>
      <c r="C489" s="217"/>
      <c r="D489" s="207" t="s">
        <v>183</v>
      </c>
      <c r="E489" s="218" t="s">
        <v>1</v>
      </c>
      <c r="F489" s="219" t="s">
        <v>494</v>
      </c>
      <c r="G489" s="217"/>
      <c r="H489" s="220">
        <v>24.731</v>
      </c>
      <c r="I489" s="221"/>
      <c r="J489" s="217"/>
      <c r="K489" s="217"/>
      <c r="L489" s="222"/>
      <c r="M489" s="223"/>
      <c r="N489" s="224"/>
      <c r="O489" s="224"/>
      <c r="P489" s="224"/>
      <c r="Q489" s="224"/>
      <c r="R489" s="224"/>
      <c r="S489" s="224"/>
      <c r="T489" s="225"/>
      <c r="AT489" s="226" t="s">
        <v>183</v>
      </c>
      <c r="AU489" s="226" t="s">
        <v>89</v>
      </c>
      <c r="AV489" s="14" t="s">
        <v>89</v>
      </c>
      <c r="AW489" s="14" t="s">
        <v>36</v>
      </c>
      <c r="AX489" s="14" t="s">
        <v>79</v>
      </c>
      <c r="AY489" s="226" t="s">
        <v>174</v>
      </c>
    </row>
    <row r="490" spans="2:51" s="14" customFormat="1" ht="11.25">
      <c r="B490" s="216"/>
      <c r="C490" s="217"/>
      <c r="D490" s="207" t="s">
        <v>183</v>
      </c>
      <c r="E490" s="218" t="s">
        <v>1</v>
      </c>
      <c r="F490" s="219" t="s">
        <v>495</v>
      </c>
      <c r="G490" s="217"/>
      <c r="H490" s="220">
        <v>1.589</v>
      </c>
      <c r="I490" s="221"/>
      <c r="J490" s="217"/>
      <c r="K490" s="217"/>
      <c r="L490" s="222"/>
      <c r="M490" s="223"/>
      <c r="N490" s="224"/>
      <c r="O490" s="224"/>
      <c r="P490" s="224"/>
      <c r="Q490" s="224"/>
      <c r="R490" s="224"/>
      <c r="S490" s="224"/>
      <c r="T490" s="225"/>
      <c r="AT490" s="226" t="s">
        <v>183</v>
      </c>
      <c r="AU490" s="226" t="s">
        <v>89</v>
      </c>
      <c r="AV490" s="14" t="s">
        <v>89</v>
      </c>
      <c r="AW490" s="14" t="s">
        <v>36</v>
      </c>
      <c r="AX490" s="14" t="s">
        <v>79</v>
      </c>
      <c r="AY490" s="226" t="s">
        <v>174</v>
      </c>
    </row>
    <row r="491" spans="2:51" s="14" customFormat="1" ht="11.25">
      <c r="B491" s="216"/>
      <c r="C491" s="217"/>
      <c r="D491" s="207" t="s">
        <v>183</v>
      </c>
      <c r="E491" s="218" t="s">
        <v>1</v>
      </c>
      <c r="F491" s="219" t="s">
        <v>496</v>
      </c>
      <c r="G491" s="217"/>
      <c r="H491" s="220">
        <v>4.442</v>
      </c>
      <c r="I491" s="221"/>
      <c r="J491" s="217"/>
      <c r="K491" s="217"/>
      <c r="L491" s="222"/>
      <c r="M491" s="223"/>
      <c r="N491" s="224"/>
      <c r="O491" s="224"/>
      <c r="P491" s="224"/>
      <c r="Q491" s="224"/>
      <c r="R491" s="224"/>
      <c r="S491" s="224"/>
      <c r="T491" s="225"/>
      <c r="AT491" s="226" t="s">
        <v>183</v>
      </c>
      <c r="AU491" s="226" t="s">
        <v>89</v>
      </c>
      <c r="AV491" s="14" t="s">
        <v>89</v>
      </c>
      <c r="AW491" s="14" t="s">
        <v>36</v>
      </c>
      <c r="AX491" s="14" t="s">
        <v>79</v>
      </c>
      <c r="AY491" s="226" t="s">
        <v>174</v>
      </c>
    </row>
    <row r="492" spans="2:51" s="16" customFormat="1" ht="11.25">
      <c r="B492" s="238"/>
      <c r="C492" s="239"/>
      <c r="D492" s="207" t="s">
        <v>183</v>
      </c>
      <c r="E492" s="240" t="s">
        <v>1</v>
      </c>
      <c r="F492" s="241" t="s">
        <v>226</v>
      </c>
      <c r="G492" s="239"/>
      <c r="H492" s="242">
        <v>45.056000000000004</v>
      </c>
      <c r="I492" s="243"/>
      <c r="J492" s="239"/>
      <c r="K492" s="239"/>
      <c r="L492" s="244"/>
      <c r="M492" s="245"/>
      <c r="N492" s="246"/>
      <c r="O492" s="246"/>
      <c r="P492" s="246"/>
      <c r="Q492" s="246"/>
      <c r="R492" s="246"/>
      <c r="S492" s="246"/>
      <c r="T492" s="247"/>
      <c r="AT492" s="248" t="s">
        <v>183</v>
      </c>
      <c r="AU492" s="248" t="s">
        <v>89</v>
      </c>
      <c r="AV492" s="16" t="s">
        <v>194</v>
      </c>
      <c r="AW492" s="16" t="s">
        <v>36</v>
      </c>
      <c r="AX492" s="16" t="s">
        <v>79</v>
      </c>
      <c r="AY492" s="248" t="s">
        <v>174</v>
      </c>
    </row>
    <row r="493" spans="2:51" s="15" customFormat="1" ht="11.25">
      <c r="B493" s="227"/>
      <c r="C493" s="228"/>
      <c r="D493" s="207" t="s">
        <v>183</v>
      </c>
      <c r="E493" s="229" t="s">
        <v>1</v>
      </c>
      <c r="F493" s="230" t="s">
        <v>188</v>
      </c>
      <c r="G493" s="228"/>
      <c r="H493" s="231">
        <v>49.861</v>
      </c>
      <c r="I493" s="232"/>
      <c r="J493" s="228"/>
      <c r="K493" s="228"/>
      <c r="L493" s="233"/>
      <c r="M493" s="234"/>
      <c r="N493" s="235"/>
      <c r="O493" s="235"/>
      <c r="P493" s="235"/>
      <c r="Q493" s="235"/>
      <c r="R493" s="235"/>
      <c r="S493" s="235"/>
      <c r="T493" s="236"/>
      <c r="AT493" s="237" t="s">
        <v>183</v>
      </c>
      <c r="AU493" s="237" t="s">
        <v>89</v>
      </c>
      <c r="AV493" s="15" t="s">
        <v>181</v>
      </c>
      <c r="AW493" s="15" t="s">
        <v>36</v>
      </c>
      <c r="AX493" s="15" t="s">
        <v>87</v>
      </c>
      <c r="AY493" s="237" t="s">
        <v>174</v>
      </c>
    </row>
    <row r="494" spans="1:65" s="2" customFormat="1" ht="14.45" customHeight="1">
      <c r="A494" s="35"/>
      <c r="B494" s="36"/>
      <c r="C494" s="192" t="s">
        <v>497</v>
      </c>
      <c r="D494" s="192" t="s">
        <v>176</v>
      </c>
      <c r="E494" s="193" t="s">
        <v>498</v>
      </c>
      <c r="F494" s="194" t="s">
        <v>499</v>
      </c>
      <c r="G494" s="195" t="s">
        <v>197</v>
      </c>
      <c r="H494" s="196">
        <v>5.382</v>
      </c>
      <c r="I494" s="197"/>
      <c r="J494" s="198">
        <f>ROUND(I494*H494,2)</f>
        <v>0</v>
      </c>
      <c r="K494" s="194" t="s">
        <v>180</v>
      </c>
      <c r="L494" s="40"/>
      <c r="M494" s="199" t="s">
        <v>1</v>
      </c>
      <c r="N494" s="200" t="s">
        <v>44</v>
      </c>
      <c r="O494" s="72"/>
      <c r="P494" s="201">
        <f>O494*H494</f>
        <v>0</v>
      </c>
      <c r="Q494" s="201">
        <v>2.45329</v>
      </c>
      <c r="R494" s="201">
        <f>Q494*H494</f>
        <v>13.20360678</v>
      </c>
      <c r="S494" s="201">
        <v>0</v>
      </c>
      <c r="T494" s="202">
        <f>S494*H494</f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203" t="s">
        <v>181</v>
      </c>
      <c r="AT494" s="203" t="s">
        <v>176</v>
      </c>
      <c r="AU494" s="203" t="s">
        <v>89</v>
      </c>
      <c r="AY494" s="18" t="s">
        <v>174</v>
      </c>
      <c r="BE494" s="204">
        <f>IF(N494="základní",J494,0)</f>
        <v>0</v>
      </c>
      <c r="BF494" s="204">
        <f>IF(N494="snížená",J494,0)</f>
        <v>0</v>
      </c>
      <c r="BG494" s="204">
        <f>IF(N494="zákl. přenesená",J494,0)</f>
        <v>0</v>
      </c>
      <c r="BH494" s="204">
        <f>IF(N494="sníž. přenesená",J494,0)</f>
        <v>0</v>
      </c>
      <c r="BI494" s="204">
        <f>IF(N494="nulová",J494,0)</f>
        <v>0</v>
      </c>
      <c r="BJ494" s="18" t="s">
        <v>87</v>
      </c>
      <c r="BK494" s="204">
        <f>ROUND(I494*H494,2)</f>
        <v>0</v>
      </c>
      <c r="BL494" s="18" t="s">
        <v>181</v>
      </c>
      <c r="BM494" s="203" t="s">
        <v>500</v>
      </c>
    </row>
    <row r="495" spans="2:51" s="13" customFormat="1" ht="11.25">
      <c r="B495" s="205"/>
      <c r="C495" s="206"/>
      <c r="D495" s="207" t="s">
        <v>183</v>
      </c>
      <c r="E495" s="208" t="s">
        <v>1</v>
      </c>
      <c r="F495" s="209" t="s">
        <v>501</v>
      </c>
      <c r="G495" s="206"/>
      <c r="H495" s="208" t="s">
        <v>1</v>
      </c>
      <c r="I495" s="210"/>
      <c r="J495" s="206"/>
      <c r="K495" s="206"/>
      <c r="L495" s="211"/>
      <c r="M495" s="212"/>
      <c r="N495" s="213"/>
      <c r="O495" s="213"/>
      <c r="P495" s="213"/>
      <c r="Q495" s="213"/>
      <c r="R495" s="213"/>
      <c r="S495" s="213"/>
      <c r="T495" s="214"/>
      <c r="AT495" s="215" t="s">
        <v>183</v>
      </c>
      <c r="AU495" s="215" t="s">
        <v>89</v>
      </c>
      <c r="AV495" s="13" t="s">
        <v>87</v>
      </c>
      <c r="AW495" s="13" t="s">
        <v>36</v>
      </c>
      <c r="AX495" s="13" t="s">
        <v>79</v>
      </c>
      <c r="AY495" s="215" t="s">
        <v>174</v>
      </c>
    </row>
    <row r="496" spans="2:51" s="14" customFormat="1" ht="11.25">
      <c r="B496" s="216"/>
      <c r="C496" s="217"/>
      <c r="D496" s="207" t="s">
        <v>183</v>
      </c>
      <c r="E496" s="218" t="s">
        <v>1</v>
      </c>
      <c r="F496" s="219" t="s">
        <v>502</v>
      </c>
      <c r="G496" s="217"/>
      <c r="H496" s="220">
        <v>4.893</v>
      </c>
      <c r="I496" s="221"/>
      <c r="J496" s="217"/>
      <c r="K496" s="217"/>
      <c r="L496" s="222"/>
      <c r="M496" s="223"/>
      <c r="N496" s="224"/>
      <c r="O496" s="224"/>
      <c r="P496" s="224"/>
      <c r="Q496" s="224"/>
      <c r="R496" s="224"/>
      <c r="S496" s="224"/>
      <c r="T496" s="225"/>
      <c r="AT496" s="226" t="s">
        <v>183</v>
      </c>
      <c r="AU496" s="226" t="s">
        <v>89</v>
      </c>
      <c r="AV496" s="14" t="s">
        <v>89</v>
      </c>
      <c r="AW496" s="14" t="s">
        <v>36</v>
      </c>
      <c r="AX496" s="14" t="s">
        <v>79</v>
      </c>
      <c r="AY496" s="226" t="s">
        <v>174</v>
      </c>
    </row>
    <row r="497" spans="2:51" s="14" customFormat="1" ht="11.25">
      <c r="B497" s="216"/>
      <c r="C497" s="217"/>
      <c r="D497" s="207" t="s">
        <v>183</v>
      </c>
      <c r="E497" s="218" t="s">
        <v>1</v>
      </c>
      <c r="F497" s="219" t="s">
        <v>503</v>
      </c>
      <c r="G497" s="217"/>
      <c r="H497" s="220">
        <v>0.489</v>
      </c>
      <c r="I497" s="221"/>
      <c r="J497" s="217"/>
      <c r="K497" s="217"/>
      <c r="L497" s="222"/>
      <c r="M497" s="223"/>
      <c r="N497" s="224"/>
      <c r="O497" s="224"/>
      <c r="P497" s="224"/>
      <c r="Q497" s="224"/>
      <c r="R497" s="224"/>
      <c r="S497" s="224"/>
      <c r="T497" s="225"/>
      <c r="AT497" s="226" t="s">
        <v>183</v>
      </c>
      <c r="AU497" s="226" t="s">
        <v>89</v>
      </c>
      <c r="AV497" s="14" t="s">
        <v>89</v>
      </c>
      <c r="AW497" s="14" t="s">
        <v>36</v>
      </c>
      <c r="AX497" s="14" t="s">
        <v>79</v>
      </c>
      <c r="AY497" s="226" t="s">
        <v>174</v>
      </c>
    </row>
    <row r="498" spans="2:51" s="15" customFormat="1" ht="11.25">
      <c r="B498" s="227"/>
      <c r="C498" s="228"/>
      <c r="D498" s="207" t="s">
        <v>183</v>
      </c>
      <c r="E498" s="229" t="s">
        <v>1</v>
      </c>
      <c r="F498" s="230" t="s">
        <v>188</v>
      </c>
      <c r="G498" s="228"/>
      <c r="H498" s="231">
        <v>5.382</v>
      </c>
      <c r="I498" s="232"/>
      <c r="J498" s="228"/>
      <c r="K498" s="228"/>
      <c r="L498" s="233"/>
      <c r="M498" s="234"/>
      <c r="N498" s="235"/>
      <c r="O498" s="235"/>
      <c r="P498" s="235"/>
      <c r="Q498" s="235"/>
      <c r="R498" s="235"/>
      <c r="S498" s="235"/>
      <c r="T498" s="236"/>
      <c r="AT498" s="237" t="s">
        <v>183</v>
      </c>
      <c r="AU498" s="237" t="s">
        <v>89</v>
      </c>
      <c r="AV498" s="15" t="s">
        <v>181</v>
      </c>
      <c r="AW498" s="15" t="s">
        <v>36</v>
      </c>
      <c r="AX498" s="15" t="s">
        <v>87</v>
      </c>
      <c r="AY498" s="237" t="s">
        <v>174</v>
      </c>
    </row>
    <row r="499" spans="1:65" s="2" customFormat="1" ht="14.45" customHeight="1">
      <c r="A499" s="35"/>
      <c r="B499" s="36"/>
      <c r="C499" s="192" t="s">
        <v>504</v>
      </c>
      <c r="D499" s="192" t="s">
        <v>176</v>
      </c>
      <c r="E499" s="193" t="s">
        <v>505</v>
      </c>
      <c r="F499" s="194" t="s">
        <v>506</v>
      </c>
      <c r="G499" s="195" t="s">
        <v>179</v>
      </c>
      <c r="H499" s="196">
        <v>241.95</v>
      </c>
      <c r="I499" s="197"/>
      <c r="J499" s="198">
        <f>ROUND(I499*H499,2)</f>
        <v>0</v>
      </c>
      <c r="K499" s="194" t="s">
        <v>180</v>
      </c>
      <c r="L499" s="40"/>
      <c r="M499" s="199" t="s">
        <v>1</v>
      </c>
      <c r="N499" s="200" t="s">
        <v>44</v>
      </c>
      <c r="O499" s="72"/>
      <c r="P499" s="201">
        <f>O499*H499</f>
        <v>0</v>
      </c>
      <c r="Q499" s="201">
        <v>0.00269</v>
      </c>
      <c r="R499" s="201">
        <f>Q499*H499</f>
        <v>0.6508455</v>
      </c>
      <c r="S499" s="201">
        <v>0</v>
      </c>
      <c r="T499" s="202">
        <f>S499*H499</f>
        <v>0</v>
      </c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R499" s="203" t="s">
        <v>181</v>
      </c>
      <c r="AT499" s="203" t="s">
        <v>176</v>
      </c>
      <c r="AU499" s="203" t="s">
        <v>89</v>
      </c>
      <c r="AY499" s="18" t="s">
        <v>174</v>
      </c>
      <c r="BE499" s="204">
        <f>IF(N499="základní",J499,0)</f>
        <v>0</v>
      </c>
      <c r="BF499" s="204">
        <f>IF(N499="snížená",J499,0)</f>
        <v>0</v>
      </c>
      <c r="BG499" s="204">
        <f>IF(N499="zákl. přenesená",J499,0)</f>
        <v>0</v>
      </c>
      <c r="BH499" s="204">
        <f>IF(N499="sníž. přenesená",J499,0)</f>
        <v>0</v>
      </c>
      <c r="BI499" s="204">
        <f>IF(N499="nulová",J499,0)</f>
        <v>0</v>
      </c>
      <c r="BJ499" s="18" t="s">
        <v>87</v>
      </c>
      <c r="BK499" s="204">
        <f>ROUND(I499*H499,2)</f>
        <v>0</v>
      </c>
      <c r="BL499" s="18" t="s">
        <v>181</v>
      </c>
      <c r="BM499" s="203" t="s">
        <v>507</v>
      </c>
    </row>
    <row r="500" spans="2:51" s="13" customFormat="1" ht="11.25">
      <c r="B500" s="205"/>
      <c r="C500" s="206"/>
      <c r="D500" s="207" t="s">
        <v>183</v>
      </c>
      <c r="E500" s="208" t="s">
        <v>1</v>
      </c>
      <c r="F500" s="209" t="s">
        <v>200</v>
      </c>
      <c r="G500" s="206"/>
      <c r="H500" s="208" t="s">
        <v>1</v>
      </c>
      <c r="I500" s="210"/>
      <c r="J500" s="206"/>
      <c r="K500" s="206"/>
      <c r="L500" s="211"/>
      <c r="M500" s="212"/>
      <c r="N500" s="213"/>
      <c r="O500" s="213"/>
      <c r="P500" s="213"/>
      <c r="Q500" s="213"/>
      <c r="R500" s="213"/>
      <c r="S500" s="213"/>
      <c r="T500" s="214"/>
      <c r="AT500" s="215" t="s">
        <v>183</v>
      </c>
      <c r="AU500" s="215" t="s">
        <v>89</v>
      </c>
      <c r="AV500" s="13" t="s">
        <v>87</v>
      </c>
      <c r="AW500" s="13" t="s">
        <v>36</v>
      </c>
      <c r="AX500" s="13" t="s">
        <v>79</v>
      </c>
      <c r="AY500" s="215" t="s">
        <v>174</v>
      </c>
    </row>
    <row r="501" spans="2:51" s="13" customFormat="1" ht="11.25">
      <c r="B501" s="205"/>
      <c r="C501" s="206"/>
      <c r="D501" s="207" t="s">
        <v>183</v>
      </c>
      <c r="E501" s="208" t="s">
        <v>1</v>
      </c>
      <c r="F501" s="209" t="s">
        <v>488</v>
      </c>
      <c r="G501" s="206"/>
      <c r="H501" s="208" t="s">
        <v>1</v>
      </c>
      <c r="I501" s="210"/>
      <c r="J501" s="206"/>
      <c r="K501" s="206"/>
      <c r="L501" s="211"/>
      <c r="M501" s="212"/>
      <c r="N501" s="213"/>
      <c r="O501" s="213"/>
      <c r="P501" s="213"/>
      <c r="Q501" s="213"/>
      <c r="R501" s="213"/>
      <c r="S501" s="213"/>
      <c r="T501" s="214"/>
      <c r="AT501" s="215" t="s">
        <v>183</v>
      </c>
      <c r="AU501" s="215" t="s">
        <v>89</v>
      </c>
      <c r="AV501" s="13" t="s">
        <v>87</v>
      </c>
      <c r="AW501" s="13" t="s">
        <v>36</v>
      </c>
      <c r="AX501" s="13" t="s">
        <v>79</v>
      </c>
      <c r="AY501" s="215" t="s">
        <v>174</v>
      </c>
    </row>
    <row r="502" spans="2:51" s="14" customFormat="1" ht="11.25">
      <c r="B502" s="216"/>
      <c r="C502" s="217"/>
      <c r="D502" s="207" t="s">
        <v>183</v>
      </c>
      <c r="E502" s="218" t="s">
        <v>1</v>
      </c>
      <c r="F502" s="219" t="s">
        <v>508</v>
      </c>
      <c r="G502" s="217"/>
      <c r="H502" s="220">
        <v>16.2</v>
      </c>
      <c r="I502" s="221"/>
      <c r="J502" s="217"/>
      <c r="K502" s="217"/>
      <c r="L502" s="222"/>
      <c r="M502" s="223"/>
      <c r="N502" s="224"/>
      <c r="O502" s="224"/>
      <c r="P502" s="224"/>
      <c r="Q502" s="224"/>
      <c r="R502" s="224"/>
      <c r="S502" s="224"/>
      <c r="T502" s="225"/>
      <c r="AT502" s="226" t="s">
        <v>183</v>
      </c>
      <c r="AU502" s="226" t="s">
        <v>89</v>
      </c>
      <c r="AV502" s="14" t="s">
        <v>89</v>
      </c>
      <c r="AW502" s="14" t="s">
        <v>36</v>
      </c>
      <c r="AX502" s="14" t="s">
        <v>79</v>
      </c>
      <c r="AY502" s="226" t="s">
        <v>174</v>
      </c>
    </row>
    <row r="503" spans="2:51" s="13" customFormat="1" ht="11.25">
      <c r="B503" s="205"/>
      <c r="C503" s="206"/>
      <c r="D503" s="207" t="s">
        <v>183</v>
      </c>
      <c r="E503" s="208" t="s">
        <v>1</v>
      </c>
      <c r="F503" s="209" t="s">
        <v>501</v>
      </c>
      <c r="G503" s="206"/>
      <c r="H503" s="208" t="s">
        <v>1</v>
      </c>
      <c r="I503" s="210"/>
      <c r="J503" s="206"/>
      <c r="K503" s="206"/>
      <c r="L503" s="211"/>
      <c r="M503" s="212"/>
      <c r="N503" s="213"/>
      <c r="O503" s="213"/>
      <c r="P503" s="213"/>
      <c r="Q503" s="213"/>
      <c r="R503" s="213"/>
      <c r="S503" s="213"/>
      <c r="T503" s="214"/>
      <c r="AT503" s="215" t="s">
        <v>183</v>
      </c>
      <c r="AU503" s="215" t="s">
        <v>89</v>
      </c>
      <c r="AV503" s="13" t="s">
        <v>87</v>
      </c>
      <c r="AW503" s="13" t="s">
        <v>36</v>
      </c>
      <c r="AX503" s="13" t="s">
        <v>79</v>
      </c>
      <c r="AY503" s="215" t="s">
        <v>174</v>
      </c>
    </row>
    <row r="504" spans="2:51" s="14" customFormat="1" ht="11.25">
      <c r="B504" s="216"/>
      <c r="C504" s="217"/>
      <c r="D504" s="207" t="s">
        <v>183</v>
      </c>
      <c r="E504" s="218" t="s">
        <v>1</v>
      </c>
      <c r="F504" s="219" t="s">
        <v>509</v>
      </c>
      <c r="G504" s="217"/>
      <c r="H504" s="220">
        <v>23.3</v>
      </c>
      <c r="I504" s="221"/>
      <c r="J504" s="217"/>
      <c r="K504" s="217"/>
      <c r="L504" s="222"/>
      <c r="M504" s="223"/>
      <c r="N504" s="224"/>
      <c r="O504" s="224"/>
      <c r="P504" s="224"/>
      <c r="Q504" s="224"/>
      <c r="R504" s="224"/>
      <c r="S504" s="224"/>
      <c r="T504" s="225"/>
      <c r="AT504" s="226" t="s">
        <v>183</v>
      </c>
      <c r="AU504" s="226" t="s">
        <v>89</v>
      </c>
      <c r="AV504" s="14" t="s">
        <v>89</v>
      </c>
      <c r="AW504" s="14" t="s">
        <v>36</v>
      </c>
      <c r="AX504" s="14" t="s">
        <v>79</v>
      </c>
      <c r="AY504" s="226" t="s">
        <v>174</v>
      </c>
    </row>
    <row r="505" spans="2:51" s="13" customFormat="1" ht="11.25">
      <c r="B505" s="205"/>
      <c r="C505" s="206"/>
      <c r="D505" s="207" t="s">
        <v>183</v>
      </c>
      <c r="E505" s="208" t="s">
        <v>1</v>
      </c>
      <c r="F505" s="209" t="s">
        <v>490</v>
      </c>
      <c r="G505" s="206"/>
      <c r="H505" s="208" t="s">
        <v>1</v>
      </c>
      <c r="I505" s="210"/>
      <c r="J505" s="206"/>
      <c r="K505" s="206"/>
      <c r="L505" s="211"/>
      <c r="M505" s="212"/>
      <c r="N505" s="213"/>
      <c r="O505" s="213"/>
      <c r="P505" s="213"/>
      <c r="Q505" s="213"/>
      <c r="R505" s="213"/>
      <c r="S505" s="213"/>
      <c r="T505" s="214"/>
      <c r="AT505" s="215" t="s">
        <v>183</v>
      </c>
      <c r="AU505" s="215" t="s">
        <v>89</v>
      </c>
      <c r="AV505" s="13" t="s">
        <v>87</v>
      </c>
      <c r="AW505" s="13" t="s">
        <v>36</v>
      </c>
      <c r="AX505" s="13" t="s">
        <v>79</v>
      </c>
      <c r="AY505" s="215" t="s">
        <v>174</v>
      </c>
    </row>
    <row r="506" spans="2:51" s="14" customFormat="1" ht="11.25">
      <c r="B506" s="216"/>
      <c r="C506" s="217"/>
      <c r="D506" s="207" t="s">
        <v>183</v>
      </c>
      <c r="E506" s="218" t="s">
        <v>1</v>
      </c>
      <c r="F506" s="219" t="s">
        <v>510</v>
      </c>
      <c r="G506" s="217"/>
      <c r="H506" s="220">
        <v>12.1</v>
      </c>
      <c r="I506" s="221"/>
      <c r="J506" s="217"/>
      <c r="K506" s="217"/>
      <c r="L506" s="222"/>
      <c r="M506" s="223"/>
      <c r="N506" s="224"/>
      <c r="O506" s="224"/>
      <c r="P506" s="224"/>
      <c r="Q506" s="224"/>
      <c r="R506" s="224"/>
      <c r="S506" s="224"/>
      <c r="T506" s="225"/>
      <c r="AT506" s="226" t="s">
        <v>183</v>
      </c>
      <c r="AU506" s="226" t="s">
        <v>89</v>
      </c>
      <c r="AV506" s="14" t="s">
        <v>89</v>
      </c>
      <c r="AW506" s="14" t="s">
        <v>36</v>
      </c>
      <c r="AX506" s="14" t="s">
        <v>79</v>
      </c>
      <c r="AY506" s="226" t="s">
        <v>174</v>
      </c>
    </row>
    <row r="507" spans="2:51" s="16" customFormat="1" ht="11.25">
      <c r="B507" s="238"/>
      <c r="C507" s="239"/>
      <c r="D507" s="207" t="s">
        <v>183</v>
      </c>
      <c r="E507" s="240" t="s">
        <v>1</v>
      </c>
      <c r="F507" s="241" t="s">
        <v>226</v>
      </c>
      <c r="G507" s="239"/>
      <c r="H507" s="242">
        <v>51.6</v>
      </c>
      <c r="I507" s="243"/>
      <c r="J507" s="239"/>
      <c r="K507" s="239"/>
      <c r="L507" s="244"/>
      <c r="M507" s="245"/>
      <c r="N507" s="246"/>
      <c r="O507" s="246"/>
      <c r="P507" s="246"/>
      <c r="Q507" s="246"/>
      <c r="R507" s="246"/>
      <c r="S507" s="246"/>
      <c r="T507" s="247"/>
      <c r="AT507" s="248" t="s">
        <v>183</v>
      </c>
      <c r="AU507" s="248" t="s">
        <v>89</v>
      </c>
      <c r="AV507" s="16" t="s">
        <v>194</v>
      </c>
      <c r="AW507" s="16" t="s">
        <v>36</v>
      </c>
      <c r="AX507" s="16" t="s">
        <v>79</v>
      </c>
      <c r="AY507" s="248" t="s">
        <v>174</v>
      </c>
    </row>
    <row r="508" spans="2:51" s="13" customFormat="1" ht="11.25">
      <c r="B508" s="205"/>
      <c r="C508" s="206"/>
      <c r="D508" s="207" t="s">
        <v>183</v>
      </c>
      <c r="E508" s="208" t="s">
        <v>1</v>
      </c>
      <c r="F508" s="209" t="s">
        <v>199</v>
      </c>
      <c r="G508" s="206"/>
      <c r="H508" s="208" t="s">
        <v>1</v>
      </c>
      <c r="I508" s="210"/>
      <c r="J508" s="206"/>
      <c r="K508" s="206"/>
      <c r="L508" s="211"/>
      <c r="M508" s="212"/>
      <c r="N508" s="213"/>
      <c r="O508" s="213"/>
      <c r="P508" s="213"/>
      <c r="Q508" s="213"/>
      <c r="R508" s="213"/>
      <c r="S508" s="213"/>
      <c r="T508" s="214"/>
      <c r="AT508" s="215" t="s">
        <v>183</v>
      </c>
      <c r="AU508" s="215" t="s">
        <v>89</v>
      </c>
      <c r="AV508" s="13" t="s">
        <v>87</v>
      </c>
      <c r="AW508" s="13" t="s">
        <v>36</v>
      </c>
      <c r="AX508" s="13" t="s">
        <v>79</v>
      </c>
      <c r="AY508" s="215" t="s">
        <v>174</v>
      </c>
    </row>
    <row r="509" spans="2:51" s="13" customFormat="1" ht="11.25">
      <c r="B509" s="205"/>
      <c r="C509" s="206"/>
      <c r="D509" s="207" t="s">
        <v>183</v>
      </c>
      <c r="E509" s="208" t="s">
        <v>1</v>
      </c>
      <c r="F509" s="209" t="s">
        <v>388</v>
      </c>
      <c r="G509" s="206"/>
      <c r="H509" s="208" t="s">
        <v>1</v>
      </c>
      <c r="I509" s="210"/>
      <c r="J509" s="206"/>
      <c r="K509" s="206"/>
      <c r="L509" s="211"/>
      <c r="M509" s="212"/>
      <c r="N509" s="213"/>
      <c r="O509" s="213"/>
      <c r="P509" s="213"/>
      <c r="Q509" s="213"/>
      <c r="R509" s="213"/>
      <c r="S509" s="213"/>
      <c r="T509" s="214"/>
      <c r="AT509" s="215" t="s">
        <v>183</v>
      </c>
      <c r="AU509" s="215" t="s">
        <v>89</v>
      </c>
      <c r="AV509" s="13" t="s">
        <v>87</v>
      </c>
      <c r="AW509" s="13" t="s">
        <v>36</v>
      </c>
      <c r="AX509" s="13" t="s">
        <v>79</v>
      </c>
      <c r="AY509" s="215" t="s">
        <v>174</v>
      </c>
    </row>
    <row r="510" spans="2:51" s="14" customFormat="1" ht="11.25">
      <c r="B510" s="216"/>
      <c r="C510" s="217"/>
      <c r="D510" s="207" t="s">
        <v>183</v>
      </c>
      <c r="E510" s="218" t="s">
        <v>1</v>
      </c>
      <c r="F510" s="219" t="s">
        <v>511</v>
      </c>
      <c r="G510" s="217"/>
      <c r="H510" s="220">
        <v>58.55</v>
      </c>
      <c r="I510" s="221"/>
      <c r="J510" s="217"/>
      <c r="K510" s="217"/>
      <c r="L510" s="222"/>
      <c r="M510" s="223"/>
      <c r="N510" s="224"/>
      <c r="O510" s="224"/>
      <c r="P510" s="224"/>
      <c r="Q510" s="224"/>
      <c r="R510" s="224"/>
      <c r="S510" s="224"/>
      <c r="T510" s="225"/>
      <c r="AT510" s="226" t="s">
        <v>183</v>
      </c>
      <c r="AU510" s="226" t="s">
        <v>89</v>
      </c>
      <c r="AV510" s="14" t="s">
        <v>89</v>
      </c>
      <c r="AW510" s="14" t="s">
        <v>36</v>
      </c>
      <c r="AX510" s="14" t="s">
        <v>79</v>
      </c>
      <c r="AY510" s="226" t="s">
        <v>174</v>
      </c>
    </row>
    <row r="511" spans="2:51" s="14" customFormat="1" ht="11.25">
      <c r="B511" s="216"/>
      <c r="C511" s="217"/>
      <c r="D511" s="207" t="s">
        <v>183</v>
      </c>
      <c r="E511" s="218" t="s">
        <v>1</v>
      </c>
      <c r="F511" s="219" t="s">
        <v>512</v>
      </c>
      <c r="G511" s="217"/>
      <c r="H511" s="220">
        <v>121.85</v>
      </c>
      <c r="I511" s="221"/>
      <c r="J511" s="217"/>
      <c r="K511" s="217"/>
      <c r="L511" s="222"/>
      <c r="M511" s="223"/>
      <c r="N511" s="224"/>
      <c r="O511" s="224"/>
      <c r="P511" s="224"/>
      <c r="Q511" s="224"/>
      <c r="R511" s="224"/>
      <c r="S511" s="224"/>
      <c r="T511" s="225"/>
      <c r="AT511" s="226" t="s">
        <v>183</v>
      </c>
      <c r="AU511" s="226" t="s">
        <v>89</v>
      </c>
      <c r="AV511" s="14" t="s">
        <v>89</v>
      </c>
      <c r="AW511" s="14" t="s">
        <v>36</v>
      </c>
      <c r="AX511" s="14" t="s">
        <v>79</v>
      </c>
      <c r="AY511" s="226" t="s">
        <v>174</v>
      </c>
    </row>
    <row r="512" spans="2:51" s="14" customFormat="1" ht="11.25">
      <c r="B512" s="216"/>
      <c r="C512" s="217"/>
      <c r="D512" s="207" t="s">
        <v>183</v>
      </c>
      <c r="E512" s="218" t="s">
        <v>1</v>
      </c>
      <c r="F512" s="219" t="s">
        <v>513</v>
      </c>
      <c r="G512" s="217"/>
      <c r="H512" s="220">
        <v>9.95</v>
      </c>
      <c r="I512" s="221"/>
      <c r="J512" s="217"/>
      <c r="K512" s="217"/>
      <c r="L512" s="222"/>
      <c r="M512" s="223"/>
      <c r="N512" s="224"/>
      <c r="O512" s="224"/>
      <c r="P512" s="224"/>
      <c r="Q512" s="224"/>
      <c r="R512" s="224"/>
      <c r="S512" s="224"/>
      <c r="T512" s="225"/>
      <c r="AT512" s="226" t="s">
        <v>183</v>
      </c>
      <c r="AU512" s="226" t="s">
        <v>89</v>
      </c>
      <c r="AV512" s="14" t="s">
        <v>89</v>
      </c>
      <c r="AW512" s="14" t="s">
        <v>36</v>
      </c>
      <c r="AX512" s="14" t="s">
        <v>79</v>
      </c>
      <c r="AY512" s="226" t="s">
        <v>174</v>
      </c>
    </row>
    <row r="513" spans="2:51" s="16" customFormat="1" ht="11.25">
      <c r="B513" s="238"/>
      <c r="C513" s="239"/>
      <c r="D513" s="207" t="s">
        <v>183</v>
      </c>
      <c r="E513" s="240" t="s">
        <v>1</v>
      </c>
      <c r="F513" s="241" t="s">
        <v>226</v>
      </c>
      <c r="G513" s="239"/>
      <c r="H513" s="242">
        <v>190.34999999999997</v>
      </c>
      <c r="I513" s="243"/>
      <c r="J513" s="239"/>
      <c r="K513" s="239"/>
      <c r="L513" s="244"/>
      <c r="M513" s="245"/>
      <c r="N513" s="246"/>
      <c r="O513" s="246"/>
      <c r="P513" s="246"/>
      <c r="Q513" s="246"/>
      <c r="R513" s="246"/>
      <c r="S513" s="246"/>
      <c r="T513" s="247"/>
      <c r="AT513" s="248" t="s">
        <v>183</v>
      </c>
      <c r="AU513" s="248" t="s">
        <v>89</v>
      </c>
      <c r="AV513" s="16" t="s">
        <v>194</v>
      </c>
      <c r="AW513" s="16" t="s">
        <v>36</v>
      </c>
      <c r="AX513" s="16" t="s">
        <v>79</v>
      </c>
      <c r="AY513" s="248" t="s">
        <v>174</v>
      </c>
    </row>
    <row r="514" spans="2:51" s="15" customFormat="1" ht="11.25">
      <c r="B514" s="227"/>
      <c r="C514" s="228"/>
      <c r="D514" s="207" t="s">
        <v>183</v>
      </c>
      <c r="E514" s="229" t="s">
        <v>1</v>
      </c>
      <c r="F514" s="230" t="s">
        <v>188</v>
      </c>
      <c r="G514" s="228"/>
      <c r="H514" s="231">
        <v>241.95</v>
      </c>
      <c r="I514" s="232"/>
      <c r="J514" s="228"/>
      <c r="K514" s="228"/>
      <c r="L514" s="233"/>
      <c r="M514" s="234"/>
      <c r="N514" s="235"/>
      <c r="O514" s="235"/>
      <c r="P514" s="235"/>
      <c r="Q514" s="235"/>
      <c r="R514" s="235"/>
      <c r="S514" s="235"/>
      <c r="T514" s="236"/>
      <c r="AT514" s="237" t="s">
        <v>183</v>
      </c>
      <c r="AU514" s="237" t="s">
        <v>89</v>
      </c>
      <c r="AV514" s="15" t="s">
        <v>181</v>
      </c>
      <c r="AW514" s="15" t="s">
        <v>36</v>
      </c>
      <c r="AX514" s="15" t="s">
        <v>87</v>
      </c>
      <c r="AY514" s="237" t="s">
        <v>174</v>
      </c>
    </row>
    <row r="515" spans="1:65" s="2" customFormat="1" ht="14.45" customHeight="1">
      <c r="A515" s="35"/>
      <c r="B515" s="36"/>
      <c r="C515" s="192" t="s">
        <v>514</v>
      </c>
      <c r="D515" s="192" t="s">
        <v>176</v>
      </c>
      <c r="E515" s="193" t="s">
        <v>515</v>
      </c>
      <c r="F515" s="194" t="s">
        <v>516</v>
      </c>
      <c r="G515" s="195" t="s">
        <v>179</v>
      </c>
      <c r="H515" s="196">
        <v>241.95</v>
      </c>
      <c r="I515" s="197"/>
      <c r="J515" s="198">
        <f>ROUND(I515*H515,2)</f>
        <v>0</v>
      </c>
      <c r="K515" s="194" t="s">
        <v>180</v>
      </c>
      <c r="L515" s="40"/>
      <c r="M515" s="199" t="s">
        <v>1</v>
      </c>
      <c r="N515" s="200" t="s">
        <v>44</v>
      </c>
      <c r="O515" s="72"/>
      <c r="P515" s="201">
        <f>O515*H515</f>
        <v>0</v>
      </c>
      <c r="Q515" s="201">
        <v>0</v>
      </c>
      <c r="R515" s="201">
        <f>Q515*H515</f>
        <v>0</v>
      </c>
      <c r="S515" s="201">
        <v>0</v>
      </c>
      <c r="T515" s="202">
        <f>S515*H515</f>
        <v>0</v>
      </c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R515" s="203" t="s">
        <v>181</v>
      </c>
      <c r="AT515" s="203" t="s">
        <v>176</v>
      </c>
      <c r="AU515" s="203" t="s">
        <v>89</v>
      </c>
      <c r="AY515" s="18" t="s">
        <v>174</v>
      </c>
      <c r="BE515" s="204">
        <f>IF(N515="základní",J515,0)</f>
        <v>0</v>
      </c>
      <c r="BF515" s="204">
        <f>IF(N515="snížená",J515,0)</f>
        <v>0</v>
      </c>
      <c r="BG515" s="204">
        <f>IF(N515="zákl. přenesená",J515,0)</f>
        <v>0</v>
      </c>
      <c r="BH515" s="204">
        <f>IF(N515="sníž. přenesená",J515,0)</f>
        <v>0</v>
      </c>
      <c r="BI515" s="204">
        <f>IF(N515="nulová",J515,0)</f>
        <v>0</v>
      </c>
      <c r="BJ515" s="18" t="s">
        <v>87</v>
      </c>
      <c r="BK515" s="204">
        <f>ROUND(I515*H515,2)</f>
        <v>0</v>
      </c>
      <c r="BL515" s="18" t="s">
        <v>181</v>
      </c>
      <c r="BM515" s="203" t="s">
        <v>517</v>
      </c>
    </row>
    <row r="516" spans="1:65" s="2" customFormat="1" ht="14.45" customHeight="1">
      <c r="A516" s="35"/>
      <c r="B516" s="36"/>
      <c r="C516" s="192" t="s">
        <v>518</v>
      </c>
      <c r="D516" s="192" t="s">
        <v>176</v>
      </c>
      <c r="E516" s="193" t="s">
        <v>519</v>
      </c>
      <c r="F516" s="194" t="s">
        <v>520</v>
      </c>
      <c r="G516" s="195" t="s">
        <v>295</v>
      </c>
      <c r="H516" s="196">
        <v>0.063</v>
      </c>
      <c r="I516" s="197"/>
      <c r="J516" s="198">
        <f>ROUND(I516*H516,2)</f>
        <v>0</v>
      </c>
      <c r="K516" s="194" t="s">
        <v>180</v>
      </c>
      <c r="L516" s="40"/>
      <c r="M516" s="199" t="s">
        <v>1</v>
      </c>
      <c r="N516" s="200" t="s">
        <v>44</v>
      </c>
      <c r="O516" s="72"/>
      <c r="P516" s="201">
        <f>O516*H516</f>
        <v>0</v>
      </c>
      <c r="Q516" s="201">
        <v>1.06062</v>
      </c>
      <c r="R516" s="201">
        <f>Q516*H516</f>
        <v>0.06681906</v>
      </c>
      <c r="S516" s="201">
        <v>0</v>
      </c>
      <c r="T516" s="202">
        <f>S516*H516</f>
        <v>0</v>
      </c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R516" s="203" t="s">
        <v>181</v>
      </c>
      <c r="AT516" s="203" t="s">
        <v>176</v>
      </c>
      <c r="AU516" s="203" t="s">
        <v>89</v>
      </c>
      <c r="AY516" s="18" t="s">
        <v>174</v>
      </c>
      <c r="BE516" s="204">
        <f>IF(N516="základní",J516,0)</f>
        <v>0</v>
      </c>
      <c r="BF516" s="204">
        <f>IF(N516="snížená",J516,0)</f>
        <v>0</v>
      </c>
      <c r="BG516" s="204">
        <f>IF(N516="zákl. přenesená",J516,0)</f>
        <v>0</v>
      </c>
      <c r="BH516" s="204">
        <f>IF(N516="sníž. přenesená",J516,0)</f>
        <v>0</v>
      </c>
      <c r="BI516" s="204">
        <f>IF(N516="nulová",J516,0)</f>
        <v>0</v>
      </c>
      <c r="BJ516" s="18" t="s">
        <v>87</v>
      </c>
      <c r="BK516" s="204">
        <f>ROUND(I516*H516,2)</f>
        <v>0</v>
      </c>
      <c r="BL516" s="18" t="s">
        <v>181</v>
      </c>
      <c r="BM516" s="203" t="s">
        <v>521</v>
      </c>
    </row>
    <row r="517" spans="2:51" s="13" customFormat="1" ht="11.25">
      <c r="B517" s="205"/>
      <c r="C517" s="206"/>
      <c r="D517" s="207" t="s">
        <v>183</v>
      </c>
      <c r="E517" s="208" t="s">
        <v>1</v>
      </c>
      <c r="F517" s="209" t="s">
        <v>522</v>
      </c>
      <c r="G517" s="206"/>
      <c r="H517" s="208" t="s">
        <v>1</v>
      </c>
      <c r="I517" s="210"/>
      <c r="J517" s="206"/>
      <c r="K517" s="206"/>
      <c r="L517" s="211"/>
      <c r="M517" s="212"/>
      <c r="N517" s="213"/>
      <c r="O517" s="213"/>
      <c r="P517" s="213"/>
      <c r="Q517" s="213"/>
      <c r="R517" s="213"/>
      <c r="S517" s="213"/>
      <c r="T517" s="214"/>
      <c r="AT517" s="215" t="s">
        <v>183</v>
      </c>
      <c r="AU517" s="215" t="s">
        <v>89</v>
      </c>
      <c r="AV517" s="13" t="s">
        <v>87</v>
      </c>
      <c r="AW517" s="13" t="s">
        <v>36</v>
      </c>
      <c r="AX517" s="13" t="s">
        <v>79</v>
      </c>
      <c r="AY517" s="215" t="s">
        <v>174</v>
      </c>
    </row>
    <row r="518" spans="2:51" s="14" customFormat="1" ht="11.25">
      <c r="B518" s="216"/>
      <c r="C518" s="217"/>
      <c r="D518" s="207" t="s">
        <v>183</v>
      </c>
      <c r="E518" s="218" t="s">
        <v>1</v>
      </c>
      <c r="F518" s="219" t="s">
        <v>523</v>
      </c>
      <c r="G518" s="217"/>
      <c r="H518" s="220">
        <v>0.063</v>
      </c>
      <c r="I518" s="221"/>
      <c r="J518" s="217"/>
      <c r="K518" s="217"/>
      <c r="L518" s="222"/>
      <c r="M518" s="223"/>
      <c r="N518" s="224"/>
      <c r="O518" s="224"/>
      <c r="P518" s="224"/>
      <c r="Q518" s="224"/>
      <c r="R518" s="224"/>
      <c r="S518" s="224"/>
      <c r="T518" s="225"/>
      <c r="AT518" s="226" t="s">
        <v>183</v>
      </c>
      <c r="AU518" s="226" t="s">
        <v>89</v>
      </c>
      <c r="AV518" s="14" t="s">
        <v>89</v>
      </c>
      <c r="AW518" s="14" t="s">
        <v>36</v>
      </c>
      <c r="AX518" s="14" t="s">
        <v>79</v>
      </c>
      <c r="AY518" s="226" t="s">
        <v>174</v>
      </c>
    </row>
    <row r="519" spans="2:51" s="15" customFormat="1" ht="11.25">
      <c r="B519" s="227"/>
      <c r="C519" s="228"/>
      <c r="D519" s="207" t="s">
        <v>183</v>
      </c>
      <c r="E519" s="229" t="s">
        <v>1</v>
      </c>
      <c r="F519" s="230" t="s">
        <v>188</v>
      </c>
      <c r="G519" s="228"/>
      <c r="H519" s="231">
        <v>0.063</v>
      </c>
      <c r="I519" s="232"/>
      <c r="J519" s="228"/>
      <c r="K519" s="228"/>
      <c r="L519" s="233"/>
      <c r="M519" s="234"/>
      <c r="N519" s="235"/>
      <c r="O519" s="235"/>
      <c r="P519" s="235"/>
      <c r="Q519" s="235"/>
      <c r="R519" s="235"/>
      <c r="S519" s="235"/>
      <c r="T519" s="236"/>
      <c r="AT519" s="237" t="s">
        <v>183</v>
      </c>
      <c r="AU519" s="237" t="s">
        <v>89</v>
      </c>
      <c r="AV519" s="15" t="s">
        <v>181</v>
      </c>
      <c r="AW519" s="15" t="s">
        <v>36</v>
      </c>
      <c r="AX519" s="15" t="s">
        <v>87</v>
      </c>
      <c r="AY519" s="237" t="s">
        <v>174</v>
      </c>
    </row>
    <row r="520" spans="2:63" s="12" customFormat="1" ht="22.9" customHeight="1">
      <c r="B520" s="176"/>
      <c r="C520" s="177"/>
      <c r="D520" s="178" t="s">
        <v>78</v>
      </c>
      <c r="E520" s="190" t="s">
        <v>194</v>
      </c>
      <c r="F520" s="190" t="s">
        <v>524</v>
      </c>
      <c r="G520" s="177"/>
      <c r="H520" s="177"/>
      <c r="I520" s="180"/>
      <c r="J520" s="191">
        <f>BK520</f>
        <v>0</v>
      </c>
      <c r="K520" s="177"/>
      <c r="L520" s="182"/>
      <c r="M520" s="183"/>
      <c r="N520" s="184"/>
      <c r="O520" s="184"/>
      <c r="P520" s="185">
        <f>SUM(P521:P670)</f>
        <v>0</v>
      </c>
      <c r="Q520" s="184"/>
      <c r="R520" s="185">
        <f>SUM(R521:R670)</f>
        <v>40.73313441</v>
      </c>
      <c r="S520" s="184"/>
      <c r="T520" s="186">
        <f>SUM(T521:T670)</f>
        <v>0</v>
      </c>
      <c r="AR520" s="187" t="s">
        <v>87</v>
      </c>
      <c r="AT520" s="188" t="s">
        <v>78</v>
      </c>
      <c r="AU520" s="188" t="s">
        <v>87</v>
      </c>
      <c r="AY520" s="187" t="s">
        <v>174</v>
      </c>
      <c r="BK520" s="189">
        <f>SUM(BK521:BK670)</f>
        <v>0</v>
      </c>
    </row>
    <row r="521" spans="1:65" s="2" customFormat="1" ht="14.45" customHeight="1">
      <c r="A521" s="35"/>
      <c r="B521" s="36"/>
      <c r="C521" s="192" t="s">
        <v>525</v>
      </c>
      <c r="D521" s="192" t="s">
        <v>176</v>
      </c>
      <c r="E521" s="193" t="s">
        <v>526</v>
      </c>
      <c r="F521" s="194" t="s">
        <v>527</v>
      </c>
      <c r="G521" s="195" t="s">
        <v>179</v>
      </c>
      <c r="H521" s="196">
        <v>10.85</v>
      </c>
      <c r="I521" s="197"/>
      <c r="J521" s="198">
        <f>ROUND(I521*H521,2)</f>
        <v>0</v>
      </c>
      <c r="K521" s="194" t="s">
        <v>180</v>
      </c>
      <c r="L521" s="40"/>
      <c r="M521" s="199" t="s">
        <v>1</v>
      </c>
      <c r="N521" s="200" t="s">
        <v>44</v>
      </c>
      <c r="O521" s="72"/>
      <c r="P521" s="201">
        <f>O521*H521</f>
        <v>0</v>
      </c>
      <c r="Q521" s="201">
        <v>0.45195</v>
      </c>
      <c r="R521" s="201">
        <f>Q521*H521</f>
        <v>4.9036575000000004</v>
      </c>
      <c r="S521" s="201">
        <v>0</v>
      </c>
      <c r="T521" s="202">
        <f>S521*H521</f>
        <v>0</v>
      </c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R521" s="203" t="s">
        <v>181</v>
      </c>
      <c r="AT521" s="203" t="s">
        <v>176</v>
      </c>
      <c r="AU521" s="203" t="s">
        <v>89</v>
      </c>
      <c r="AY521" s="18" t="s">
        <v>174</v>
      </c>
      <c r="BE521" s="204">
        <f>IF(N521="základní",J521,0)</f>
        <v>0</v>
      </c>
      <c r="BF521" s="204">
        <f>IF(N521="snížená",J521,0)</f>
        <v>0</v>
      </c>
      <c r="BG521" s="204">
        <f>IF(N521="zákl. přenesená",J521,0)</f>
        <v>0</v>
      </c>
      <c r="BH521" s="204">
        <f>IF(N521="sníž. přenesená",J521,0)</f>
        <v>0</v>
      </c>
      <c r="BI521" s="204">
        <f>IF(N521="nulová",J521,0)</f>
        <v>0</v>
      </c>
      <c r="BJ521" s="18" t="s">
        <v>87</v>
      </c>
      <c r="BK521" s="204">
        <f>ROUND(I521*H521,2)</f>
        <v>0</v>
      </c>
      <c r="BL521" s="18" t="s">
        <v>181</v>
      </c>
      <c r="BM521" s="203" t="s">
        <v>528</v>
      </c>
    </row>
    <row r="522" spans="2:51" s="13" customFormat="1" ht="11.25">
      <c r="B522" s="205"/>
      <c r="C522" s="206"/>
      <c r="D522" s="207" t="s">
        <v>183</v>
      </c>
      <c r="E522" s="208" t="s">
        <v>1</v>
      </c>
      <c r="F522" s="209" t="s">
        <v>529</v>
      </c>
      <c r="G522" s="206"/>
      <c r="H522" s="208" t="s">
        <v>1</v>
      </c>
      <c r="I522" s="210"/>
      <c r="J522" s="206"/>
      <c r="K522" s="206"/>
      <c r="L522" s="211"/>
      <c r="M522" s="212"/>
      <c r="N522" s="213"/>
      <c r="O522" s="213"/>
      <c r="P522" s="213"/>
      <c r="Q522" s="213"/>
      <c r="R522" s="213"/>
      <c r="S522" s="213"/>
      <c r="T522" s="214"/>
      <c r="AT522" s="215" t="s">
        <v>183</v>
      </c>
      <c r="AU522" s="215" t="s">
        <v>89</v>
      </c>
      <c r="AV522" s="13" t="s">
        <v>87</v>
      </c>
      <c r="AW522" s="13" t="s">
        <v>36</v>
      </c>
      <c r="AX522" s="13" t="s">
        <v>79</v>
      </c>
      <c r="AY522" s="215" t="s">
        <v>174</v>
      </c>
    </row>
    <row r="523" spans="2:51" s="13" customFormat="1" ht="11.25">
      <c r="B523" s="205"/>
      <c r="C523" s="206"/>
      <c r="D523" s="207" t="s">
        <v>183</v>
      </c>
      <c r="E523" s="208" t="s">
        <v>1</v>
      </c>
      <c r="F523" s="209" t="s">
        <v>200</v>
      </c>
      <c r="G523" s="206"/>
      <c r="H523" s="208" t="s">
        <v>1</v>
      </c>
      <c r="I523" s="210"/>
      <c r="J523" s="206"/>
      <c r="K523" s="206"/>
      <c r="L523" s="211"/>
      <c r="M523" s="212"/>
      <c r="N523" s="213"/>
      <c r="O523" s="213"/>
      <c r="P523" s="213"/>
      <c r="Q523" s="213"/>
      <c r="R523" s="213"/>
      <c r="S523" s="213"/>
      <c r="T523" s="214"/>
      <c r="AT523" s="215" t="s">
        <v>183</v>
      </c>
      <c r="AU523" s="215" t="s">
        <v>89</v>
      </c>
      <c r="AV523" s="13" t="s">
        <v>87</v>
      </c>
      <c r="AW523" s="13" t="s">
        <v>36</v>
      </c>
      <c r="AX523" s="13" t="s">
        <v>79</v>
      </c>
      <c r="AY523" s="215" t="s">
        <v>174</v>
      </c>
    </row>
    <row r="524" spans="2:51" s="13" customFormat="1" ht="11.25">
      <c r="B524" s="205"/>
      <c r="C524" s="206"/>
      <c r="D524" s="207" t="s">
        <v>183</v>
      </c>
      <c r="E524" s="208" t="s">
        <v>1</v>
      </c>
      <c r="F524" s="209" t="s">
        <v>201</v>
      </c>
      <c r="G524" s="206"/>
      <c r="H524" s="208" t="s">
        <v>1</v>
      </c>
      <c r="I524" s="210"/>
      <c r="J524" s="206"/>
      <c r="K524" s="206"/>
      <c r="L524" s="211"/>
      <c r="M524" s="212"/>
      <c r="N524" s="213"/>
      <c r="O524" s="213"/>
      <c r="P524" s="213"/>
      <c r="Q524" s="213"/>
      <c r="R524" s="213"/>
      <c r="S524" s="213"/>
      <c r="T524" s="214"/>
      <c r="AT524" s="215" t="s">
        <v>183</v>
      </c>
      <c r="AU524" s="215" t="s">
        <v>89</v>
      </c>
      <c r="AV524" s="13" t="s">
        <v>87</v>
      </c>
      <c r="AW524" s="13" t="s">
        <v>36</v>
      </c>
      <c r="AX524" s="13" t="s">
        <v>79</v>
      </c>
      <c r="AY524" s="215" t="s">
        <v>174</v>
      </c>
    </row>
    <row r="525" spans="2:51" s="13" customFormat="1" ht="11.25">
      <c r="B525" s="205"/>
      <c r="C525" s="206"/>
      <c r="D525" s="207" t="s">
        <v>183</v>
      </c>
      <c r="E525" s="208" t="s">
        <v>1</v>
      </c>
      <c r="F525" s="209" t="s">
        <v>530</v>
      </c>
      <c r="G525" s="206"/>
      <c r="H525" s="208" t="s">
        <v>1</v>
      </c>
      <c r="I525" s="210"/>
      <c r="J525" s="206"/>
      <c r="K525" s="206"/>
      <c r="L525" s="211"/>
      <c r="M525" s="212"/>
      <c r="N525" s="213"/>
      <c r="O525" s="213"/>
      <c r="P525" s="213"/>
      <c r="Q525" s="213"/>
      <c r="R525" s="213"/>
      <c r="S525" s="213"/>
      <c r="T525" s="214"/>
      <c r="AT525" s="215" t="s">
        <v>183</v>
      </c>
      <c r="AU525" s="215" t="s">
        <v>89</v>
      </c>
      <c r="AV525" s="13" t="s">
        <v>87</v>
      </c>
      <c r="AW525" s="13" t="s">
        <v>36</v>
      </c>
      <c r="AX525" s="13" t="s">
        <v>79</v>
      </c>
      <c r="AY525" s="215" t="s">
        <v>174</v>
      </c>
    </row>
    <row r="526" spans="2:51" s="14" customFormat="1" ht="11.25">
      <c r="B526" s="216"/>
      <c r="C526" s="217"/>
      <c r="D526" s="207" t="s">
        <v>183</v>
      </c>
      <c r="E526" s="218" t="s">
        <v>1</v>
      </c>
      <c r="F526" s="219" t="s">
        <v>531</v>
      </c>
      <c r="G526" s="217"/>
      <c r="H526" s="220">
        <v>8.8</v>
      </c>
      <c r="I526" s="221"/>
      <c r="J526" s="217"/>
      <c r="K526" s="217"/>
      <c r="L526" s="222"/>
      <c r="M526" s="223"/>
      <c r="N526" s="224"/>
      <c r="O526" s="224"/>
      <c r="P526" s="224"/>
      <c r="Q526" s="224"/>
      <c r="R526" s="224"/>
      <c r="S526" s="224"/>
      <c r="T526" s="225"/>
      <c r="AT526" s="226" t="s">
        <v>183</v>
      </c>
      <c r="AU526" s="226" t="s">
        <v>89</v>
      </c>
      <c r="AV526" s="14" t="s">
        <v>89</v>
      </c>
      <c r="AW526" s="14" t="s">
        <v>36</v>
      </c>
      <c r="AX526" s="14" t="s">
        <v>79</v>
      </c>
      <c r="AY526" s="226" t="s">
        <v>174</v>
      </c>
    </row>
    <row r="527" spans="2:51" s="14" customFormat="1" ht="11.25">
      <c r="B527" s="216"/>
      <c r="C527" s="217"/>
      <c r="D527" s="207" t="s">
        <v>183</v>
      </c>
      <c r="E527" s="218" t="s">
        <v>1</v>
      </c>
      <c r="F527" s="219" t="s">
        <v>532</v>
      </c>
      <c r="G527" s="217"/>
      <c r="H527" s="220">
        <v>2.05</v>
      </c>
      <c r="I527" s="221"/>
      <c r="J527" s="217"/>
      <c r="K527" s="217"/>
      <c r="L527" s="222"/>
      <c r="M527" s="223"/>
      <c r="N527" s="224"/>
      <c r="O527" s="224"/>
      <c r="P527" s="224"/>
      <c r="Q527" s="224"/>
      <c r="R527" s="224"/>
      <c r="S527" s="224"/>
      <c r="T527" s="225"/>
      <c r="AT527" s="226" t="s">
        <v>183</v>
      </c>
      <c r="AU527" s="226" t="s">
        <v>89</v>
      </c>
      <c r="AV527" s="14" t="s">
        <v>89</v>
      </c>
      <c r="AW527" s="14" t="s">
        <v>36</v>
      </c>
      <c r="AX527" s="14" t="s">
        <v>79</v>
      </c>
      <c r="AY527" s="226" t="s">
        <v>174</v>
      </c>
    </row>
    <row r="528" spans="2:51" s="15" customFormat="1" ht="11.25">
      <c r="B528" s="227"/>
      <c r="C528" s="228"/>
      <c r="D528" s="207" t="s">
        <v>183</v>
      </c>
      <c r="E528" s="229" t="s">
        <v>1</v>
      </c>
      <c r="F528" s="230" t="s">
        <v>188</v>
      </c>
      <c r="G528" s="228"/>
      <c r="H528" s="231">
        <v>10.850000000000001</v>
      </c>
      <c r="I528" s="232"/>
      <c r="J528" s="228"/>
      <c r="K528" s="228"/>
      <c r="L528" s="233"/>
      <c r="M528" s="234"/>
      <c r="N528" s="235"/>
      <c r="O528" s="235"/>
      <c r="P528" s="235"/>
      <c r="Q528" s="235"/>
      <c r="R528" s="235"/>
      <c r="S528" s="235"/>
      <c r="T528" s="236"/>
      <c r="AT528" s="237" t="s">
        <v>183</v>
      </c>
      <c r="AU528" s="237" t="s">
        <v>89</v>
      </c>
      <c r="AV528" s="15" t="s">
        <v>181</v>
      </c>
      <c r="AW528" s="15" t="s">
        <v>36</v>
      </c>
      <c r="AX528" s="15" t="s">
        <v>87</v>
      </c>
      <c r="AY528" s="237" t="s">
        <v>174</v>
      </c>
    </row>
    <row r="529" spans="1:65" s="2" customFormat="1" ht="14.45" customHeight="1">
      <c r="A529" s="35"/>
      <c r="B529" s="36"/>
      <c r="C529" s="192" t="s">
        <v>533</v>
      </c>
      <c r="D529" s="192" t="s">
        <v>176</v>
      </c>
      <c r="E529" s="193" t="s">
        <v>534</v>
      </c>
      <c r="F529" s="194" t="s">
        <v>535</v>
      </c>
      <c r="G529" s="195" t="s">
        <v>179</v>
      </c>
      <c r="H529" s="196">
        <v>9</v>
      </c>
      <c r="I529" s="197"/>
      <c r="J529" s="198">
        <f>ROUND(I529*H529,2)</f>
        <v>0</v>
      </c>
      <c r="K529" s="194" t="s">
        <v>180</v>
      </c>
      <c r="L529" s="40"/>
      <c r="M529" s="199" t="s">
        <v>1</v>
      </c>
      <c r="N529" s="200" t="s">
        <v>44</v>
      </c>
      <c r="O529" s="72"/>
      <c r="P529" s="201">
        <f>O529*H529</f>
        <v>0</v>
      </c>
      <c r="Q529" s="201">
        <v>0.54605</v>
      </c>
      <c r="R529" s="201">
        <f>Q529*H529</f>
        <v>4.91445</v>
      </c>
      <c r="S529" s="201">
        <v>0</v>
      </c>
      <c r="T529" s="202">
        <f>S529*H529</f>
        <v>0</v>
      </c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R529" s="203" t="s">
        <v>181</v>
      </c>
      <c r="AT529" s="203" t="s">
        <v>176</v>
      </c>
      <c r="AU529" s="203" t="s">
        <v>89</v>
      </c>
      <c r="AY529" s="18" t="s">
        <v>174</v>
      </c>
      <c r="BE529" s="204">
        <f>IF(N529="základní",J529,0)</f>
        <v>0</v>
      </c>
      <c r="BF529" s="204">
        <f>IF(N529="snížená",J529,0)</f>
        <v>0</v>
      </c>
      <c r="BG529" s="204">
        <f>IF(N529="zákl. přenesená",J529,0)</f>
        <v>0</v>
      </c>
      <c r="BH529" s="204">
        <f>IF(N529="sníž. přenesená",J529,0)</f>
        <v>0</v>
      </c>
      <c r="BI529" s="204">
        <f>IF(N529="nulová",J529,0)</f>
        <v>0</v>
      </c>
      <c r="BJ529" s="18" t="s">
        <v>87</v>
      </c>
      <c r="BK529" s="204">
        <f>ROUND(I529*H529,2)</f>
        <v>0</v>
      </c>
      <c r="BL529" s="18" t="s">
        <v>181</v>
      </c>
      <c r="BM529" s="203" t="s">
        <v>536</v>
      </c>
    </row>
    <row r="530" spans="2:51" s="13" customFormat="1" ht="11.25">
      <c r="B530" s="205"/>
      <c r="C530" s="206"/>
      <c r="D530" s="207" t="s">
        <v>183</v>
      </c>
      <c r="E530" s="208" t="s">
        <v>1</v>
      </c>
      <c r="F530" s="209" t="s">
        <v>529</v>
      </c>
      <c r="G530" s="206"/>
      <c r="H530" s="208" t="s">
        <v>1</v>
      </c>
      <c r="I530" s="210"/>
      <c r="J530" s="206"/>
      <c r="K530" s="206"/>
      <c r="L530" s="211"/>
      <c r="M530" s="212"/>
      <c r="N530" s="213"/>
      <c r="O530" s="213"/>
      <c r="P530" s="213"/>
      <c r="Q530" s="213"/>
      <c r="R530" s="213"/>
      <c r="S530" s="213"/>
      <c r="T530" s="214"/>
      <c r="AT530" s="215" t="s">
        <v>183</v>
      </c>
      <c r="AU530" s="215" t="s">
        <v>89</v>
      </c>
      <c r="AV530" s="13" t="s">
        <v>87</v>
      </c>
      <c r="AW530" s="13" t="s">
        <v>36</v>
      </c>
      <c r="AX530" s="13" t="s">
        <v>79</v>
      </c>
      <c r="AY530" s="215" t="s">
        <v>174</v>
      </c>
    </row>
    <row r="531" spans="2:51" s="13" customFormat="1" ht="11.25">
      <c r="B531" s="205"/>
      <c r="C531" s="206"/>
      <c r="D531" s="207" t="s">
        <v>183</v>
      </c>
      <c r="E531" s="208" t="s">
        <v>1</v>
      </c>
      <c r="F531" s="209" t="s">
        <v>200</v>
      </c>
      <c r="G531" s="206"/>
      <c r="H531" s="208" t="s">
        <v>1</v>
      </c>
      <c r="I531" s="210"/>
      <c r="J531" s="206"/>
      <c r="K531" s="206"/>
      <c r="L531" s="211"/>
      <c r="M531" s="212"/>
      <c r="N531" s="213"/>
      <c r="O531" s="213"/>
      <c r="P531" s="213"/>
      <c r="Q531" s="213"/>
      <c r="R531" s="213"/>
      <c r="S531" s="213"/>
      <c r="T531" s="214"/>
      <c r="AT531" s="215" t="s">
        <v>183</v>
      </c>
      <c r="AU531" s="215" t="s">
        <v>89</v>
      </c>
      <c r="AV531" s="13" t="s">
        <v>87</v>
      </c>
      <c r="AW531" s="13" t="s">
        <v>36</v>
      </c>
      <c r="AX531" s="13" t="s">
        <v>79</v>
      </c>
      <c r="AY531" s="215" t="s">
        <v>174</v>
      </c>
    </row>
    <row r="532" spans="2:51" s="13" customFormat="1" ht="11.25">
      <c r="B532" s="205"/>
      <c r="C532" s="206"/>
      <c r="D532" s="207" t="s">
        <v>183</v>
      </c>
      <c r="E532" s="208" t="s">
        <v>1</v>
      </c>
      <c r="F532" s="209" t="s">
        <v>201</v>
      </c>
      <c r="G532" s="206"/>
      <c r="H532" s="208" t="s">
        <v>1</v>
      </c>
      <c r="I532" s="210"/>
      <c r="J532" s="206"/>
      <c r="K532" s="206"/>
      <c r="L532" s="211"/>
      <c r="M532" s="212"/>
      <c r="N532" s="213"/>
      <c r="O532" s="213"/>
      <c r="P532" s="213"/>
      <c r="Q532" s="213"/>
      <c r="R532" s="213"/>
      <c r="S532" s="213"/>
      <c r="T532" s="214"/>
      <c r="AT532" s="215" t="s">
        <v>183</v>
      </c>
      <c r="AU532" s="215" t="s">
        <v>89</v>
      </c>
      <c r="AV532" s="13" t="s">
        <v>87</v>
      </c>
      <c r="AW532" s="13" t="s">
        <v>36</v>
      </c>
      <c r="AX532" s="13" t="s">
        <v>79</v>
      </c>
      <c r="AY532" s="215" t="s">
        <v>174</v>
      </c>
    </row>
    <row r="533" spans="2:51" s="13" customFormat="1" ht="11.25">
      <c r="B533" s="205"/>
      <c r="C533" s="206"/>
      <c r="D533" s="207" t="s">
        <v>183</v>
      </c>
      <c r="E533" s="208" t="s">
        <v>1</v>
      </c>
      <c r="F533" s="209" t="s">
        <v>392</v>
      </c>
      <c r="G533" s="206"/>
      <c r="H533" s="208" t="s">
        <v>1</v>
      </c>
      <c r="I533" s="210"/>
      <c r="J533" s="206"/>
      <c r="K533" s="206"/>
      <c r="L533" s="211"/>
      <c r="M533" s="212"/>
      <c r="N533" s="213"/>
      <c r="O533" s="213"/>
      <c r="P533" s="213"/>
      <c r="Q533" s="213"/>
      <c r="R533" s="213"/>
      <c r="S533" s="213"/>
      <c r="T533" s="214"/>
      <c r="AT533" s="215" t="s">
        <v>183</v>
      </c>
      <c r="AU533" s="215" t="s">
        <v>89</v>
      </c>
      <c r="AV533" s="13" t="s">
        <v>87</v>
      </c>
      <c r="AW533" s="13" t="s">
        <v>36</v>
      </c>
      <c r="AX533" s="13" t="s">
        <v>79</v>
      </c>
      <c r="AY533" s="215" t="s">
        <v>174</v>
      </c>
    </row>
    <row r="534" spans="2:51" s="14" customFormat="1" ht="11.25">
      <c r="B534" s="216"/>
      <c r="C534" s="217"/>
      <c r="D534" s="207" t="s">
        <v>183</v>
      </c>
      <c r="E534" s="218" t="s">
        <v>1</v>
      </c>
      <c r="F534" s="219" t="s">
        <v>537</v>
      </c>
      <c r="G534" s="217"/>
      <c r="H534" s="220">
        <v>5.175</v>
      </c>
      <c r="I534" s="221"/>
      <c r="J534" s="217"/>
      <c r="K534" s="217"/>
      <c r="L534" s="222"/>
      <c r="M534" s="223"/>
      <c r="N534" s="224"/>
      <c r="O534" s="224"/>
      <c r="P534" s="224"/>
      <c r="Q534" s="224"/>
      <c r="R534" s="224"/>
      <c r="S534" s="224"/>
      <c r="T534" s="225"/>
      <c r="AT534" s="226" t="s">
        <v>183</v>
      </c>
      <c r="AU534" s="226" t="s">
        <v>89</v>
      </c>
      <c r="AV534" s="14" t="s">
        <v>89</v>
      </c>
      <c r="AW534" s="14" t="s">
        <v>36</v>
      </c>
      <c r="AX534" s="14" t="s">
        <v>79</v>
      </c>
      <c r="AY534" s="226" t="s">
        <v>174</v>
      </c>
    </row>
    <row r="535" spans="2:51" s="14" customFormat="1" ht="11.25">
      <c r="B535" s="216"/>
      <c r="C535" s="217"/>
      <c r="D535" s="207" t="s">
        <v>183</v>
      </c>
      <c r="E535" s="218" t="s">
        <v>1</v>
      </c>
      <c r="F535" s="219" t="s">
        <v>538</v>
      </c>
      <c r="G535" s="217"/>
      <c r="H535" s="220">
        <v>3.825</v>
      </c>
      <c r="I535" s="221"/>
      <c r="J535" s="217"/>
      <c r="K535" s="217"/>
      <c r="L535" s="222"/>
      <c r="M535" s="223"/>
      <c r="N535" s="224"/>
      <c r="O535" s="224"/>
      <c r="P535" s="224"/>
      <c r="Q535" s="224"/>
      <c r="R535" s="224"/>
      <c r="S535" s="224"/>
      <c r="T535" s="225"/>
      <c r="AT535" s="226" t="s">
        <v>183</v>
      </c>
      <c r="AU535" s="226" t="s">
        <v>89</v>
      </c>
      <c r="AV535" s="14" t="s">
        <v>89</v>
      </c>
      <c r="AW535" s="14" t="s">
        <v>36</v>
      </c>
      <c r="AX535" s="14" t="s">
        <v>79</v>
      </c>
      <c r="AY535" s="226" t="s">
        <v>174</v>
      </c>
    </row>
    <row r="536" spans="2:51" s="15" customFormat="1" ht="11.25">
      <c r="B536" s="227"/>
      <c r="C536" s="228"/>
      <c r="D536" s="207" t="s">
        <v>183</v>
      </c>
      <c r="E536" s="229" t="s">
        <v>1</v>
      </c>
      <c r="F536" s="230" t="s">
        <v>188</v>
      </c>
      <c r="G536" s="228"/>
      <c r="H536" s="231">
        <v>9</v>
      </c>
      <c r="I536" s="232"/>
      <c r="J536" s="228"/>
      <c r="K536" s="228"/>
      <c r="L536" s="233"/>
      <c r="M536" s="234"/>
      <c r="N536" s="235"/>
      <c r="O536" s="235"/>
      <c r="P536" s="235"/>
      <c r="Q536" s="235"/>
      <c r="R536" s="235"/>
      <c r="S536" s="235"/>
      <c r="T536" s="236"/>
      <c r="AT536" s="237" t="s">
        <v>183</v>
      </c>
      <c r="AU536" s="237" t="s">
        <v>89</v>
      </c>
      <c r="AV536" s="15" t="s">
        <v>181</v>
      </c>
      <c r="AW536" s="15" t="s">
        <v>36</v>
      </c>
      <c r="AX536" s="15" t="s">
        <v>87</v>
      </c>
      <c r="AY536" s="237" t="s">
        <v>174</v>
      </c>
    </row>
    <row r="537" spans="1:65" s="2" customFormat="1" ht="14.45" customHeight="1">
      <c r="A537" s="35"/>
      <c r="B537" s="36"/>
      <c r="C537" s="192" t="s">
        <v>539</v>
      </c>
      <c r="D537" s="192" t="s">
        <v>176</v>
      </c>
      <c r="E537" s="193" t="s">
        <v>540</v>
      </c>
      <c r="F537" s="194" t="s">
        <v>541</v>
      </c>
      <c r="G537" s="195" t="s">
        <v>179</v>
      </c>
      <c r="H537" s="196">
        <v>115.193</v>
      </c>
      <c r="I537" s="197"/>
      <c r="J537" s="198">
        <f>ROUND(I537*H537,2)</f>
        <v>0</v>
      </c>
      <c r="K537" s="194" t="s">
        <v>180</v>
      </c>
      <c r="L537" s="40"/>
      <c r="M537" s="199" t="s">
        <v>1</v>
      </c>
      <c r="N537" s="200" t="s">
        <v>44</v>
      </c>
      <c r="O537" s="72"/>
      <c r="P537" s="201">
        <f>O537*H537</f>
        <v>0</v>
      </c>
      <c r="Q537" s="201">
        <v>0.17764</v>
      </c>
      <c r="R537" s="201">
        <f>Q537*H537</f>
        <v>20.46288452</v>
      </c>
      <c r="S537" s="201">
        <v>0</v>
      </c>
      <c r="T537" s="202">
        <f>S537*H537</f>
        <v>0</v>
      </c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R537" s="203" t="s">
        <v>181</v>
      </c>
      <c r="AT537" s="203" t="s">
        <v>176</v>
      </c>
      <c r="AU537" s="203" t="s">
        <v>89</v>
      </c>
      <c r="AY537" s="18" t="s">
        <v>174</v>
      </c>
      <c r="BE537" s="204">
        <f>IF(N537="základní",J537,0)</f>
        <v>0</v>
      </c>
      <c r="BF537" s="204">
        <f>IF(N537="snížená",J537,0)</f>
        <v>0</v>
      </c>
      <c r="BG537" s="204">
        <f>IF(N537="zákl. přenesená",J537,0)</f>
        <v>0</v>
      </c>
      <c r="BH537" s="204">
        <f>IF(N537="sníž. přenesená",J537,0)</f>
        <v>0</v>
      </c>
      <c r="BI537" s="204">
        <f>IF(N537="nulová",J537,0)</f>
        <v>0</v>
      </c>
      <c r="BJ537" s="18" t="s">
        <v>87</v>
      </c>
      <c r="BK537" s="204">
        <f>ROUND(I537*H537,2)</f>
        <v>0</v>
      </c>
      <c r="BL537" s="18" t="s">
        <v>181</v>
      </c>
      <c r="BM537" s="203" t="s">
        <v>542</v>
      </c>
    </row>
    <row r="538" spans="2:51" s="13" customFormat="1" ht="11.25">
      <c r="B538" s="205"/>
      <c r="C538" s="206"/>
      <c r="D538" s="207" t="s">
        <v>183</v>
      </c>
      <c r="E538" s="208" t="s">
        <v>1</v>
      </c>
      <c r="F538" s="209" t="s">
        <v>529</v>
      </c>
      <c r="G538" s="206"/>
      <c r="H538" s="208" t="s">
        <v>1</v>
      </c>
      <c r="I538" s="210"/>
      <c r="J538" s="206"/>
      <c r="K538" s="206"/>
      <c r="L538" s="211"/>
      <c r="M538" s="212"/>
      <c r="N538" s="213"/>
      <c r="O538" s="213"/>
      <c r="P538" s="213"/>
      <c r="Q538" s="213"/>
      <c r="R538" s="213"/>
      <c r="S538" s="213"/>
      <c r="T538" s="214"/>
      <c r="AT538" s="215" t="s">
        <v>183</v>
      </c>
      <c r="AU538" s="215" t="s">
        <v>89</v>
      </c>
      <c r="AV538" s="13" t="s">
        <v>87</v>
      </c>
      <c r="AW538" s="13" t="s">
        <v>36</v>
      </c>
      <c r="AX538" s="13" t="s">
        <v>79</v>
      </c>
      <c r="AY538" s="215" t="s">
        <v>174</v>
      </c>
    </row>
    <row r="539" spans="2:51" s="13" customFormat="1" ht="11.25">
      <c r="B539" s="205"/>
      <c r="C539" s="206"/>
      <c r="D539" s="207" t="s">
        <v>183</v>
      </c>
      <c r="E539" s="208" t="s">
        <v>1</v>
      </c>
      <c r="F539" s="209" t="s">
        <v>200</v>
      </c>
      <c r="G539" s="206"/>
      <c r="H539" s="208" t="s">
        <v>1</v>
      </c>
      <c r="I539" s="210"/>
      <c r="J539" s="206"/>
      <c r="K539" s="206"/>
      <c r="L539" s="211"/>
      <c r="M539" s="212"/>
      <c r="N539" s="213"/>
      <c r="O539" s="213"/>
      <c r="P539" s="213"/>
      <c r="Q539" s="213"/>
      <c r="R539" s="213"/>
      <c r="S539" s="213"/>
      <c r="T539" s="214"/>
      <c r="AT539" s="215" t="s">
        <v>183</v>
      </c>
      <c r="AU539" s="215" t="s">
        <v>89</v>
      </c>
      <c r="AV539" s="13" t="s">
        <v>87</v>
      </c>
      <c r="AW539" s="13" t="s">
        <v>36</v>
      </c>
      <c r="AX539" s="13" t="s">
        <v>79</v>
      </c>
      <c r="AY539" s="215" t="s">
        <v>174</v>
      </c>
    </row>
    <row r="540" spans="2:51" s="13" customFormat="1" ht="11.25">
      <c r="B540" s="205"/>
      <c r="C540" s="206"/>
      <c r="D540" s="207" t="s">
        <v>183</v>
      </c>
      <c r="E540" s="208" t="s">
        <v>1</v>
      </c>
      <c r="F540" s="209" t="s">
        <v>543</v>
      </c>
      <c r="G540" s="206"/>
      <c r="H540" s="208" t="s">
        <v>1</v>
      </c>
      <c r="I540" s="210"/>
      <c r="J540" s="206"/>
      <c r="K540" s="206"/>
      <c r="L540" s="211"/>
      <c r="M540" s="212"/>
      <c r="N540" s="213"/>
      <c r="O540" s="213"/>
      <c r="P540" s="213"/>
      <c r="Q540" s="213"/>
      <c r="R540" s="213"/>
      <c r="S540" s="213"/>
      <c r="T540" s="214"/>
      <c r="AT540" s="215" t="s">
        <v>183</v>
      </c>
      <c r="AU540" s="215" t="s">
        <v>89</v>
      </c>
      <c r="AV540" s="13" t="s">
        <v>87</v>
      </c>
      <c r="AW540" s="13" t="s">
        <v>36</v>
      </c>
      <c r="AX540" s="13" t="s">
        <v>79</v>
      </c>
      <c r="AY540" s="215" t="s">
        <v>174</v>
      </c>
    </row>
    <row r="541" spans="2:51" s="14" customFormat="1" ht="11.25">
      <c r="B541" s="216"/>
      <c r="C541" s="217"/>
      <c r="D541" s="207" t="s">
        <v>183</v>
      </c>
      <c r="E541" s="218" t="s">
        <v>1</v>
      </c>
      <c r="F541" s="219" t="s">
        <v>544</v>
      </c>
      <c r="G541" s="217"/>
      <c r="H541" s="220">
        <v>78.6</v>
      </c>
      <c r="I541" s="221"/>
      <c r="J541" s="217"/>
      <c r="K541" s="217"/>
      <c r="L541" s="222"/>
      <c r="M541" s="223"/>
      <c r="N541" s="224"/>
      <c r="O541" s="224"/>
      <c r="P541" s="224"/>
      <c r="Q541" s="224"/>
      <c r="R541" s="224"/>
      <c r="S541" s="224"/>
      <c r="T541" s="225"/>
      <c r="AT541" s="226" t="s">
        <v>183</v>
      </c>
      <c r="AU541" s="226" t="s">
        <v>89</v>
      </c>
      <c r="AV541" s="14" t="s">
        <v>89</v>
      </c>
      <c r="AW541" s="14" t="s">
        <v>36</v>
      </c>
      <c r="AX541" s="14" t="s">
        <v>79</v>
      </c>
      <c r="AY541" s="226" t="s">
        <v>174</v>
      </c>
    </row>
    <row r="542" spans="2:51" s="14" customFormat="1" ht="11.25">
      <c r="B542" s="216"/>
      <c r="C542" s="217"/>
      <c r="D542" s="207" t="s">
        <v>183</v>
      </c>
      <c r="E542" s="218" t="s">
        <v>1</v>
      </c>
      <c r="F542" s="219" t="s">
        <v>545</v>
      </c>
      <c r="G542" s="217"/>
      <c r="H542" s="220">
        <v>36.593</v>
      </c>
      <c r="I542" s="221"/>
      <c r="J542" s="217"/>
      <c r="K542" s="217"/>
      <c r="L542" s="222"/>
      <c r="M542" s="223"/>
      <c r="N542" s="224"/>
      <c r="O542" s="224"/>
      <c r="P542" s="224"/>
      <c r="Q542" s="224"/>
      <c r="R542" s="224"/>
      <c r="S542" s="224"/>
      <c r="T542" s="225"/>
      <c r="AT542" s="226" t="s">
        <v>183</v>
      </c>
      <c r="AU542" s="226" t="s">
        <v>89</v>
      </c>
      <c r="AV542" s="14" t="s">
        <v>89</v>
      </c>
      <c r="AW542" s="14" t="s">
        <v>36</v>
      </c>
      <c r="AX542" s="14" t="s">
        <v>79</v>
      </c>
      <c r="AY542" s="226" t="s">
        <v>174</v>
      </c>
    </row>
    <row r="543" spans="2:51" s="15" customFormat="1" ht="11.25">
      <c r="B543" s="227"/>
      <c r="C543" s="228"/>
      <c r="D543" s="207" t="s">
        <v>183</v>
      </c>
      <c r="E543" s="229" t="s">
        <v>1</v>
      </c>
      <c r="F543" s="230" t="s">
        <v>188</v>
      </c>
      <c r="G543" s="228"/>
      <c r="H543" s="231">
        <v>115.193</v>
      </c>
      <c r="I543" s="232"/>
      <c r="J543" s="228"/>
      <c r="K543" s="228"/>
      <c r="L543" s="233"/>
      <c r="M543" s="234"/>
      <c r="N543" s="235"/>
      <c r="O543" s="235"/>
      <c r="P543" s="235"/>
      <c r="Q543" s="235"/>
      <c r="R543" s="235"/>
      <c r="S543" s="235"/>
      <c r="T543" s="236"/>
      <c r="AT543" s="237" t="s">
        <v>183</v>
      </c>
      <c r="AU543" s="237" t="s">
        <v>89</v>
      </c>
      <c r="AV543" s="15" t="s">
        <v>181</v>
      </c>
      <c r="AW543" s="15" t="s">
        <v>36</v>
      </c>
      <c r="AX543" s="15" t="s">
        <v>87</v>
      </c>
      <c r="AY543" s="237" t="s">
        <v>174</v>
      </c>
    </row>
    <row r="544" spans="1:65" s="2" customFormat="1" ht="14.45" customHeight="1">
      <c r="A544" s="35"/>
      <c r="B544" s="36"/>
      <c r="C544" s="192" t="s">
        <v>546</v>
      </c>
      <c r="D544" s="192" t="s">
        <v>176</v>
      </c>
      <c r="E544" s="193" t="s">
        <v>547</v>
      </c>
      <c r="F544" s="194" t="s">
        <v>548</v>
      </c>
      <c r="G544" s="195" t="s">
        <v>179</v>
      </c>
      <c r="H544" s="196">
        <v>3.42</v>
      </c>
      <c r="I544" s="197"/>
      <c r="J544" s="198">
        <f>ROUND(I544*H544,2)</f>
        <v>0</v>
      </c>
      <c r="K544" s="194" t="s">
        <v>180</v>
      </c>
      <c r="L544" s="40"/>
      <c r="M544" s="199" t="s">
        <v>1</v>
      </c>
      <c r="N544" s="200" t="s">
        <v>44</v>
      </c>
      <c r="O544" s="72"/>
      <c r="P544" s="201">
        <f>O544*H544</f>
        <v>0</v>
      </c>
      <c r="Q544" s="201">
        <v>0.18105</v>
      </c>
      <c r="R544" s="201">
        <f>Q544*H544</f>
        <v>0.6191909999999999</v>
      </c>
      <c r="S544" s="201">
        <v>0</v>
      </c>
      <c r="T544" s="202">
        <f>S544*H544</f>
        <v>0</v>
      </c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R544" s="203" t="s">
        <v>181</v>
      </c>
      <c r="AT544" s="203" t="s">
        <v>176</v>
      </c>
      <c r="AU544" s="203" t="s">
        <v>89</v>
      </c>
      <c r="AY544" s="18" t="s">
        <v>174</v>
      </c>
      <c r="BE544" s="204">
        <f>IF(N544="základní",J544,0)</f>
        <v>0</v>
      </c>
      <c r="BF544" s="204">
        <f>IF(N544="snížená",J544,0)</f>
        <v>0</v>
      </c>
      <c r="BG544" s="204">
        <f>IF(N544="zákl. přenesená",J544,0)</f>
        <v>0</v>
      </c>
      <c r="BH544" s="204">
        <f>IF(N544="sníž. přenesená",J544,0)</f>
        <v>0</v>
      </c>
      <c r="BI544" s="204">
        <f>IF(N544="nulová",J544,0)</f>
        <v>0</v>
      </c>
      <c r="BJ544" s="18" t="s">
        <v>87</v>
      </c>
      <c r="BK544" s="204">
        <f>ROUND(I544*H544,2)</f>
        <v>0</v>
      </c>
      <c r="BL544" s="18" t="s">
        <v>181</v>
      </c>
      <c r="BM544" s="203" t="s">
        <v>549</v>
      </c>
    </row>
    <row r="545" spans="2:51" s="13" customFormat="1" ht="11.25">
      <c r="B545" s="205"/>
      <c r="C545" s="206"/>
      <c r="D545" s="207" t="s">
        <v>183</v>
      </c>
      <c r="E545" s="208" t="s">
        <v>1</v>
      </c>
      <c r="F545" s="209" t="s">
        <v>529</v>
      </c>
      <c r="G545" s="206"/>
      <c r="H545" s="208" t="s">
        <v>1</v>
      </c>
      <c r="I545" s="210"/>
      <c r="J545" s="206"/>
      <c r="K545" s="206"/>
      <c r="L545" s="211"/>
      <c r="M545" s="212"/>
      <c r="N545" s="213"/>
      <c r="O545" s="213"/>
      <c r="P545" s="213"/>
      <c r="Q545" s="213"/>
      <c r="R545" s="213"/>
      <c r="S545" s="213"/>
      <c r="T545" s="214"/>
      <c r="AT545" s="215" t="s">
        <v>183</v>
      </c>
      <c r="AU545" s="215" t="s">
        <v>89</v>
      </c>
      <c r="AV545" s="13" t="s">
        <v>87</v>
      </c>
      <c r="AW545" s="13" t="s">
        <v>36</v>
      </c>
      <c r="AX545" s="13" t="s">
        <v>79</v>
      </c>
      <c r="AY545" s="215" t="s">
        <v>174</v>
      </c>
    </row>
    <row r="546" spans="2:51" s="13" customFormat="1" ht="11.25">
      <c r="B546" s="205"/>
      <c r="C546" s="206"/>
      <c r="D546" s="207" t="s">
        <v>183</v>
      </c>
      <c r="E546" s="208" t="s">
        <v>1</v>
      </c>
      <c r="F546" s="209" t="s">
        <v>200</v>
      </c>
      <c r="G546" s="206"/>
      <c r="H546" s="208" t="s">
        <v>1</v>
      </c>
      <c r="I546" s="210"/>
      <c r="J546" s="206"/>
      <c r="K546" s="206"/>
      <c r="L546" s="211"/>
      <c r="M546" s="212"/>
      <c r="N546" s="213"/>
      <c r="O546" s="213"/>
      <c r="P546" s="213"/>
      <c r="Q546" s="213"/>
      <c r="R546" s="213"/>
      <c r="S546" s="213"/>
      <c r="T546" s="214"/>
      <c r="AT546" s="215" t="s">
        <v>183</v>
      </c>
      <c r="AU546" s="215" t="s">
        <v>89</v>
      </c>
      <c r="AV546" s="13" t="s">
        <v>87</v>
      </c>
      <c r="AW546" s="13" t="s">
        <v>36</v>
      </c>
      <c r="AX546" s="13" t="s">
        <v>79</v>
      </c>
      <c r="AY546" s="215" t="s">
        <v>174</v>
      </c>
    </row>
    <row r="547" spans="2:51" s="13" customFormat="1" ht="11.25">
      <c r="B547" s="205"/>
      <c r="C547" s="206"/>
      <c r="D547" s="207" t="s">
        <v>183</v>
      </c>
      <c r="E547" s="208" t="s">
        <v>1</v>
      </c>
      <c r="F547" s="209" t="s">
        <v>550</v>
      </c>
      <c r="G547" s="206"/>
      <c r="H547" s="208" t="s">
        <v>1</v>
      </c>
      <c r="I547" s="210"/>
      <c r="J547" s="206"/>
      <c r="K547" s="206"/>
      <c r="L547" s="211"/>
      <c r="M547" s="212"/>
      <c r="N547" s="213"/>
      <c r="O547" s="213"/>
      <c r="P547" s="213"/>
      <c r="Q547" s="213"/>
      <c r="R547" s="213"/>
      <c r="S547" s="213"/>
      <c r="T547" s="214"/>
      <c r="AT547" s="215" t="s">
        <v>183</v>
      </c>
      <c r="AU547" s="215" t="s">
        <v>89</v>
      </c>
      <c r="AV547" s="13" t="s">
        <v>87</v>
      </c>
      <c r="AW547" s="13" t="s">
        <v>36</v>
      </c>
      <c r="AX547" s="13" t="s">
        <v>79</v>
      </c>
      <c r="AY547" s="215" t="s">
        <v>174</v>
      </c>
    </row>
    <row r="548" spans="2:51" s="14" customFormat="1" ht="11.25">
      <c r="B548" s="216"/>
      <c r="C548" s="217"/>
      <c r="D548" s="207" t="s">
        <v>183</v>
      </c>
      <c r="E548" s="218" t="s">
        <v>1</v>
      </c>
      <c r="F548" s="219" t="s">
        <v>551</v>
      </c>
      <c r="G548" s="217"/>
      <c r="H548" s="220">
        <v>2.97</v>
      </c>
      <c r="I548" s="221"/>
      <c r="J548" s="217"/>
      <c r="K548" s="217"/>
      <c r="L548" s="222"/>
      <c r="M548" s="223"/>
      <c r="N548" s="224"/>
      <c r="O548" s="224"/>
      <c r="P548" s="224"/>
      <c r="Q548" s="224"/>
      <c r="R548" s="224"/>
      <c r="S548" s="224"/>
      <c r="T548" s="225"/>
      <c r="AT548" s="226" t="s">
        <v>183</v>
      </c>
      <c r="AU548" s="226" t="s">
        <v>89</v>
      </c>
      <c r="AV548" s="14" t="s">
        <v>89</v>
      </c>
      <c r="AW548" s="14" t="s">
        <v>36</v>
      </c>
      <c r="AX548" s="14" t="s">
        <v>79</v>
      </c>
      <c r="AY548" s="226" t="s">
        <v>174</v>
      </c>
    </row>
    <row r="549" spans="2:51" s="16" customFormat="1" ht="11.25">
      <c r="B549" s="238"/>
      <c r="C549" s="239"/>
      <c r="D549" s="207" t="s">
        <v>183</v>
      </c>
      <c r="E549" s="240" t="s">
        <v>1</v>
      </c>
      <c r="F549" s="241" t="s">
        <v>226</v>
      </c>
      <c r="G549" s="239"/>
      <c r="H549" s="242">
        <v>2.97</v>
      </c>
      <c r="I549" s="243"/>
      <c r="J549" s="239"/>
      <c r="K549" s="239"/>
      <c r="L549" s="244"/>
      <c r="M549" s="245"/>
      <c r="N549" s="246"/>
      <c r="O549" s="246"/>
      <c r="P549" s="246"/>
      <c r="Q549" s="246"/>
      <c r="R549" s="246"/>
      <c r="S549" s="246"/>
      <c r="T549" s="247"/>
      <c r="AT549" s="248" t="s">
        <v>183</v>
      </c>
      <c r="AU549" s="248" t="s">
        <v>89</v>
      </c>
      <c r="AV549" s="16" t="s">
        <v>194</v>
      </c>
      <c r="AW549" s="16" t="s">
        <v>36</v>
      </c>
      <c r="AX549" s="16" t="s">
        <v>79</v>
      </c>
      <c r="AY549" s="248" t="s">
        <v>174</v>
      </c>
    </row>
    <row r="550" spans="2:51" s="13" customFormat="1" ht="11.25">
      <c r="B550" s="205"/>
      <c r="C550" s="206"/>
      <c r="D550" s="207" t="s">
        <v>183</v>
      </c>
      <c r="E550" s="208" t="s">
        <v>1</v>
      </c>
      <c r="F550" s="209" t="s">
        <v>200</v>
      </c>
      <c r="G550" s="206"/>
      <c r="H550" s="208" t="s">
        <v>1</v>
      </c>
      <c r="I550" s="210"/>
      <c r="J550" s="206"/>
      <c r="K550" s="206"/>
      <c r="L550" s="211"/>
      <c r="M550" s="212"/>
      <c r="N550" s="213"/>
      <c r="O550" s="213"/>
      <c r="P550" s="213"/>
      <c r="Q550" s="213"/>
      <c r="R550" s="213"/>
      <c r="S550" s="213"/>
      <c r="T550" s="214"/>
      <c r="AT550" s="215" t="s">
        <v>183</v>
      </c>
      <c r="AU550" s="215" t="s">
        <v>89</v>
      </c>
      <c r="AV550" s="13" t="s">
        <v>87</v>
      </c>
      <c r="AW550" s="13" t="s">
        <v>36</v>
      </c>
      <c r="AX550" s="13" t="s">
        <v>79</v>
      </c>
      <c r="AY550" s="215" t="s">
        <v>174</v>
      </c>
    </row>
    <row r="551" spans="2:51" s="13" customFormat="1" ht="11.25">
      <c r="B551" s="205"/>
      <c r="C551" s="206"/>
      <c r="D551" s="207" t="s">
        <v>183</v>
      </c>
      <c r="E551" s="208" t="s">
        <v>1</v>
      </c>
      <c r="F551" s="209" t="s">
        <v>552</v>
      </c>
      <c r="G551" s="206"/>
      <c r="H551" s="208" t="s">
        <v>1</v>
      </c>
      <c r="I551" s="210"/>
      <c r="J551" s="206"/>
      <c r="K551" s="206"/>
      <c r="L551" s="211"/>
      <c r="M551" s="212"/>
      <c r="N551" s="213"/>
      <c r="O551" s="213"/>
      <c r="P551" s="213"/>
      <c r="Q551" s="213"/>
      <c r="R551" s="213"/>
      <c r="S551" s="213"/>
      <c r="T551" s="214"/>
      <c r="AT551" s="215" t="s">
        <v>183</v>
      </c>
      <c r="AU551" s="215" t="s">
        <v>89</v>
      </c>
      <c r="AV551" s="13" t="s">
        <v>87</v>
      </c>
      <c r="AW551" s="13" t="s">
        <v>36</v>
      </c>
      <c r="AX551" s="13" t="s">
        <v>79</v>
      </c>
      <c r="AY551" s="215" t="s">
        <v>174</v>
      </c>
    </row>
    <row r="552" spans="2:51" s="13" customFormat="1" ht="11.25">
      <c r="B552" s="205"/>
      <c r="C552" s="206"/>
      <c r="D552" s="207" t="s">
        <v>183</v>
      </c>
      <c r="E552" s="208" t="s">
        <v>1</v>
      </c>
      <c r="F552" s="209" t="s">
        <v>553</v>
      </c>
      <c r="G552" s="206"/>
      <c r="H552" s="208" t="s">
        <v>1</v>
      </c>
      <c r="I552" s="210"/>
      <c r="J552" s="206"/>
      <c r="K552" s="206"/>
      <c r="L552" s="211"/>
      <c r="M552" s="212"/>
      <c r="N552" s="213"/>
      <c r="O552" s="213"/>
      <c r="P552" s="213"/>
      <c r="Q552" s="213"/>
      <c r="R552" s="213"/>
      <c r="S552" s="213"/>
      <c r="T552" s="214"/>
      <c r="AT552" s="215" t="s">
        <v>183</v>
      </c>
      <c r="AU552" s="215" t="s">
        <v>89</v>
      </c>
      <c r="AV552" s="13" t="s">
        <v>87</v>
      </c>
      <c r="AW552" s="13" t="s">
        <v>36</v>
      </c>
      <c r="AX552" s="13" t="s">
        <v>79</v>
      </c>
      <c r="AY552" s="215" t="s">
        <v>174</v>
      </c>
    </row>
    <row r="553" spans="2:51" s="14" customFormat="1" ht="11.25">
      <c r="B553" s="216"/>
      <c r="C553" s="217"/>
      <c r="D553" s="207" t="s">
        <v>183</v>
      </c>
      <c r="E553" s="218" t="s">
        <v>1</v>
      </c>
      <c r="F553" s="219" t="s">
        <v>554</v>
      </c>
      <c r="G553" s="217"/>
      <c r="H553" s="220">
        <v>0.45</v>
      </c>
      <c r="I553" s="221"/>
      <c r="J553" s="217"/>
      <c r="K553" s="217"/>
      <c r="L553" s="222"/>
      <c r="M553" s="223"/>
      <c r="N553" s="224"/>
      <c r="O553" s="224"/>
      <c r="P553" s="224"/>
      <c r="Q553" s="224"/>
      <c r="R553" s="224"/>
      <c r="S553" s="224"/>
      <c r="T553" s="225"/>
      <c r="AT553" s="226" t="s">
        <v>183</v>
      </c>
      <c r="AU553" s="226" t="s">
        <v>89</v>
      </c>
      <c r="AV553" s="14" t="s">
        <v>89</v>
      </c>
      <c r="AW553" s="14" t="s">
        <v>36</v>
      </c>
      <c r="AX553" s="14" t="s">
        <v>79</v>
      </c>
      <c r="AY553" s="226" t="s">
        <v>174</v>
      </c>
    </row>
    <row r="554" spans="2:51" s="16" customFormat="1" ht="11.25">
      <c r="B554" s="238"/>
      <c r="C554" s="239"/>
      <c r="D554" s="207" t="s">
        <v>183</v>
      </c>
      <c r="E554" s="240" t="s">
        <v>1</v>
      </c>
      <c r="F554" s="241" t="s">
        <v>226</v>
      </c>
      <c r="G554" s="239"/>
      <c r="H554" s="242">
        <v>0.45</v>
      </c>
      <c r="I554" s="243"/>
      <c r="J554" s="239"/>
      <c r="K554" s="239"/>
      <c r="L554" s="244"/>
      <c r="M554" s="245"/>
      <c r="N554" s="246"/>
      <c r="O554" s="246"/>
      <c r="P554" s="246"/>
      <c r="Q554" s="246"/>
      <c r="R554" s="246"/>
      <c r="S554" s="246"/>
      <c r="T554" s="247"/>
      <c r="AT554" s="248" t="s">
        <v>183</v>
      </c>
      <c r="AU554" s="248" t="s">
        <v>89</v>
      </c>
      <c r="AV554" s="16" t="s">
        <v>194</v>
      </c>
      <c r="AW554" s="16" t="s">
        <v>36</v>
      </c>
      <c r="AX554" s="16" t="s">
        <v>79</v>
      </c>
      <c r="AY554" s="248" t="s">
        <v>174</v>
      </c>
    </row>
    <row r="555" spans="2:51" s="15" customFormat="1" ht="11.25">
      <c r="B555" s="227"/>
      <c r="C555" s="228"/>
      <c r="D555" s="207" t="s">
        <v>183</v>
      </c>
      <c r="E555" s="229" t="s">
        <v>1</v>
      </c>
      <c r="F555" s="230" t="s">
        <v>188</v>
      </c>
      <c r="G555" s="228"/>
      <c r="H555" s="231">
        <v>3.4200000000000004</v>
      </c>
      <c r="I555" s="232"/>
      <c r="J555" s="228"/>
      <c r="K555" s="228"/>
      <c r="L555" s="233"/>
      <c r="M555" s="234"/>
      <c r="N555" s="235"/>
      <c r="O555" s="235"/>
      <c r="P555" s="235"/>
      <c r="Q555" s="235"/>
      <c r="R555" s="235"/>
      <c r="S555" s="235"/>
      <c r="T555" s="236"/>
      <c r="AT555" s="237" t="s">
        <v>183</v>
      </c>
      <c r="AU555" s="237" t="s">
        <v>89</v>
      </c>
      <c r="AV555" s="15" t="s">
        <v>181</v>
      </c>
      <c r="AW555" s="15" t="s">
        <v>36</v>
      </c>
      <c r="AX555" s="15" t="s">
        <v>87</v>
      </c>
      <c r="AY555" s="237" t="s">
        <v>174</v>
      </c>
    </row>
    <row r="556" spans="1:65" s="2" customFormat="1" ht="14.45" customHeight="1">
      <c r="A556" s="35"/>
      <c r="B556" s="36"/>
      <c r="C556" s="192" t="s">
        <v>555</v>
      </c>
      <c r="D556" s="192" t="s">
        <v>176</v>
      </c>
      <c r="E556" s="193" t="s">
        <v>556</v>
      </c>
      <c r="F556" s="194" t="s">
        <v>557</v>
      </c>
      <c r="G556" s="195" t="s">
        <v>295</v>
      </c>
      <c r="H556" s="196">
        <v>0.079</v>
      </c>
      <c r="I556" s="197"/>
      <c r="J556" s="198">
        <f>ROUND(I556*H556,2)</f>
        <v>0</v>
      </c>
      <c r="K556" s="194" t="s">
        <v>180</v>
      </c>
      <c r="L556" s="40"/>
      <c r="M556" s="199" t="s">
        <v>1</v>
      </c>
      <c r="N556" s="200" t="s">
        <v>44</v>
      </c>
      <c r="O556" s="72"/>
      <c r="P556" s="201">
        <f>O556*H556</f>
        <v>0</v>
      </c>
      <c r="Q556" s="201">
        <v>1.04922</v>
      </c>
      <c r="R556" s="201">
        <f>Q556*H556</f>
        <v>0.08288838</v>
      </c>
      <c r="S556" s="201">
        <v>0</v>
      </c>
      <c r="T556" s="202">
        <f>S556*H556</f>
        <v>0</v>
      </c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R556" s="203" t="s">
        <v>181</v>
      </c>
      <c r="AT556" s="203" t="s">
        <v>176</v>
      </c>
      <c r="AU556" s="203" t="s">
        <v>89</v>
      </c>
      <c r="AY556" s="18" t="s">
        <v>174</v>
      </c>
      <c r="BE556" s="204">
        <f>IF(N556="základní",J556,0)</f>
        <v>0</v>
      </c>
      <c r="BF556" s="204">
        <f>IF(N556="snížená",J556,0)</f>
        <v>0</v>
      </c>
      <c r="BG556" s="204">
        <f>IF(N556="zákl. přenesená",J556,0)</f>
        <v>0</v>
      </c>
      <c r="BH556" s="204">
        <f>IF(N556="sníž. přenesená",J556,0)</f>
        <v>0</v>
      </c>
      <c r="BI556" s="204">
        <f>IF(N556="nulová",J556,0)</f>
        <v>0</v>
      </c>
      <c r="BJ556" s="18" t="s">
        <v>87</v>
      </c>
      <c r="BK556" s="204">
        <f>ROUND(I556*H556,2)</f>
        <v>0</v>
      </c>
      <c r="BL556" s="18" t="s">
        <v>181</v>
      </c>
      <c r="BM556" s="203" t="s">
        <v>558</v>
      </c>
    </row>
    <row r="557" spans="2:51" s="13" customFormat="1" ht="11.25">
      <c r="B557" s="205"/>
      <c r="C557" s="206"/>
      <c r="D557" s="207" t="s">
        <v>183</v>
      </c>
      <c r="E557" s="208" t="s">
        <v>1</v>
      </c>
      <c r="F557" s="209" t="s">
        <v>529</v>
      </c>
      <c r="G557" s="206"/>
      <c r="H557" s="208" t="s">
        <v>1</v>
      </c>
      <c r="I557" s="210"/>
      <c r="J557" s="206"/>
      <c r="K557" s="206"/>
      <c r="L557" s="211"/>
      <c r="M557" s="212"/>
      <c r="N557" s="213"/>
      <c r="O557" s="213"/>
      <c r="P557" s="213"/>
      <c r="Q557" s="213"/>
      <c r="R557" s="213"/>
      <c r="S557" s="213"/>
      <c r="T557" s="214"/>
      <c r="AT557" s="215" t="s">
        <v>183</v>
      </c>
      <c r="AU557" s="215" t="s">
        <v>89</v>
      </c>
      <c r="AV557" s="13" t="s">
        <v>87</v>
      </c>
      <c r="AW557" s="13" t="s">
        <v>36</v>
      </c>
      <c r="AX557" s="13" t="s">
        <v>79</v>
      </c>
      <c r="AY557" s="215" t="s">
        <v>174</v>
      </c>
    </row>
    <row r="558" spans="2:51" s="13" customFormat="1" ht="11.25">
      <c r="B558" s="205"/>
      <c r="C558" s="206"/>
      <c r="D558" s="207" t="s">
        <v>183</v>
      </c>
      <c r="E558" s="208" t="s">
        <v>1</v>
      </c>
      <c r="F558" s="209" t="s">
        <v>200</v>
      </c>
      <c r="G558" s="206"/>
      <c r="H558" s="208" t="s">
        <v>1</v>
      </c>
      <c r="I558" s="210"/>
      <c r="J558" s="206"/>
      <c r="K558" s="206"/>
      <c r="L558" s="211"/>
      <c r="M558" s="212"/>
      <c r="N558" s="213"/>
      <c r="O558" s="213"/>
      <c r="P558" s="213"/>
      <c r="Q558" s="213"/>
      <c r="R558" s="213"/>
      <c r="S558" s="213"/>
      <c r="T558" s="214"/>
      <c r="AT558" s="215" t="s">
        <v>183</v>
      </c>
      <c r="AU558" s="215" t="s">
        <v>89</v>
      </c>
      <c r="AV558" s="13" t="s">
        <v>87</v>
      </c>
      <c r="AW558" s="13" t="s">
        <v>36</v>
      </c>
      <c r="AX558" s="13" t="s">
        <v>79</v>
      </c>
      <c r="AY558" s="215" t="s">
        <v>174</v>
      </c>
    </row>
    <row r="559" spans="2:51" s="13" customFormat="1" ht="11.25">
      <c r="B559" s="205"/>
      <c r="C559" s="206"/>
      <c r="D559" s="207" t="s">
        <v>183</v>
      </c>
      <c r="E559" s="208" t="s">
        <v>1</v>
      </c>
      <c r="F559" s="209" t="s">
        <v>201</v>
      </c>
      <c r="G559" s="206"/>
      <c r="H559" s="208" t="s">
        <v>1</v>
      </c>
      <c r="I559" s="210"/>
      <c r="J559" s="206"/>
      <c r="K559" s="206"/>
      <c r="L559" s="211"/>
      <c r="M559" s="212"/>
      <c r="N559" s="213"/>
      <c r="O559" s="213"/>
      <c r="P559" s="213"/>
      <c r="Q559" s="213"/>
      <c r="R559" s="213"/>
      <c r="S559" s="213"/>
      <c r="T559" s="214"/>
      <c r="AT559" s="215" t="s">
        <v>183</v>
      </c>
      <c r="AU559" s="215" t="s">
        <v>89</v>
      </c>
      <c r="AV559" s="13" t="s">
        <v>87</v>
      </c>
      <c r="AW559" s="13" t="s">
        <v>36</v>
      </c>
      <c r="AX559" s="13" t="s">
        <v>79</v>
      </c>
      <c r="AY559" s="215" t="s">
        <v>174</v>
      </c>
    </row>
    <row r="560" spans="2:51" s="13" customFormat="1" ht="11.25">
      <c r="B560" s="205"/>
      <c r="C560" s="206"/>
      <c r="D560" s="207" t="s">
        <v>183</v>
      </c>
      <c r="E560" s="208" t="s">
        <v>1</v>
      </c>
      <c r="F560" s="209" t="s">
        <v>530</v>
      </c>
      <c r="G560" s="206"/>
      <c r="H560" s="208" t="s">
        <v>1</v>
      </c>
      <c r="I560" s="210"/>
      <c r="J560" s="206"/>
      <c r="K560" s="206"/>
      <c r="L560" s="211"/>
      <c r="M560" s="212"/>
      <c r="N560" s="213"/>
      <c r="O560" s="213"/>
      <c r="P560" s="213"/>
      <c r="Q560" s="213"/>
      <c r="R560" s="213"/>
      <c r="S560" s="213"/>
      <c r="T560" s="214"/>
      <c r="AT560" s="215" t="s">
        <v>183</v>
      </c>
      <c r="AU560" s="215" t="s">
        <v>89</v>
      </c>
      <c r="AV560" s="13" t="s">
        <v>87</v>
      </c>
      <c r="AW560" s="13" t="s">
        <v>36</v>
      </c>
      <c r="AX560" s="13" t="s">
        <v>79</v>
      </c>
      <c r="AY560" s="215" t="s">
        <v>174</v>
      </c>
    </row>
    <row r="561" spans="2:51" s="13" customFormat="1" ht="11.25">
      <c r="B561" s="205"/>
      <c r="C561" s="206"/>
      <c r="D561" s="207" t="s">
        <v>183</v>
      </c>
      <c r="E561" s="208" t="s">
        <v>1</v>
      </c>
      <c r="F561" s="209" t="s">
        <v>559</v>
      </c>
      <c r="G561" s="206"/>
      <c r="H561" s="208" t="s">
        <v>1</v>
      </c>
      <c r="I561" s="210"/>
      <c r="J561" s="206"/>
      <c r="K561" s="206"/>
      <c r="L561" s="211"/>
      <c r="M561" s="212"/>
      <c r="N561" s="213"/>
      <c r="O561" s="213"/>
      <c r="P561" s="213"/>
      <c r="Q561" s="213"/>
      <c r="R561" s="213"/>
      <c r="S561" s="213"/>
      <c r="T561" s="214"/>
      <c r="AT561" s="215" t="s">
        <v>183</v>
      </c>
      <c r="AU561" s="215" t="s">
        <v>89</v>
      </c>
      <c r="AV561" s="13" t="s">
        <v>87</v>
      </c>
      <c r="AW561" s="13" t="s">
        <v>36</v>
      </c>
      <c r="AX561" s="13" t="s">
        <v>79</v>
      </c>
      <c r="AY561" s="215" t="s">
        <v>174</v>
      </c>
    </row>
    <row r="562" spans="2:51" s="14" customFormat="1" ht="11.25">
      <c r="B562" s="216"/>
      <c r="C562" s="217"/>
      <c r="D562" s="207" t="s">
        <v>183</v>
      </c>
      <c r="E562" s="218" t="s">
        <v>1</v>
      </c>
      <c r="F562" s="219" t="s">
        <v>560</v>
      </c>
      <c r="G562" s="217"/>
      <c r="H562" s="220">
        <v>0.033</v>
      </c>
      <c r="I562" s="221"/>
      <c r="J562" s="217"/>
      <c r="K562" s="217"/>
      <c r="L562" s="222"/>
      <c r="M562" s="223"/>
      <c r="N562" s="224"/>
      <c r="O562" s="224"/>
      <c r="P562" s="224"/>
      <c r="Q562" s="224"/>
      <c r="R562" s="224"/>
      <c r="S562" s="224"/>
      <c r="T562" s="225"/>
      <c r="AT562" s="226" t="s">
        <v>183</v>
      </c>
      <c r="AU562" s="226" t="s">
        <v>89</v>
      </c>
      <c r="AV562" s="14" t="s">
        <v>89</v>
      </c>
      <c r="AW562" s="14" t="s">
        <v>36</v>
      </c>
      <c r="AX562" s="14" t="s">
        <v>79</v>
      </c>
      <c r="AY562" s="226" t="s">
        <v>174</v>
      </c>
    </row>
    <row r="563" spans="2:51" s="14" customFormat="1" ht="11.25">
      <c r="B563" s="216"/>
      <c r="C563" s="217"/>
      <c r="D563" s="207" t="s">
        <v>183</v>
      </c>
      <c r="E563" s="218" t="s">
        <v>1</v>
      </c>
      <c r="F563" s="219" t="s">
        <v>561</v>
      </c>
      <c r="G563" s="217"/>
      <c r="H563" s="220">
        <v>0.008</v>
      </c>
      <c r="I563" s="221"/>
      <c r="J563" s="217"/>
      <c r="K563" s="217"/>
      <c r="L563" s="222"/>
      <c r="M563" s="223"/>
      <c r="N563" s="224"/>
      <c r="O563" s="224"/>
      <c r="P563" s="224"/>
      <c r="Q563" s="224"/>
      <c r="R563" s="224"/>
      <c r="S563" s="224"/>
      <c r="T563" s="225"/>
      <c r="AT563" s="226" t="s">
        <v>183</v>
      </c>
      <c r="AU563" s="226" t="s">
        <v>89</v>
      </c>
      <c r="AV563" s="14" t="s">
        <v>89</v>
      </c>
      <c r="AW563" s="14" t="s">
        <v>36</v>
      </c>
      <c r="AX563" s="14" t="s">
        <v>79</v>
      </c>
      <c r="AY563" s="226" t="s">
        <v>174</v>
      </c>
    </row>
    <row r="564" spans="2:51" s="13" customFormat="1" ht="11.25">
      <c r="B564" s="205"/>
      <c r="C564" s="206"/>
      <c r="D564" s="207" t="s">
        <v>183</v>
      </c>
      <c r="E564" s="208" t="s">
        <v>1</v>
      </c>
      <c r="F564" s="209" t="s">
        <v>562</v>
      </c>
      <c r="G564" s="206"/>
      <c r="H564" s="208" t="s">
        <v>1</v>
      </c>
      <c r="I564" s="210"/>
      <c r="J564" s="206"/>
      <c r="K564" s="206"/>
      <c r="L564" s="211"/>
      <c r="M564" s="212"/>
      <c r="N564" s="213"/>
      <c r="O564" s="213"/>
      <c r="P564" s="213"/>
      <c r="Q564" s="213"/>
      <c r="R564" s="213"/>
      <c r="S564" s="213"/>
      <c r="T564" s="214"/>
      <c r="AT564" s="215" t="s">
        <v>183</v>
      </c>
      <c r="AU564" s="215" t="s">
        <v>89</v>
      </c>
      <c r="AV564" s="13" t="s">
        <v>87</v>
      </c>
      <c r="AW564" s="13" t="s">
        <v>36</v>
      </c>
      <c r="AX564" s="13" t="s">
        <v>79</v>
      </c>
      <c r="AY564" s="215" t="s">
        <v>174</v>
      </c>
    </row>
    <row r="565" spans="2:51" s="14" customFormat="1" ht="11.25">
      <c r="B565" s="216"/>
      <c r="C565" s="217"/>
      <c r="D565" s="207" t="s">
        <v>183</v>
      </c>
      <c r="E565" s="218" t="s">
        <v>1</v>
      </c>
      <c r="F565" s="219" t="s">
        <v>563</v>
      </c>
      <c r="G565" s="217"/>
      <c r="H565" s="220">
        <v>0.007</v>
      </c>
      <c r="I565" s="221"/>
      <c r="J565" s="217"/>
      <c r="K565" s="217"/>
      <c r="L565" s="222"/>
      <c r="M565" s="223"/>
      <c r="N565" s="224"/>
      <c r="O565" s="224"/>
      <c r="P565" s="224"/>
      <c r="Q565" s="224"/>
      <c r="R565" s="224"/>
      <c r="S565" s="224"/>
      <c r="T565" s="225"/>
      <c r="AT565" s="226" t="s">
        <v>183</v>
      </c>
      <c r="AU565" s="226" t="s">
        <v>89</v>
      </c>
      <c r="AV565" s="14" t="s">
        <v>89</v>
      </c>
      <c r="AW565" s="14" t="s">
        <v>36</v>
      </c>
      <c r="AX565" s="14" t="s">
        <v>79</v>
      </c>
      <c r="AY565" s="226" t="s">
        <v>174</v>
      </c>
    </row>
    <row r="566" spans="2:51" s="14" customFormat="1" ht="11.25">
      <c r="B566" s="216"/>
      <c r="C566" s="217"/>
      <c r="D566" s="207" t="s">
        <v>183</v>
      </c>
      <c r="E566" s="218" t="s">
        <v>1</v>
      </c>
      <c r="F566" s="219" t="s">
        <v>564</v>
      </c>
      <c r="G566" s="217"/>
      <c r="H566" s="220">
        <v>0.002</v>
      </c>
      <c r="I566" s="221"/>
      <c r="J566" s="217"/>
      <c r="K566" s="217"/>
      <c r="L566" s="222"/>
      <c r="M566" s="223"/>
      <c r="N566" s="224"/>
      <c r="O566" s="224"/>
      <c r="P566" s="224"/>
      <c r="Q566" s="224"/>
      <c r="R566" s="224"/>
      <c r="S566" s="224"/>
      <c r="T566" s="225"/>
      <c r="AT566" s="226" t="s">
        <v>183</v>
      </c>
      <c r="AU566" s="226" t="s">
        <v>89</v>
      </c>
      <c r="AV566" s="14" t="s">
        <v>89</v>
      </c>
      <c r="AW566" s="14" t="s">
        <v>36</v>
      </c>
      <c r="AX566" s="14" t="s">
        <v>79</v>
      </c>
      <c r="AY566" s="226" t="s">
        <v>174</v>
      </c>
    </row>
    <row r="567" spans="2:51" s="16" customFormat="1" ht="11.25">
      <c r="B567" s="238"/>
      <c r="C567" s="239"/>
      <c r="D567" s="207" t="s">
        <v>183</v>
      </c>
      <c r="E567" s="240" t="s">
        <v>1</v>
      </c>
      <c r="F567" s="241" t="s">
        <v>226</v>
      </c>
      <c r="G567" s="239"/>
      <c r="H567" s="242">
        <v>0.05</v>
      </c>
      <c r="I567" s="243"/>
      <c r="J567" s="239"/>
      <c r="K567" s="239"/>
      <c r="L567" s="244"/>
      <c r="M567" s="245"/>
      <c r="N567" s="246"/>
      <c r="O567" s="246"/>
      <c r="P567" s="246"/>
      <c r="Q567" s="246"/>
      <c r="R567" s="246"/>
      <c r="S567" s="246"/>
      <c r="T567" s="247"/>
      <c r="AT567" s="248" t="s">
        <v>183</v>
      </c>
      <c r="AU567" s="248" t="s">
        <v>89</v>
      </c>
      <c r="AV567" s="16" t="s">
        <v>194</v>
      </c>
      <c r="AW567" s="16" t="s">
        <v>36</v>
      </c>
      <c r="AX567" s="16" t="s">
        <v>79</v>
      </c>
      <c r="AY567" s="248" t="s">
        <v>174</v>
      </c>
    </row>
    <row r="568" spans="2:51" s="13" customFormat="1" ht="11.25">
      <c r="B568" s="205"/>
      <c r="C568" s="206"/>
      <c r="D568" s="207" t="s">
        <v>183</v>
      </c>
      <c r="E568" s="208" t="s">
        <v>1</v>
      </c>
      <c r="F568" s="209" t="s">
        <v>392</v>
      </c>
      <c r="G568" s="206"/>
      <c r="H568" s="208" t="s">
        <v>1</v>
      </c>
      <c r="I568" s="210"/>
      <c r="J568" s="206"/>
      <c r="K568" s="206"/>
      <c r="L568" s="211"/>
      <c r="M568" s="212"/>
      <c r="N568" s="213"/>
      <c r="O568" s="213"/>
      <c r="P568" s="213"/>
      <c r="Q568" s="213"/>
      <c r="R568" s="213"/>
      <c r="S568" s="213"/>
      <c r="T568" s="214"/>
      <c r="AT568" s="215" t="s">
        <v>183</v>
      </c>
      <c r="AU568" s="215" t="s">
        <v>89</v>
      </c>
      <c r="AV568" s="13" t="s">
        <v>87</v>
      </c>
      <c r="AW568" s="13" t="s">
        <v>36</v>
      </c>
      <c r="AX568" s="13" t="s">
        <v>79</v>
      </c>
      <c r="AY568" s="215" t="s">
        <v>174</v>
      </c>
    </row>
    <row r="569" spans="2:51" s="13" customFormat="1" ht="11.25">
      <c r="B569" s="205"/>
      <c r="C569" s="206"/>
      <c r="D569" s="207" t="s">
        <v>183</v>
      </c>
      <c r="E569" s="208" t="s">
        <v>1</v>
      </c>
      <c r="F569" s="209" t="s">
        <v>559</v>
      </c>
      <c r="G569" s="206"/>
      <c r="H569" s="208" t="s">
        <v>1</v>
      </c>
      <c r="I569" s="210"/>
      <c r="J569" s="206"/>
      <c r="K569" s="206"/>
      <c r="L569" s="211"/>
      <c r="M569" s="212"/>
      <c r="N569" s="213"/>
      <c r="O569" s="213"/>
      <c r="P569" s="213"/>
      <c r="Q569" s="213"/>
      <c r="R569" s="213"/>
      <c r="S569" s="213"/>
      <c r="T569" s="214"/>
      <c r="AT569" s="215" t="s">
        <v>183</v>
      </c>
      <c r="AU569" s="215" t="s">
        <v>89</v>
      </c>
      <c r="AV569" s="13" t="s">
        <v>87</v>
      </c>
      <c r="AW569" s="13" t="s">
        <v>36</v>
      </c>
      <c r="AX569" s="13" t="s">
        <v>79</v>
      </c>
      <c r="AY569" s="215" t="s">
        <v>174</v>
      </c>
    </row>
    <row r="570" spans="2:51" s="14" customFormat="1" ht="11.25">
      <c r="B570" s="216"/>
      <c r="C570" s="217"/>
      <c r="D570" s="207" t="s">
        <v>183</v>
      </c>
      <c r="E570" s="218" t="s">
        <v>1</v>
      </c>
      <c r="F570" s="219" t="s">
        <v>565</v>
      </c>
      <c r="G570" s="217"/>
      <c r="H570" s="220">
        <v>0.017</v>
      </c>
      <c r="I570" s="221"/>
      <c r="J570" s="217"/>
      <c r="K570" s="217"/>
      <c r="L570" s="222"/>
      <c r="M570" s="223"/>
      <c r="N570" s="224"/>
      <c r="O570" s="224"/>
      <c r="P570" s="224"/>
      <c r="Q570" s="224"/>
      <c r="R570" s="224"/>
      <c r="S570" s="224"/>
      <c r="T570" s="225"/>
      <c r="AT570" s="226" t="s">
        <v>183</v>
      </c>
      <c r="AU570" s="226" t="s">
        <v>89</v>
      </c>
      <c r="AV570" s="14" t="s">
        <v>89</v>
      </c>
      <c r="AW570" s="14" t="s">
        <v>36</v>
      </c>
      <c r="AX570" s="14" t="s">
        <v>79</v>
      </c>
      <c r="AY570" s="226" t="s">
        <v>174</v>
      </c>
    </row>
    <row r="571" spans="2:51" s="14" customFormat="1" ht="11.25">
      <c r="B571" s="216"/>
      <c r="C571" s="217"/>
      <c r="D571" s="207" t="s">
        <v>183</v>
      </c>
      <c r="E571" s="218" t="s">
        <v>1</v>
      </c>
      <c r="F571" s="219" t="s">
        <v>566</v>
      </c>
      <c r="G571" s="217"/>
      <c r="H571" s="220">
        <v>0.005</v>
      </c>
      <c r="I571" s="221"/>
      <c r="J571" s="217"/>
      <c r="K571" s="217"/>
      <c r="L571" s="222"/>
      <c r="M571" s="223"/>
      <c r="N571" s="224"/>
      <c r="O571" s="224"/>
      <c r="P571" s="224"/>
      <c r="Q571" s="224"/>
      <c r="R571" s="224"/>
      <c r="S571" s="224"/>
      <c r="T571" s="225"/>
      <c r="AT571" s="226" t="s">
        <v>183</v>
      </c>
      <c r="AU571" s="226" t="s">
        <v>89</v>
      </c>
      <c r="AV571" s="14" t="s">
        <v>89</v>
      </c>
      <c r="AW571" s="14" t="s">
        <v>36</v>
      </c>
      <c r="AX571" s="14" t="s">
        <v>79</v>
      </c>
      <c r="AY571" s="226" t="s">
        <v>174</v>
      </c>
    </row>
    <row r="572" spans="2:51" s="13" customFormat="1" ht="11.25">
      <c r="B572" s="205"/>
      <c r="C572" s="206"/>
      <c r="D572" s="207" t="s">
        <v>183</v>
      </c>
      <c r="E572" s="208" t="s">
        <v>1</v>
      </c>
      <c r="F572" s="209" t="s">
        <v>562</v>
      </c>
      <c r="G572" s="206"/>
      <c r="H572" s="208" t="s">
        <v>1</v>
      </c>
      <c r="I572" s="210"/>
      <c r="J572" s="206"/>
      <c r="K572" s="206"/>
      <c r="L572" s="211"/>
      <c r="M572" s="212"/>
      <c r="N572" s="213"/>
      <c r="O572" s="213"/>
      <c r="P572" s="213"/>
      <c r="Q572" s="213"/>
      <c r="R572" s="213"/>
      <c r="S572" s="213"/>
      <c r="T572" s="214"/>
      <c r="AT572" s="215" t="s">
        <v>183</v>
      </c>
      <c r="AU572" s="215" t="s">
        <v>89</v>
      </c>
      <c r="AV572" s="13" t="s">
        <v>87</v>
      </c>
      <c r="AW572" s="13" t="s">
        <v>36</v>
      </c>
      <c r="AX572" s="13" t="s">
        <v>79</v>
      </c>
      <c r="AY572" s="215" t="s">
        <v>174</v>
      </c>
    </row>
    <row r="573" spans="2:51" s="14" customFormat="1" ht="11.25">
      <c r="B573" s="216"/>
      <c r="C573" s="217"/>
      <c r="D573" s="207" t="s">
        <v>183</v>
      </c>
      <c r="E573" s="218" t="s">
        <v>1</v>
      </c>
      <c r="F573" s="219" t="s">
        <v>567</v>
      </c>
      <c r="G573" s="217"/>
      <c r="H573" s="220">
        <v>0.004</v>
      </c>
      <c r="I573" s="221"/>
      <c r="J573" s="217"/>
      <c r="K573" s="217"/>
      <c r="L573" s="222"/>
      <c r="M573" s="223"/>
      <c r="N573" s="224"/>
      <c r="O573" s="224"/>
      <c r="P573" s="224"/>
      <c r="Q573" s="224"/>
      <c r="R573" s="224"/>
      <c r="S573" s="224"/>
      <c r="T573" s="225"/>
      <c r="AT573" s="226" t="s">
        <v>183</v>
      </c>
      <c r="AU573" s="226" t="s">
        <v>89</v>
      </c>
      <c r="AV573" s="14" t="s">
        <v>89</v>
      </c>
      <c r="AW573" s="14" t="s">
        <v>36</v>
      </c>
      <c r="AX573" s="14" t="s">
        <v>79</v>
      </c>
      <c r="AY573" s="226" t="s">
        <v>174</v>
      </c>
    </row>
    <row r="574" spans="2:51" s="14" customFormat="1" ht="11.25">
      <c r="B574" s="216"/>
      <c r="C574" s="217"/>
      <c r="D574" s="207" t="s">
        <v>183</v>
      </c>
      <c r="E574" s="218" t="s">
        <v>1</v>
      </c>
      <c r="F574" s="219" t="s">
        <v>568</v>
      </c>
      <c r="G574" s="217"/>
      <c r="H574" s="220">
        <v>0.003</v>
      </c>
      <c r="I574" s="221"/>
      <c r="J574" s="217"/>
      <c r="K574" s="217"/>
      <c r="L574" s="222"/>
      <c r="M574" s="223"/>
      <c r="N574" s="224"/>
      <c r="O574" s="224"/>
      <c r="P574" s="224"/>
      <c r="Q574" s="224"/>
      <c r="R574" s="224"/>
      <c r="S574" s="224"/>
      <c r="T574" s="225"/>
      <c r="AT574" s="226" t="s">
        <v>183</v>
      </c>
      <c r="AU574" s="226" t="s">
        <v>89</v>
      </c>
      <c r="AV574" s="14" t="s">
        <v>89</v>
      </c>
      <c r="AW574" s="14" t="s">
        <v>36</v>
      </c>
      <c r="AX574" s="14" t="s">
        <v>79</v>
      </c>
      <c r="AY574" s="226" t="s">
        <v>174</v>
      </c>
    </row>
    <row r="575" spans="2:51" s="16" customFormat="1" ht="11.25">
      <c r="B575" s="238"/>
      <c r="C575" s="239"/>
      <c r="D575" s="207" t="s">
        <v>183</v>
      </c>
      <c r="E575" s="240" t="s">
        <v>1</v>
      </c>
      <c r="F575" s="241" t="s">
        <v>226</v>
      </c>
      <c r="G575" s="239"/>
      <c r="H575" s="242">
        <v>0.029</v>
      </c>
      <c r="I575" s="243"/>
      <c r="J575" s="239"/>
      <c r="K575" s="239"/>
      <c r="L575" s="244"/>
      <c r="M575" s="245"/>
      <c r="N575" s="246"/>
      <c r="O575" s="246"/>
      <c r="P575" s="246"/>
      <c r="Q575" s="246"/>
      <c r="R575" s="246"/>
      <c r="S575" s="246"/>
      <c r="T575" s="247"/>
      <c r="AT575" s="248" t="s">
        <v>183</v>
      </c>
      <c r="AU575" s="248" t="s">
        <v>89</v>
      </c>
      <c r="AV575" s="16" t="s">
        <v>194</v>
      </c>
      <c r="AW575" s="16" t="s">
        <v>36</v>
      </c>
      <c r="AX575" s="16" t="s">
        <v>79</v>
      </c>
      <c r="AY575" s="248" t="s">
        <v>174</v>
      </c>
    </row>
    <row r="576" spans="2:51" s="15" customFormat="1" ht="11.25">
      <c r="B576" s="227"/>
      <c r="C576" s="228"/>
      <c r="D576" s="207" t="s">
        <v>183</v>
      </c>
      <c r="E576" s="229" t="s">
        <v>1</v>
      </c>
      <c r="F576" s="230" t="s">
        <v>188</v>
      </c>
      <c r="G576" s="228"/>
      <c r="H576" s="231">
        <v>0.07900000000000001</v>
      </c>
      <c r="I576" s="232"/>
      <c r="J576" s="228"/>
      <c r="K576" s="228"/>
      <c r="L576" s="233"/>
      <c r="M576" s="234"/>
      <c r="N576" s="235"/>
      <c r="O576" s="235"/>
      <c r="P576" s="235"/>
      <c r="Q576" s="235"/>
      <c r="R576" s="235"/>
      <c r="S576" s="235"/>
      <c r="T576" s="236"/>
      <c r="AT576" s="237" t="s">
        <v>183</v>
      </c>
      <c r="AU576" s="237" t="s">
        <v>89</v>
      </c>
      <c r="AV576" s="15" t="s">
        <v>181</v>
      </c>
      <c r="AW576" s="15" t="s">
        <v>36</v>
      </c>
      <c r="AX576" s="15" t="s">
        <v>87</v>
      </c>
      <c r="AY576" s="237" t="s">
        <v>174</v>
      </c>
    </row>
    <row r="577" spans="1:65" s="2" customFormat="1" ht="14.45" customHeight="1">
      <c r="A577" s="35"/>
      <c r="B577" s="36"/>
      <c r="C577" s="192" t="s">
        <v>569</v>
      </c>
      <c r="D577" s="192" t="s">
        <v>176</v>
      </c>
      <c r="E577" s="193" t="s">
        <v>570</v>
      </c>
      <c r="F577" s="194" t="s">
        <v>571</v>
      </c>
      <c r="G577" s="195" t="s">
        <v>197</v>
      </c>
      <c r="H577" s="196">
        <v>0.174</v>
      </c>
      <c r="I577" s="197"/>
      <c r="J577" s="198">
        <f>ROUND(I577*H577,2)</f>
        <v>0</v>
      </c>
      <c r="K577" s="194" t="s">
        <v>180</v>
      </c>
      <c r="L577" s="40"/>
      <c r="M577" s="199" t="s">
        <v>1</v>
      </c>
      <c r="N577" s="200" t="s">
        <v>44</v>
      </c>
      <c r="O577" s="72"/>
      <c r="P577" s="201">
        <f>O577*H577</f>
        <v>0</v>
      </c>
      <c r="Q577" s="201">
        <v>1.94302</v>
      </c>
      <c r="R577" s="201">
        <f>Q577*H577</f>
        <v>0.33808548</v>
      </c>
      <c r="S577" s="201">
        <v>0</v>
      </c>
      <c r="T577" s="202">
        <f>S577*H577</f>
        <v>0</v>
      </c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R577" s="203" t="s">
        <v>181</v>
      </c>
      <c r="AT577" s="203" t="s">
        <v>176</v>
      </c>
      <c r="AU577" s="203" t="s">
        <v>89</v>
      </c>
      <c r="AY577" s="18" t="s">
        <v>174</v>
      </c>
      <c r="BE577" s="204">
        <f>IF(N577="základní",J577,0)</f>
        <v>0</v>
      </c>
      <c r="BF577" s="204">
        <f>IF(N577="snížená",J577,0)</f>
        <v>0</v>
      </c>
      <c r="BG577" s="204">
        <f>IF(N577="zákl. přenesená",J577,0)</f>
        <v>0</v>
      </c>
      <c r="BH577" s="204">
        <f>IF(N577="sníž. přenesená",J577,0)</f>
        <v>0</v>
      </c>
      <c r="BI577" s="204">
        <f>IF(N577="nulová",J577,0)</f>
        <v>0</v>
      </c>
      <c r="BJ577" s="18" t="s">
        <v>87</v>
      </c>
      <c r="BK577" s="204">
        <f>ROUND(I577*H577,2)</f>
        <v>0</v>
      </c>
      <c r="BL577" s="18" t="s">
        <v>181</v>
      </c>
      <c r="BM577" s="203" t="s">
        <v>572</v>
      </c>
    </row>
    <row r="578" spans="2:51" s="13" customFormat="1" ht="11.25">
      <c r="B578" s="205"/>
      <c r="C578" s="206"/>
      <c r="D578" s="207" t="s">
        <v>183</v>
      </c>
      <c r="E578" s="208" t="s">
        <v>1</v>
      </c>
      <c r="F578" s="209" t="s">
        <v>529</v>
      </c>
      <c r="G578" s="206"/>
      <c r="H578" s="208" t="s">
        <v>1</v>
      </c>
      <c r="I578" s="210"/>
      <c r="J578" s="206"/>
      <c r="K578" s="206"/>
      <c r="L578" s="211"/>
      <c r="M578" s="212"/>
      <c r="N578" s="213"/>
      <c r="O578" s="213"/>
      <c r="P578" s="213"/>
      <c r="Q578" s="213"/>
      <c r="R578" s="213"/>
      <c r="S578" s="213"/>
      <c r="T578" s="214"/>
      <c r="AT578" s="215" t="s">
        <v>183</v>
      </c>
      <c r="AU578" s="215" t="s">
        <v>89</v>
      </c>
      <c r="AV578" s="13" t="s">
        <v>87</v>
      </c>
      <c r="AW578" s="13" t="s">
        <v>36</v>
      </c>
      <c r="AX578" s="13" t="s">
        <v>79</v>
      </c>
      <c r="AY578" s="215" t="s">
        <v>174</v>
      </c>
    </row>
    <row r="579" spans="2:51" s="13" customFormat="1" ht="11.25">
      <c r="B579" s="205"/>
      <c r="C579" s="206"/>
      <c r="D579" s="207" t="s">
        <v>183</v>
      </c>
      <c r="E579" s="208" t="s">
        <v>1</v>
      </c>
      <c r="F579" s="209" t="s">
        <v>573</v>
      </c>
      <c r="G579" s="206"/>
      <c r="H579" s="208" t="s">
        <v>1</v>
      </c>
      <c r="I579" s="210"/>
      <c r="J579" s="206"/>
      <c r="K579" s="206"/>
      <c r="L579" s="211"/>
      <c r="M579" s="212"/>
      <c r="N579" s="213"/>
      <c r="O579" s="213"/>
      <c r="P579" s="213"/>
      <c r="Q579" s="213"/>
      <c r="R579" s="213"/>
      <c r="S579" s="213"/>
      <c r="T579" s="214"/>
      <c r="AT579" s="215" t="s">
        <v>183</v>
      </c>
      <c r="AU579" s="215" t="s">
        <v>89</v>
      </c>
      <c r="AV579" s="13" t="s">
        <v>87</v>
      </c>
      <c r="AW579" s="13" t="s">
        <v>36</v>
      </c>
      <c r="AX579" s="13" t="s">
        <v>79</v>
      </c>
      <c r="AY579" s="215" t="s">
        <v>174</v>
      </c>
    </row>
    <row r="580" spans="2:51" s="13" customFormat="1" ht="11.25">
      <c r="B580" s="205"/>
      <c r="C580" s="206"/>
      <c r="D580" s="207" t="s">
        <v>183</v>
      </c>
      <c r="E580" s="208" t="s">
        <v>1</v>
      </c>
      <c r="F580" s="209" t="s">
        <v>574</v>
      </c>
      <c r="G580" s="206"/>
      <c r="H580" s="208" t="s">
        <v>1</v>
      </c>
      <c r="I580" s="210"/>
      <c r="J580" s="206"/>
      <c r="K580" s="206"/>
      <c r="L580" s="211"/>
      <c r="M580" s="212"/>
      <c r="N580" s="213"/>
      <c r="O580" s="213"/>
      <c r="P580" s="213"/>
      <c r="Q580" s="213"/>
      <c r="R580" s="213"/>
      <c r="S580" s="213"/>
      <c r="T580" s="214"/>
      <c r="AT580" s="215" t="s">
        <v>183</v>
      </c>
      <c r="AU580" s="215" t="s">
        <v>89</v>
      </c>
      <c r="AV580" s="13" t="s">
        <v>87</v>
      </c>
      <c r="AW580" s="13" t="s">
        <v>36</v>
      </c>
      <c r="AX580" s="13" t="s">
        <v>79</v>
      </c>
      <c r="AY580" s="215" t="s">
        <v>174</v>
      </c>
    </row>
    <row r="581" spans="2:51" s="14" customFormat="1" ht="11.25">
      <c r="B581" s="216"/>
      <c r="C581" s="217"/>
      <c r="D581" s="207" t="s">
        <v>183</v>
      </c>
      <c r="E581" s="218" t="s">
        <v>1</v>
      </c>
      <c r="F581" s="219" t="s">
        <v>575</v>
      </c>
      <c r="G581" s="217"/>
      <c r="H581" s="220">
        <v>0.09</v>
      </c>
      <c r="I581" s="221"/>
      <c r="J581" s="217"/>
      <c r="K581" s="217"/>
      <c r="L581" s="222"/>
      <c r="M581" s="223"/>
      <c r="N581" s="224"/>
      <c r="O581" s="224"/>
      <c r="P581" s="224"/>
      <c r="Q581" s="224"/>
      <c r="R581" s="224"/>
      <c r="S581" s="224"/>
      <c r="T581" s="225"/>
      <c r="AT581" s="226" t="s">
        <v>183</v>
      </c>
      <c r="AU581" s="226" t="s">
        <v>89</v>
      </c>
      <c r="AV581" s="14" t="s">
        <v>89</v>
      </c>
      <c r="AW581" s="14" t="s">
        <v>36</v>
      </c>
      <c r="AX581" s="14" t="s">
        <v>79</v>
      </c>
      <c r="AY581" s="226" t="s">
        <v>174</v>
      </c>
    </row>
    <row r="582" spans="2:51" s="13" customFormat="1" ht="11.25">
      <c r="B582" s="205"/>
      <c r="C582" s="206"/>
      <c r="D582" s="207" t="s">
        <v>183</v>
      </c>
      <c r="E582" s="208" t="s">
        <v>1</v>
      </c>
      <c r="F582" s="209" t="s">
        <v>576</v>
      </c>
      <c r="G582" s="206"/>
      <c r="H582" s="208" t="s">
        <v>1</v>
      </c>
      <c r="I582" s="210"/>
      <c r="J582" s="206"/>
      <c r="K582" s="206"/>
      <c r="L582" s="211"/>
      <c r="M582" s="212"/>
      <c r="N582" s="213"/>
      <c r="O582" s="213"/>
      <c r="P582" s="213"/>
      <c r="Q582" s="213"/>
      <c r="R582" s="213"/>
      <c r="S582" s="213"/>
      <c r="T582" s="214"/>
      <c r="AT582" s="215" t="s">
        <v>183</v>
      </c>
      <c r="AU582" s="215" t="s">
        <v>89</v>
      </c>
      <c r="AV582" s="13" t="s">
        <v>87</v>
      </c>
      <c r="AW582" s="13" t="s">
        <v>36</v>
      </c>
      <c r="AX582" s="13" t="s">
        <v>79</v>
      </c>
      <c r="AY582" s="215" t="s">
        <v>174</v>
      </c>
    </row>
    <row r="583" spans="2:51" s="14" customFormat="1" ht="11.25">
      <c r="B583" s="216"/>
      <c r="C583" s="217"/>
      <c r="D583" s="207" t="s">
        <v>183</v>
      </c>
      <c r="E583" s="218" t="s">
        <v>1</v>
      </c>
      <c r="F583" s="219" t="s">
        <v>577</v>
      </c>
      <c r="G583" s="217"/>
      <c r="H583" s="220">
        <v>0.084</v>
      </c>
      <c r="I583" s="221"/>
      <c r="J583" s="217"/>
      <c r="K583" s="217"/>
      <c r="L583" s="222"/>
      <c r="M583" s="223"/>
      <c r="N583" s="224"/>
      <c r="O583" s="224"/>
      <c r="P583" s="224"/>
      <c r="Q583" s="224"/>
      <c r="R583" s="224"/>
      <c r="S583" s="224"/>
      <c r="T583" s="225"/>
      <c r="AT583" s="226" t="s">
        <v>183</v>
      </c>
      <c r="AU583" s="226" t="s">
        <v>89</v>
      </c>
      <c r="AV583" s="14" t="s">
        <v>89</v>
      </c>
      <c r="AW583" s="14" t="s">
        <v>36</v>
      </c>
      <c r="AX583" s="14" t="s">
        <v>79</v>
      </c>
      <c r="AY583" s="226" t="s">
        <v>174</v>
      </c>
    </row>
    <row r="584" spans="2:51" s="15" customFormat="1" ht="11.25">
      <c r="B584" s="227"/>
      <c r="C584" s="228"/>
      <c r="D584" s="207" t="s">
        <v>183</v>
      </c>
      <c r="E584" s="229" t="s">
        <v>1</v>
      </c>
      <c r="F584" s="230" t="s">
        <v>188</v>
      </c>
      <c r="G584" s="228"/>
      <c r="H584" s="231">
        <v>0.174</v>
      </c>
      <c r="I584" s="232"/>
      <c r="J584" s="228"/>
      <c r="K584" s="228"/>
      <c r="L584" s="233"/>
      <c r="M584" s="234"/>
      <c r="N584" s="235"/>
      <c r="O584" s="235"/>
      <c r="P584" s="235"/>
      <c r="Q584" s="235"/>
      <c r="R584" s="235"/>
      <c r="S584" s="235"/>
      <c r="T584" s="236"/>
      <c r="AT584" s="237" t="s">
        <v>183</v>
      </c>
      <c r="AU584" s="237" t="s">
        <v>89</v>
      </c>
      <c r="AV584" s="15" t="s">
        <v>181</v>
      </c>
      <c r="AW584" s="15" t="s">
        <v>36</v>
      </c>
      <c r="AX584" s="15" t="s">
        <v>87</v>
      </c>
      <c r="AY584" s="237" t="s">
        <v>174</v>
      </c>
    </row>
    <row r="585" spans="1:65" s="2" customFormat="1" ht="14.45" customHeight="1">
      <c r="A585" s="35"/>
      <c r="B585" s="36"/>
      <c r="C585" s="192" t="s">
        <v>578</v>
      </c>
      <c r="D585" s="192" t="s">
        <v>176</v>
      </c>
      <c r="E585" s="193" t="s">
        <v>579</v>
      </c>
      <c r="F585" s="194" t="s">
        <v>580</v>
      </c>
      <c r="G585" s="195" t="s">
        <v>295</v>
      </c>
      <c r="H585" s="196">
        <v>1.033</v>
      </c>
      <c r="I585" s="197"/>
      <c r="J585" s="198">
        <f>ROUND(I585*H585,2)</f>
        <v>0</v>
      </c>
      <c r="K585" s="194" t="s">
        <v>180</v>
      </c>
      <c r="L585" s="40"/>
      <c r="M585" s="199" t="s">
        <v>1</v>
      </c>
      <c r="N585" s="200" t="s">
        <v>44</v>
      </c>
      <c r="O585" s="72"/>
      <c r="P585" s="201">
        <f>O585*H585</f>
        <v>0</v>
      </c>
      <c r="Q585" s="201">
        <v>1.09</v>
      </c>
      <c r="R585" s="201">
        <f>Q585*H585</f>
        <v>1.12597</v>
      </c>
      <c r="S585" s="201">
        <v>0</v>
      </c>
      <c r="T585" s="202">
        <f>S585*H585</f>
        <v>0</v>
      </c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R585" s="203" t="s">
        <v>181</v>
      </c>
      <c r="AT585" s="203" t="s">
        <v>176</v>
      </c>
      <c r="AU585" s="203" t="s">
        <v>89</v>
      </c>
      <c r="AY585" s="18" t="s">
        <v>174</v>
      </c>
      <c r="BE585" s="204">
        <f>IF(N585="základní",J585,0)</f>
        <v>0</v>
      </c>
      <c r="BF585" s="204">
        <f>IF(N585="snížená",J585,0)</f>
        <v>0</v>
      </c>
      <c r="BG585" s="204">
        <f>IF(N585="zákl. přenesená",J585,0)</f>
        <v>0</v>
      </c>
      <c r="BH585" s="204">
        <f>IF(N585="sníž. přenesená",J585,0)</f>
        <v>0</v>
      </c>
      <c r="BI585" s="204">
        <f>IF(N585="nulová",J585,0)</f>
        <v>0</v>
      </c>
      <c r="BJ585" s="18" t="s">
        <v>87</v>
      </c>
      <c r="BK585" s="204">
        <f>ROUND(I585*H585,2)</f>
        <v>0</v>
      </c>
      <c r="BL585" s="18" t="s">
        <v>181</v>
      </c>
      <c r="BM585" s="203" t="s">
        <v>581</v>
      </c>
    </row>
    <row r="586" spans="2:51" s="13" customFormat="1" ht="11.25">
      <c r="B586" s="205"/>
      <c r="C586" s="206"/>
      <c r="D586" s="207" t="s">
        <v>183</v>
      </c>
      <c r="E586" s="208" t="s">
        <v>1</v>
      </c>
      <c r="F586" s="209" t="s">
        <v>529</v>
      </c>
      <c r="G586" s="206"/>
      <c r="H586" s="208" t="s">
        <v>1</v>
      </c>
      <c r="I586" s="210"/>
      <c r="J586" s="206"/>
      <c r="K586" s="206"/>
      <c r="L586" s="211"/>
      <c r="M586" s="212"/>
      <c r="N586" s="213"/>
      <c r="O586" s="213"/>
      <c r="P586" s="213"/>
      <c r="Q586" s="213"/>
      <c r="R586" s="213"/>
      <c r="S586" s="213"/>
      <c r="T586" s="214"/>
      <c r="AT586" s="215" t="s">
        <v>183</v>
      </c>
      <c r="AU586" s="215" t="s">
        <v>89</v>
      </c>
      <c r="AV586" s="13" t="s">
        <v>87</v>
      </c>
      <c r="AW586" s="13" t="s">
        <v>36</v>
      </c>
      <c r="AX586" s="13" t="s">
        <v>79</v>
      </c>
      <c r="AY586" s="215" t="s">
        <v>174</v>
      </c>
    </row>
    <row r="587" spans="2:51" s="13" customFormat="1" ht="11.25">
      <c r="B587" s="205"/>
      <c r="C587" s="206"/>
      <c r="D587" s="207" t="s">
        <v>183</v>
      </c>
      <c r="E587" s="208" t="s">
        <v>1</v>
      </c>
      <c r="F587" s="209" t="s">
        <v>582</v>
      </c>
      <c r="G587" s="206"/>
      <c r="H587" s="208" t="s">
        <v>1</v>
      </c>
      <c r="I587" s="210"/>
      <c r="J587" s="206"/>
      <c r="K587" s="206"/>
      <c r="L587" s="211"/>
      <c r="M587" s="212"/>
      <c r="N587" s="213"/>
      <c r="O587" s="213"/>
      <c r="P587" s="213"/>
      <c r="Q587" s="213"/>
      <c r="R587" s="213"/>
      <c r="S587" s="213"/>
      <c r="T587" s="214"/>
      <c r="AT587" s="215" t="s">
        <v>183</v>
      </c>
      <c r="AU587" s="215" t="s">
        <v>89</v>
      </c>
      <c r="AV587" s="13" t="s">
        <v>87</v>
      </c>
      <c r="AW587" s="13" t="s">
        <v>36</v>
      </c>
      <c r="AX587" s="13" t="s">
        <v>79</v>
      </c>
      <c r="AY587" s="215" t="s">
        <v>174</v>
      </c>
    </row>
    <row r="588" spans="2:51" s="13" customFormat="1" ht="11.25">
      <c r="B588" s="205"/>
      <c r="C588" s="206"/>
      <c r="D588" s="207" t="s">
        <v>183</v>
      </c>
      <c r="E588" s="208" t="s">
        <v>1</v>
      </c>
      <c r="F588" s="209" t="s">
        <v>583</v>
      </c>
      <c r="G588" s="206"/>
      <c r="H588" s="208" t="s">
        <v>1</v>
      </c>
      <c r="I588" s="210"/>
      <c r="J588" s="206"/>
      <c r="K588" s="206"/>
      <c r="L588" s="211"/>
      <c r="M588" s="212"/>
      <c r="N588" s="213"/>
      <c r="O588" s="213"/>
      <c r="P588" s="213"/>
      <c r="Q588" s="213"/>
      <c r="R588" s="213"/>
      <c r="S588" s="213"/>
      <c r="T588" s="214"/>
      <c r="AT588" s="215" t="s">
        <v>183</v>
      </c>
      <c r="AU588" s="215" t="s">
        <v>89</v>
      </c>
      <c r="AV588" s="13" t="s">
        <v>87</v>
      </c>
      <c r="AW588" s="13" t="s">
        <v>36</v>
      </c>
      <c r="AX588" s="13" t="s">
        <v>79</v>
      </c>
      <c r="AY588" s="215" t="s">
        <v>174</v>
      </c>
    </row>
    <row r="589" spans="2:51" s="14" customFormat="1" ht="11.25">
      <c r="B589" s="216"/>
      <c r="C589" s="217"/>
      <c r="D589" s="207" t="s">
        <v>183</v>
      </c>
      <c r="E589" s="218" t="s">
        <v>1</v>
      </c>
      <c r="F589" s="219" t="s">
        <v>584</v>
      </c>
      <c r="G589" s="217"/>
      <c r="H589" s="220">
        <v>0.716</v>
      </c>
      <c r="I589" s="221"/>
      <c r="J589" s="217"/>
      <c r="K589" s="217"/>
      <c r="L589" s="222"/>
      <c r="M589" s="223"/>
      <c r="N589" s="224"/>
      <c r="O589" s="224"/>
      <c r="P589" s="224"/>
      <c r="Q589" s="224"/>
      <c r="R589" s="224"/>
      <c r="S589" s="224"/>
      <c r="T589" s="225"/>
      <c r="AT589" s="226" t="s">
        <v>183</v>
      </c>
      <c r="AU589" s="226" t="s">
        <v>89</v>
      </c>
      <c r="AV589" s="14" t="s">
        <v>89</v>
      </c>
      <c r="AW589" s="14" t="s">
        <v>36</v>
      </c>
      <c r="AX589" s="14" t="s">
        <v>79</v>
      </c>
      <c r="AY589" s="226" t="s">
        <v>174</v>
      </c>
    </row>
    <row r="590" spans="2:51" s="13" customFormat="1" ht="11.25">
      <c r="B590" s="205"/>
      <c r="C590" s="206"/>
      <c r="D590" s="207" t="s">
        <v>183</v>
      </c>
      <c r="E590" s="208" t="s">
        <v>1</v>
      </c>
      <c r="F590" s="209" t="s">
        <v>585</v>
      </c>
      <c r="G590" s="206"/>
      <c r="H590" s="208" t="s">
        <v>1</v>
      </c>
      <c r="I590" s="210"/>
      <c r="J590" s="206"/>
      <c r="K590" s="206"/>
      <c r="L590" s="211"/>
      <c r="M590" s="212"/>
      <c r="N590" s="213"/>
      <c r="O590" s="213"/>
      <c r="P590" s="213"/>
      <c r="Q590" s="213"/>
      <c r="R590" s="213"/>
      <c r="S590" s="213"/>
      <c r="T590" s="214"/>
      <c r="AT590" s="215" t="s">
        <v>183</v>
      </c>
      <c r="AU590" s="215" t="s">
        <v>89</v>
      </c>
      <c r="AV590" s="13" t="s">
        <v>87</v>
      </c>
      <c r="AW590" s="13" t="s">
        <v>36</v>
      </c>
      <c r="AX590" s="13" t="s">
        <v>79</v>
      </c>
      <c r="AY590" s="215" t="s">
        <v>174</v>
      </c>
    </row>
    <row r="591" spans="2:51" s="14" customFormat="1" ht="11.25">
      <c r="B591" s="216"/>
      <c r="C591" s="217"/>
      <c r="D591" s="207" t="s">
        <v>183</v>
      </c>
      <c r="E591" s="218" t="s">
        <v>1</v>
      </c>
      <c r="F591" s="219" t="s">
        <v>586</v>
      </c>
      <c r="G591" s="217"/>
      <c r="H591" s="220">
        <v>0.159</v>
      </c>
      <c r="I591" s="221"/>
      <c r="J591" s="217"/>
      <c r="K591" s="217"/>
      <c r="L591" s="222"/>
      <c r="M591" s="223"/>
      <c r="N591" s="224"/>
      <c r="O591" s="224"/>
      <c r="P591" s="224"/>
      <c r="Q591" s="224"/>
      <c r="R591" s="224"/>
      <c r="S591" s="224"/>
      <c r="T591" s="225"/>
      <c r="AT591" s="226" t="s">
        <v>183</v>
      </c>
      <c r="AU591" s="226" t="s">
        <v>89</v>
      </c>
      <c r="AV591" s="14" t="s">
        <v>89</v>
      </c>
      <c r="AW591" s="14" t="s">
        <v>36</v>
      </c>
      <c r="AX591" s="14" t="s">
        <v>79</v>
      </c>
      <c r="AY591" s="226" t="s">
        <v>174</v>
      </c>
    </row>
    <row r="592" spans="2:51" s="16" customFormat="1" ht="11.25">
      <c r="B592" s="238"/>
      <c r="C592" s="239"/>
      <c r="D592" s="207" t="s">
        <v>183</v>
      </c>
      <c r="E592" s="240" t="s">
        <v>1</v>
      </c>
      <c r="F592" s="241" t="s">
        <v>226</v>
      </c>
      <c r="G592" s="239"/>
      <c r="H592" s="242">
        <v>0.875</v>
      </c>
      <c r="I592" s="243"/>
      <c r="J592" s="239"/>
      <c r="K592" s="239"/>
      <c r="L592" s="244"/>
      <c r="M592" s="245"/>
      <c r="N592" s="246"/>
      <c r="O592" s="246"/>
      <c r="P592" s="246"/>
      <c r="Q592" s="246"/>
      <c r="R592" s="246"/>
      <c r="S592" s="246"/>
      <c r="T592" s="247"/>
      <c r="AT592" s="248" t="s">
        <v>183</v>
      </c>
      <c r="AU592" s="248" t="s">
        <v>89</v>
      </c>
      <c r="AV592" s="16" t="s">
        <v>194</v>
      </c>
      <c r="AW592" s="16" t="s">
        <v>36</v>
      </c>
      <c r="AX592" s="16" t="s">
        <v>79</v>
      </c>
      <c r="AY592" s="248" t="s">
        <v>174</v>
      </c>
    </row>
    <row r="593" spans="2:51" s="13" customFormat="1" ht="11.25">
      <c r="B593" s="205"/>
      <c r="C593" s="206"/>
      <c r="D593" s="207" t="s">
        <v>183</v>
      </c>
      <c r="E593" s="208" t="s">
        <v>1</v>
      </c>
      <c r="F593" s="209" t="s">
        <v>587</v>
      </c>
      <c r="G593" s="206"/>
      <c r="H593" s="208" t="s">
        <v>1</v>
      </c>
      <c r="I593" s="210"/>
      <c r="J593" s="206"/>
      <c r="K593" s="206"/>
      <c r="L593" s="211"/>
      <c r="M593" s="212"/>
      <c r="N593" s="213"/>
      <c r="O593" s="213"/>
      <c r="P593" s="213"/>
      <c r="Q593" s="213"/>
      <c r="R593" s="213"/>
      <c r="S593" s="213"/>
      <c r="T593" s="214"/>
      <c r="AT593" s="215" t="s">
        <v>183</v>
      </c>
      <c r="AU593" s="215" t="s">
        <v>89</v>
      </c>
      <c r="AV593" s="13" t="s">
        <v>87</v>
      </c>
      <c r="AW593" s="13" t="s">
        <v>36</v>
      </c>
      <c r="AX593" s="13" t="s">
        <v>79</v>
      </c>
      <c r="AY593" s="215" t="s">
        <v>174</v>
      </c>
    </row>
    <row r="594" spans="2:51" s="13" customFormat="1" ht="11.25">
      <c r="B594" s="205"/>
      <c r="C594" s="206"/>
      <c r="D594" s="207" t="s">
        <v>183</v>
      </c>
      <c r="E594" s="208" t="s">
        <v>1</v>
      </c>
      <c r="F594" s="209" t="s">
        <v>588</v>
      </c>
      <c r="G594" s="206"/>
      <c r="H594" s="208" t="s">
        <v>1</v>
      </c>
      <c r="I594" s="210"/>
      <c r="J594" s="206"/>
      <c r="K594" s="206"/>
      <c r="L594" s="211"/>
      <c r="M594" s="212"/>
      <c r="N594" s="213"/>
      <c r="O594" s="213"/>
      <c r="P594" s="213"/>
      <c r="Q594" s="213"/>
      <c r="R594" s="213"/>
      <c r="S594" s="213"/>
      <c r="T594" s="214"/>
      <c r="AT594" s="215" t="s">
        <v>183</v>
      </c>
      <c r="AU594" s="215" t="s">
        <v>89</v>
      </c>
      <c r="AV594" s="13" t="s">
        <v>87</v>
      </c>
      <c r="AW594" s="13" t="s">
        <v>36</v>
      </c>
      <c r="AX594" s="13" t="s">
        <v>79</v>
      </c>
      <c r="AY594" s="215" t="s">
        <v>174</v>
      </c>
    </row>
    <row r="595" spans="2:51" s="14" customFormat="1" ht="11.25">
      <c r="B595" s="216"/>
      <c r="C595" s="217"/>
      <c r="D595" s="207" t="s">
        <v>183</v>
      </c>
      <c r="E595" s="218" t="s">
        <v>1</v>
      </c>
      <c r="F595" s="219" t="s">
        <v>589</v>
      </c>
      <c r="G595" s="217"/>
      <c r="H595" s="220">
        <v>0.025</v>
      </c>
      <c r="I595" s="221"/>
      <c r="J595" s="217"/>
      <c r="K595" s="217"/>
      <c r="L595" s="222"/>
      <c r="M595" s="223"/>
      <c r="N595" s="224"/>
      <c r="O595" s="224"/>
      <c r="P595" s="224"/>
      <c r="Q595" s="224"/>
      <c r="R595" s="224"/>
      <c r="S595" s="224"/>
      <c r="T595" s="225"/>
      <c r="AT595" s="226" t="s">
        <v>183</v>
      </c>
      <c r="AU595" s="226" t="s">
        <v>89</v>
      </c>
      <c r="AV595" s="14" t="s">
        <v>89</v>
      </c>
      <c r="AW595" s="14" t="s">
        <v>36</v>
      </c>
      <c r="AX595" s="14" t="s">
        <v>79</v>
      </c>
      <c r="AY595" s="226" t="s">
        <v>174</v>
      </c>
    </row>
    <row r="596" spans="2:51" s="16" customFormat="1" ht="11.25">
      <c r="B596" s="238"/>
      <c r="C596" s="239"/>
      <c r="D596" s="207" t="s">
        <v>183</v>
      </c>
      <c r="E596" s="240" t="s">
        <v>1</v>
      </c>
      <c r="F596" s="241" t="s">
        <v>226</v>
      </c>
      <c r="G596" s="239"/>
      <c r="H596" s="242">
        <v>0.025</v>
      </c>
      <c r="I596" s="243"/>
      <c r="J596" s="239"/>
      <c r="K596" s="239"/>
      <c r="L596" s="244"/>
      <c r="M596" s="245"/>
      <c r="N596" s="246"/>
      <c r="O596" s="246"/>
      <c r="P596" s="246"/>
      <c r="Q596" s="246"/>
      <c r="R596" s="246"/>
      <c r="S596" s="246"/>
      <c r="T596" s="247"/>
      <c r="AT596" s="248" t="s">
        <v>183</v>
      </c>
      <c r="AU596" s="248" t="s">
        <v>89</v>
      </c>
      <c r="AV596" s="16" t="s">
        <v>194</v>
      </c>
      <c r="AW596" s="16" t="s">
        <v>36</v>
      </c>
      <c r="AX596" s="16" t="s">
        <v>79</v>
      </c>
      <c r="AY596" s="248" t="s">
        <v>174</v>
      </c>
    </row>
    <row r="597" spans="2:51" s="13" customFormat="1" ht="11.25">
      <c r="B597" s="205"/>
      <c r="C597" s="206"/>
      <c r="D597" s="207" t="s">
        <v>183</v>
      </c>
      <c r="E597" s="208" t="s">
        <v>1</v>
      </c>
      <c r="F597" s="209" t="s">
        <v>573</v>
      </c>
      <c r="G597" s="206"/>
      <c r="H597" s="208" t="s">
        <v>1</v>
      </c>
      <c r="I597" s="210"/>
      <c r="J597" s="206"/>
      <c r="K597" s="206"/>
      <c r="L597" s="211"/>
      <c r="M597" s="212"/>
      <c r="N597" s="213"/>
      <c r="O597" s="213"/>
      <c r="P597" s="213"/>
      <c r="Q597" s="213"/>
      <c r="R597" s="213"/>
      <c r="S597" s="213"/>
      <c r="T597" s="214"/>
      <c r="AT597" s="215" t="s">
        <v>183</v>
      </c>
      <c r="AU597" s="215" t="s">
        <v>89</v>
      </c>
      <c r="AV597" s="13" t="s">
        <v>87</v>
      </c>
      <c r="AW597" s="13" t="s">
        <v>36</v>
      </c>
      <c r="AX597" s="13" t="s">
        <v>79</v>
      </c>
      <c r="AY597" s="215" t="s">
        <v>174</v>
      </c>
    </row>
    <row r="598" spans="2:51" s="13" customFormat="1" ht="11.25">
      <c r="B598" s="205"/>
      <c r="C598" s="206"/>
      <c r="D598" s="207" t="s">
        <v>183</v>
      </c>
      <c r="E598" s="208" t="s">
        <v>1</v>
      </c>
      <c r="F598" s="209" t="s">
        <v>574</v>
      </c>
      <c r="G598" s="206"/>
      <c r="H598" s="208" t="s">
        <v>1</v>
      </c>
      <c r="I598" s="210"/>
      <c r="J598" s="206"/>
      <c r="K598" s="206"/>
      <c r="L598" s="211"/>
      <c r="M598" s="212"/>
      <c r="N598" s="213"/>
      <c r="O598" s="213"/>
      <c r="P598" s="213"/>
      <c r="Q598" s="213"/>
      <c r="R598" s="213"/>
      <c r="S598" s="213"/>
      <c r="T598" s="214"/>
      <c r="AT598" s="215" t="s">
        <v>183</v>
      </c>
      <c r="AU598" s="215" t="s">
        <v>89</v>
      </c>
      <c r="AV598" s="13" t="s">
        <v>87</v>
      </c>
      <c r="AW598" s="13" t="s">
        <v>36</v>
      </c>
      <c r="AX598" s="13" t="s">
        <v>79</v>
      </c>
      <c r="AY598" s="215" t="s">
        <v>174</v>
      </c>
    </row>
    <row r="599" spans="2:51" s="14" customFormat="1" ht="11.25">
      <c r="B599" s="216"/>
      <c r="C599" s="217"/>
      <c r="D599" s="207" t="s">
        <v>183</v>
      </c>
      <c r="E599" s="218" t="s">
        <v>1</v>
      </c>
      <c r="F599" s="219" t="s">
        <v>590</v>
      </c>
      <c r="G599" s="217"/>
      <c r="H599" s="220">
        <v>0.075</v>
      </c>
      <c r="I599" s="221"/>
      <c r="J599" s="217"/>
      <c r="K599" s="217"/>
      <c r="L599" s="222"/>
      <c r="M599" s="223"/>
      <c r="N599" s="224"/>
      <c r="O599" s="224"/>
      <c r="P599" s="224"/>
      <c r="Q599" s="224"/>
      <c r="R599" s="224"/>
      <c r="S599" s="224"/>
      <c r="T599" s="225"/>
      <c r="AT599" s="226" t="s">
        <v>183</v>
      </c>
      <c r="AU599" s="226" t="s">
        <v>89</v>
      </c>
      <c r="AV599" s="14" t="s">
        <v>89</v>
      </c>
      <c r="AW599" s="14" t="s">
        <v>36</v>
      </c>
      <c r="AX599" s="14" t="s">
        <v>79</v>
      </c>
      <c r="AY599" s="226" t="s">
        <v>174</v>
      </c>
    </row>
    <row r="600" spans="2:51" s="13" customFormat="1" ht="11.25">
      <c r="B600" s="205"/>
      <c r="C600" s="206"/>
      <c r="D600" s="207" t="s">
        <v>183</v>
      </c>
      <c r="E600" s="208" t="s">
        <v>1</v>
      </c>
      <c r="F600" s="209" t="s">
        <v>576</v>
      </c>
      <c r="G600" s="206"/>
      <c r="H600" s="208" t="s">
        <v>1</v>
      </c>
      <c r="I600" s="210"/>
      <c r="J600" s="206"/>
      <c r="K600" s="206"/>
      <c r="L600" s="211"/>
      <c r="M600" s="212"/>
      <c r="N600" s="213"/>
      <c r="O600" s="213"/>
      <c r="P600" s="213"/>
      <c r="Q600" s="213"/>
      <c r="R600" s="213"/>
      <c r="S600" s="213"/>
      <c r="T600" s="214"/>
      <c r="AT600" s="215" t="s">
        <v>183</v>
      </c>
      <c r="AU600" s="215" t="s">
        <v>89</v>
      </c>
      <c r="AV600" s="13" t="s">
        <v>87</v>
      </c>
      <c r="AW600" s="13" t="s">
        <v>36</v>
      </c>
      <c r="AX600" s="13" t="s">
        <v>79</v>
      </c>
      <c r="AY600" s="215" t="s">
        <v>174</v>
      </c>
    </row>
    <row r="601" spans="2:51" s="14" customFormat="1" ht="11.25">
      <c r="B601" s="216"/>
      <c r="C601" s="217"/>
      <c r="D601" s="207" t="s">
        <v>183</v>
      </c>
      <c r="E601" s="218" t="s">
        <v>1</v>
      </c>
      <c r="F601" s="219" t="s">
        <v>591</v>
      </c>
      <c r="G601" s="217"/>
      <c r="H601" s="220">
        <v>0.058</v>
      </c>
      <c r="I601" s="221"/>
      <c r="J601" s="217"/>
      <c r="K601" s="217"/>
      <c r="L601" s="222"/>
      <c r="M601" s="223"/>
      <c r="N601" s="224"/>
      <c r="O601" s="224"/>
      <c r="P601" s="224"/>
      <c r="Q601" s="224"/>
      <c r="R601" s="224"/>
      <c r="S601" s="224"/>
      <c r="T601" s="225"/>
      <c r="AT601" s="226" t="s">
        <v>183</v>
      </c>
      <c r="AU601" s="226" t="s">
        <v>89</v>
      </c>
      <c r="AV601" s="14" t="s">
        <v>89</v>
      </c>
      <c r="AW601" s="14" t="s">
        <v>36</v>
      </c>
      <c r="AX601" s="14" t="s">
        <v>79</v>
      </c>
      <c r="AY601" s="226" t="s">
        <v>174</v>
      </c>
    </row>
    <row r="602" spans="2:51" s="16" customFormat="1" ht="11.25">
      <c r="B602" s="238"/>
      <c r="C602" s="239"/>
      <c r="D602" s="207" t="s">
        <v>183</v>
      </c>
      <c r="E602" s="240" t="s">
        <v>1</v>
      </c>
      <c r="F602" s="241" t="s">
        <v>226</v>
      </c>
      <c r="G602" s="239"/>
      <c r="H602" s="242">
        <v>0.133</v>
      </c>
      <c r="I602" s="243"/>
      <c r="J602" s="239"/>
      <c r="K602" s="239"/>
      <c r="L602" s="244"/>
      <c r="M602" s="245"/>
      <c r="N602" s="246"/>
      <c r="O602" s="246"/>
      <c r="P602" s="246"/>
      <c r="Q602" s="246"/>
      <c r="R602" s="246"/>
      <c r="S602" s="246"/>
      <c r="T602" s="247"/>
      <c r="AT602" s="248" t="s">
        <v>183</v>
      </c>
      <c r="AU602" s="248" t="s">
        <v>89</v>
      </c>
      <c r="AV602" s="16" t="s">
        <v>194</v>
      </c>
      <c r="AW602" s="16" t="s">
        <v>36</v>
      </c>
      <c r="AX602" s="16" t="s">
        <v>79</v>
      </c>
      <c r="AY602" s="248" t="s">
        <v>174</v>
      </c>
    </row>
    <row r="603" spans="2:51" s="15" customFormat="1" ht="11.25">
      <c r="B603" s="227"/>
      <c r="C603" s="228"/>
      <c r="D603" s="207" t="s">
        <v>183</v>
      </c>
      <c r="E603" s="229" t="s">
        <v>1</v>
      </c>
      <c r="F603" s="230" t="s">
        <v>188</v>
      </c>
      <c r="G603" s="228"/>
      <c r="H603" s="231">
        <v>1.033</v>
      </c>
      <c r="I603" s="232"/>
      <c r="J603" s="228"/>
      <c r="K603" s="228"/>
      <c r="L603" s="233"/>
      <c r="M603" s="234"/>
      <c r="N603" s="235"/>
      <c r="O603" s="235"/>
      <c r="P603" s="235"/>
      <c r="Q603" s="235"/>
      <c r="R603" s="235"/>
      <c r="S603" s="235"/>
      <c r="T603" s="236"/>
      <c r="AT603" s="237" t="s">
        <v>183</v>
      </c>
      <c r="AU603" s="237" t="s">
        <v>89</v>
      </c>
      <c r="AV603" s="15" t="s">
        <v>181</v>
      </c>
      <c r="AW603" s="15" t="s">
        <v>36</v>
      </c>
      <c r="AX603" s="15" t="s">
        <v>87</v>
      </c>
      <c r="AY603" s="237" t="s">
        <v>174</v>
      </c>
    </row>
    <row r="604" spans="1:65" s="2" customFormat="1" ht="14.45" customHeight="1">
      <c r="A604" s="35"/>
      <c r="B604" s="36"/>
      <c r="C604" s="192" t="s">
        <v>592</v>
      </c>
      <c r="D604" s="192" t="s">
        <v>176</v>
      </c>
      <c r="E604" s="193" t="s">
        <v>593</v>
      </c>
      <c r="F604" s="194" t="s">
        <v>594</v>
      </c>
      <c r="G604" s="195" t="s">
        <v>595</v>
      </c>
      <c r="H604" s="196">
        <v>17</v>
      </c>
      <c r="I604" s="197"/>
      <c r="J604" s="198">
        <f>ROUND(I604*H604,2)</f>
        <v>0</v>
      </c>
      <c r="K604" s="194" t="s">
        <v>180</v>
      </c>
      <c r="L604" s="40"/>
      <c r="M604" s="199" t="s">
        <v>1</v>
      </c>
      <c r="N604" s="200" t="s">
        <v>44</v>
      </c>
      <c r="O604" s="72"/>
      <c r="P604" s="201">
        <f>O604*H604</f>
        <v>0</v>
      </c>
      <c r="Q604" s="201">
        <v>0.17489</v>
      </c>
      <c r="R604" s="201">
        <f>Q604*H604</f>
        <v>2.97313</v>
      </c>
      <c r="S604" s="201">
        <v>0</v>
      </c>
      <c r="T604" s="202">
        <f>S604*H604</f>
        <v>0</v>
      </c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R604" s="203" t="s">
        <v>181</v>
      </c>
      <c r="AT604" s="203" t="s">
        <v>176</v>
      </c>
      <c r="AU604" s="203" t="s">
        <v>89</v>
      </c>
      <c r="AY604" s="18" t="s">
        <v>174</v>
      </c>
      <c r="BE604" s="204">
        <f>IF(N604="základní",J604,0)</f>
        <v>0</v>
      </c>
      <c r="BF604" s="204">
        <f>IF(N604="snížená",J604,0)</f>
        <v>0</v>
      </c>
      <c r="BG604" s="204">
        <f>IF(N604="zákl. přenesená",J604,0)</f>
        <v>0</v>
      </c>
      <c r="BH604" s="204">
        <f>IF(N604="sníž. přenesená",J604,0)</f>
        <v>0</v>
      </c>
      <c r="BI604" s="204">
        <f>IF(N604="nulová",J604,0)</f>
        <v>0</v>
      </c>
      <c r="BJ604" s="18" t="s">
        <v>87</v>
      </c>
      <c r="BK604" s="204">
        <f>ROUND(I604*H604,2)</f>
        <v>0</v>
      </c>
      <c r="BL604" s="18" t="s">
        <v>181</v>
      </c>
      <c r="BM604" s="203" t="s">
        <v>596</v>
      </c>
    </row>
    <row r="605" spans="2:51" s="13" customFormat="1" ht="11.25">
      <c r="B605" s="205"/>
      <c r="C605" s="206"/>
      <c r="D605" s="207" t="s">
        <v>183</v>
      </c>
      <c r="E605" s="208" t="s">
        <v>1</v>
      </c>
      <c r="F605" s="209" t="s">
        <v>529</v>
      </c>
      <c r="G605" s="206"/>
      <c r="H605" s="208" t="s">
        <v>1</v>
      </c>
      <c r="I605" s="210"/>
      <c r="J605" s="206"/>
      <c r="K605" s="206"/>
      <c r="L605" s="211"/>
      <c r="M605" s="212"/>
      <c r="N605" s="213"/>
      <c r="O605" s="213"/>
      <c r="P605" s="213"/>
      <c r="Q605" s="213"/>
      <c r="R605" s="213"/>
      <c r="S605" s="213"/>
      <c r="T605" s="214"/>
      <c r="AT605" s="215" t="s">
        <v>183</v>
      </c>
      <c r="AU605" s="215" t="s">
        <v>89</v>
      </c>
      <c r="AV605" s="13" t="s">
        <v>87</v>
      </c>
      <c r="AW605" s="13" t="s">
        <v>36</v>
      </c>
      <c r="AX605" s="13" t="s">
        <v>79</v>
      </c>
      <c r="AY605" s="215" t="s">
        <v>174</v>
      </c>
    </row>
    <row r="606" spans="2:51" s="13" customFormat="1" ht="11.25">
      <c r="B606" s="205"/>
      <c r="C606" s="206"/>
      <c r="D606" s="207" t="s">
        <v>183</v>
      </c>
      <c r="E606" s="208" t="s">
        <v>1</v>
      </c>
      <c r="F606" s="209" t="s">
        <v>597</v>
      </c>
      <c r="G606" s="206"/>
      <c r="H606" s="208" t="s">
        <v>1</v>
      </c>
      <c r="I606" s="210"/>
      <c r="J606" s="206"/>
      <c r="K606" s="206"/>
      <c r="L606" s="211"/>
      <c r="M606" s="212"/>
      <c r="N606" s="213"/>
      <c r="O606" s="213"/>
      <c r="P606" s="213"/>
      <c r="Q606" s="213"/>
      <c r="R606" s="213"/>
      <c r="S606" s="213"/>
      <c r="T606" s="214"/>
      <c r="AT606" s="215" t="s">
        <v>183</v>
      </c>
      <c r="AU606" s="215" t="s">
        <v>89</v>
      </c>
      <c r="AV606" s="13" t="s">
        <v>87</v>
      </c>
      <c r="AW606" s="13" t="s">
        <v>36</v>
      </c>
      <c r="AX606" s="13" t="s">
        <v>79</v>
      </c>
      <c r="AY606" s="215" t="s">
        <v>174</v>
      </c>
    </row>
    <row r="607" spans="2:51" s="14" customFormat="1" ht="11.25">
      <c r="B607" s="216"/>
      <c r="C607" s="217"/>
      <c r="D607" s="207" t="s">
        <v>183</v>
      </c>
      <c r="E607" s="218" t="s">
        <v>1</v>
      </c>
      <c r="F607" s="219" t="s">
        <v>252</v>
      </c>
      <c r="G607" s="217"/>
      <c r="H607" s="220">
        <v>10</v>
      </c>
      <c r="I607" s="221"/>
      <c r="J607" s="217"/>
      <c r="K607" s="217"/>
      <c r="L607" s="222"/>
      <c r="M607" s="223"/>
      <c r="N607" s="224"/>
      <c r="O607" s="224"/>
      <c r="P607" s="224"/>
      <c r="Q607" s="224"/>
      <c r="R607" s="224"/>
      <c r="S607" s="224"/>
      <c r="T607" s="225"/>
      <c r="AT607" s="226" t="s">
        <v>183</v>
      </c>
      <c r="AU607" s="226" t="s">
        <v>89</v>
      </c>
      <c r="AV607" s="14" t="s">
        <v>89</v>
      </c>
      <c r="AW607" s="14" t="s">
        <v>36</v>
      </c>
      <c r="AX607" s="14" t="s">
        <v>79</v>
      </c>
      <c r="AY607" s="226" t="s">
        <v>174</v>
      </c>
    </row>
    <row r="608" spans="2:51" s="13" customFormat="1" ht="11.25">
      <c r="B608" s="205"/>
      <c r="C608" s="206"/>
      <c r="D608" s="207" t="s">
        <v>183</v>
      </c>
      <c r="E608" s="208" t="s">
        <v>1</v>
      </c>
      <c r="F608" s="209" t="s">
        <v>598</v>
      </c>
      <c r="G608" s="206"/>
      <c r="H608" s="208" t="s">
        <v>1</v>
      </c>
      <c r="I608" s="210"/>
      <c r="J608" s="206"/>
      <c r="K608" s="206"/>
      <c r="L608" s="211"/>
      <c r="M608" s="212"/>
      <c r="N608" s="213"/>
      <c r="O608" s="213"/>
      <c r="P608" s="213"/>
      <c r="Q608" s="213"/>
      <c r="R608" s="213"/>
      <c r="S608" s="213"/>
      <c r="T608" s="214"/>
      <c r="AT608" s="215" t="s">
        <v>183</v>
      </c>
      <c r="AU608" s="215" t="s">
        <v>89</v>
      </c>
      <c r="AV608" s="13" t="s">
        <v>87</v>
      </c>
      <c r="AW608" s="13" t="s">
        <v>36</v>
      </c>
      <c r="AX608" s="13" t="s">
        <v>79</v>
      </c>
      <c r="AY608" s="215" t="s">
        <v>174</v>
      </c>
    </row>
    <row r="609" spans="2:51" s="14" customFormat="1" ht="11.25">
      <c r="B609" s="216"/>
      <c r="C609" s="217"/>
      <c r="D609" s="207" t="s">
        <v>183</v>
      </c>
      <c r="E609" s="218" t="s">
        <v>1</v>
      </c>
      <c r="F609" s="219" t="s">
        <v>231</v>
      </c>
      <c r="G609" s="217"/>
      <c r="H609" s="220">
        <v>7</v>
      </c>
      <c r="I609" s="221"/>
      <c r="J609" s="217"/>
      <c r="K609" s="217"/>
      <c r="L609" s="222"/>
      <c r="M609" s="223"/>
      <c r="N609" s="224"/>
      <c r="O609" s="224"/>
      <c r="P609" s="224"/>
      <c r="Q609" s="224"/>
      <c r="R609" s="224"/>
      <c r="S609" s="224"/>
      <c r="T609" s="225"/>
      <c r="AT609" s="226" t="s">
        <v>183</v>
      </c>
      <c r="AU609" s="226" t="s">
        <v>89</v>
      </c>
      <c r="AV609" s="14" t="s">
        <v>89</v>
      </c>
      <c r="AW609" s="14" t="s">
        <v>36</v>
      </c>
      <c r="AX609" s="14" t="s">
        <v>79</v>
      </c>
      <c r="AY609" s="226" t="s">
        <v>174</v>
      </c>
    </row>
    <row r="610" spans="2:51" s="15" customFormat="1" ht="11.25">
      <c r="B610" s="227"/>
      <c r="C610" s="228"/>
      <c r="D610" s="207" t="s">
        <v>183</v>
      </c>
      <c r="E610" s="229" t="s">
        <v>1</v>
      </c>
      <c r="F610" s="230" t="s">
        <v>188</v>
      </c>
      <c r="G610" s="228"/>
      <c r="H610" s="231">
        <v>17</v>
      </c>
      <c r="I610" s="232"/>
      <c r="J610" s="228"/>
      <c r="K610" s="228"/>
      <c r="L610" s="233"/>
      <c r="M610" s="234"/>
      <c r="N610" s="235"/>
      <c r="O610" s="235"/>
      <c r="P610" s="235"/>
      <c r="Q610" s="235"/>
      <c r="R610" s="235"/>
      <c r="S610" s="235"/>
      <c r="T610" s="236"/>
      <c r="AT610" s="237" t="s">
        <v>183</v>
      </c>
      <c r="AU610" s="237" t="s">
        <v>89</v>
      </c>
      <c r="AV610" s="15" t="s">
        <v>181</v>
      </c>
      <c r="AW610" s="15" t="s">
        <v>36</v>
      </c>
      <c r="AX610" s="15" t="s">
        <v>87</v>
      </c>
      <c r="AY610" s="237" t="s">
        <v>174</v>
      </c>
    </row>
    <row r="611" spans="1:65" s="2" customFormat="1" ht="14.45" customHeight="1">
      <c r="A611" s="35"/>
      <c r="B611" s="36"/>
      <c r="C611" s="249" t="s">
        <v>599</v>
      </c>
      <c r="D611" s="249" t="s">
        <v>317</v>
      </c>
      <c r="E611" s="250" t="s">
        <v>600</v>
      </c>
      <c r="F611" s="251" t="s">
        <v>601</v>
      </c>
      <c r="G611" s="252" t="s">
        <v>595</v>
      </c>
      <c r="H611" s="253">
        <v>10</v>
      </c>
      <c r="I611" s="254"/>
      <c r="J611" s="255">
        <f>ROUND(I611*H611,2)</f>
        <v>0</v>
      </c>
      <c r="K611" s="251" t="s">
        <v>180</v>
      </c>
      <c r="L611" s="256"/>
      <c r="M611" s="257" t="s">
        <v>1</v>
      </c>
      <c r="N611" s="258" t="s">
        <v>44</v>
      </c>
      <c r="O611" s="72"/>
      <c r="P611" s="201">
        <f>O611*H611</f>
        <v>0</v>
      </c>
      <c r="Q611" s="201">
        <v>0.0032</v>
      </c>
      <c r="R611" s="201">
        <f>Q611*H611</f>
        <v>0.032</v>
      </c>
      <c r="S611" s="201">
        <v>0</v>
      </c>
      <c r="T611" s="202">
        <f>S611*H611</f>
        <v>0</v>
      </c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R611" s="203" t="s">
        <v>238</v>
      </c>
      <c r="AT611" s="203" t="s">
        <v>317</v>
      </c>
      <c r="AU611" s="203" t="s">
        <v>89</v>
      </c>
      <c r="AY611" s="18" t="s">
        <v>174</v>
      </c>
      <c r="BE611" s="204">
        <f>IF(N611="základní",J611,0)</f>
        <v>0</v>
      </c>
      <c r="BF611" s="204">
        <f>IF(N611="snížená",J611,0)</f>
        <v>0</v>
      </c>
      <c r="BG611" s="204">
        <f>IF(N611="zákl. přenesená",J611,0)</f>
        <v>0</v>
      </c>
      <c r="BH611" s="204">
        <f>IF(N611="sníž. přenesená",J611,0)</f>
        <v>0</v>
      </c>
      <c r="BI611" s="204">
        <f>IF(N611="nulová",J611,0)</f>
        <v>0</v>
      </c>
      <c r="BJ611" s="18" t="s">
        <v>87</v>
      </c>
      <c r="BK611" s="204">
        <f>ROUND(I611*H611,2)</f>
        <v>0</v>
      </c>
      <c r="BL611" s="18" t="s">
        <v>181</v>
      </c>
      <c r="BM611" s="203" t="s">
        <v>602</v>
      </c>
    </row>
    <row r="612" spans="1:65" s="2" customFormat="1" ht="14.45" customHeight="1">
      <c r="A612" s="35"/>
      <c r="B612" s="36"/>
      <c r="C612" s="249" t="s">
        <v>603</v>
      </c>
      <c r="D612" s="249" t="s">
        <v>317</v>
      </c>
      <c r="E612" s="250" t="s">
        <v>604</v>
      </c>
      <c r="F612" s="251" t="s">
        <v>605</v>
      </c>
      <c r="G612" s="252" t="s">
        <v>595</v>
      </c>
      <c r="H612" s="253">
        <v>7</v>
      </c>
      <c r="I612" s="254"/>
      <c r="J612" s="255">
        <f>ROUND(I612*H612,2)</f>
        <v>0</v>
      </c>
      <c r="K612" s="251" t="s">
        <v>180</v>
      </c>
      <c r="L612" s="256"/>
      <c r="M612" s="257" t="s">
        <v>1</v>
      </c>
      <c r="N612" s="258" t="s">
        <v>44</v>
      </c>
      <c r="O612" s="72"/>
      <c r="P612" s="201">
        <f>O612*H612</f>
        <v>0</v>
      </c>
      <c r="Q612" s="201">
        <v>0.0034</v>
      </c>
      <c r="R612" s="201">
        <f>Q612*H612</f>
        <v>0.023799999999999998</v>
      </c>
      <c r="S612" s="201">
        <v>0</v>
      </c>
      <c r="T612" s="202">
        <f>S612*H612</f>
        <v>0</v>
      </c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R612" s="203" t="s">
        <v>238</v>
      </c>
      <c r="AT612" s="203" t="s">
        <v>317</v>
      </c>
      <c r="AU612" s="203" t="s">
        <v>89</v>
      </c>
      <c r="AY612" s="18" t="s">
        <v>174</v>
      </c>
      <c r="BE612" s="204">
        <f>IF(N612="základní",J612,0)</f>
        <v>0</v>
      </c>
      <c r="BF612" s="204">
        <f>IF(N612="snížená",J612,0)</f>
        <v>0</v>
      </c>
      <c r="BG612" s="204">
        <f>IF(N612="zákl. přenesená",J612,0)</f>
        <v>0</v>
      </c>
      <c r="BH612" s="204">
        <f>IF(N612="sníž. přenesená",J612,0)</f>
        <v>0</v>
      </c>
      <c r="BI612" s="204">
        <f>IF(N612="nulová",J612,0)</f>
        <v>0</v>
      </c>
      <c r="BJ612" s="18" t="s">
        <v>87</v>
      </c>
      <c r="BK612" s="204">
        <f>ROUND(I612*H612,2)</f>
        <v>0</v>
      </c>
      <c r="BL612" s="18" t="s">
        <v>181</v>
      </c>
      <c r="BM612" s="203" t="s">
        <v>606</v>
      </c>
    </row>
    <row r="613" spans="1:65" s="2" customFormat="1" ht="14.45" customHeight="1">
      <c r="A613" s="35"/>
      <c r="B613" s="36"/>
      <c r="C613" s="192" t="s">
        <v>607</v>
      </c>
      <c r="D613" s="192" t="s">
        <v>176</v>
      </c>
      <c r="E613" s="193" t="s">
        <v>608</v>
      </c>
      <c r="F613" s="194" t="s">
        <v>609</v>
      </c>
      <c r="G613" s="195" t="s">
        <v>179</v>
      </c>
      <c r="H613" s="196">
        <v>28.623</v>
      </c>
      <c r="I613" s="197"/>
      <c r="J613" s="198">
        <f>ROUND(I613*H613,2)</f>
        <v>0</v>
      </c>
      <c r="K613" s="194" t="s">
        <v>180</v>
      </c>
      <c r="L613" s="40"/>
      <c r="M613" s="199" t="s">
        <v>1</v>
      </c>
      <c r="N613" s="200" t="s">
        <v>44</v>
      </c>
      <c r="O613" s="72"/>
      <c r="P613" s="201">
        <f>O613*H613</f>
        <v>0</v>
      </c>
      <c r="Q613" s="201">
        <v>0.07571</v>
      </c>
      <c r="R613" s="201">
        <f>Q613*H613</f>
        <v>2.16704733</v>
      </c>
      <c r="S613" s="201">
        <v>0</v>
      </c>
      <c r="T613" s="202">
        <f>S613*H613</f>
        <v>0</v>
      </c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R613" s="203" t="s">
        <v>181</v>
      </c>
      <c r="AT613" s="203" t="s">
        <v>176</v>
      </c>
      <c r="AU613" s="203" t="s">
        <v>89</v>
      </c>
      <c r="AY613" s="18" t="s">
        <v>174</v>
      </c>
      <c r="BE613" s="204">
        <f>IF(N613="základní",J613,0)</f>
        <v>0</v>
      </c>
      <c r="BF613" s="204">
        <f>IF(N613="snížená",J613,0)</f>
        <v>0</v>
      </c>
      <c r="BG613" s="204">
        <f>IF(N613="zákl. přenesená",J613,0)</f>
        <v>0</v>
      </c>
      <c r="BH613" s="204">
        <f>IF(N613="sníž. přenesená",J613,0)</f>
        <v>0</v>
      </c>
      <c r="BI613" s="204">
        <f>IF(N613="nulová",J613,0)</f>
        <v>0</v>
      </c>
      <c r="BJ613" s="18" t="s">
        <v>87</v>
      </c>
      <c r="BK613" s="204">
        <f>ROUND(I613*H613,2)</f>
        <v>0</v>
      </c>
      <c r="BL613" s="18" t="s">
        <v>181</v>
      </c>
      <c r="BM613" s="203" t="s">
        <v>610</v>
      </c>
    </row>
    <row r="614" spans="2:51" s="13" customFormat="1" ht="11.25">
      <c r="B614" s="205"/>
      <c r="C614" s="206"/>
      <c r="D614" s="207" t="s">
        <v>183</v>
      </c>
      <c r="E614" s="208" t="s">
        <v>1</v>
      </c>
      <c r="F614" s="209" t="s">
        <v>529</v>
      </c>
      <c r="G614" s="206"/>
      <c r="H614" s="208" t="s">
        <v>1</v>
      </c>
      <c r="I614" s="210"/>
      <c r="J614" s="206"/>
      <c r="K614" s="206"/>
      <c r="L614" s="211"/>
      <c r="M614" s="212"/>
      <c r="N614" s="213"/>
      <c r="O614" s="213"/>
      <c r="P614" s="213"/>
      <c r="Q614" s="213"/>
      <c r="R614" s="213"/>
      <c r="S614" s="213"/>
      <c r="T614" s="214"/>
      <c r="AT614" s="215" t="s">
        <v>183</v>
      </c>
      <c r="AU614" s="215" t="s">
        <v>89</v>
      </c>
      <c r="AV614" s="13" t="s">
        <v>87</v>
      </c>
      <c r="AW614" s="13" t="s">
        <v>36</v>
      </c>
      <c r="AX614" s="13" t="s">
        <v>79</v>
      </c>
      <c r="AY614" s="215" t="s">
        <v>174</v>
      </c>
    </row>
    <row r="615" spans="2:51" s="13" customFormat="1" ht="11.25">
      <c r="B615" s="205"/>
      <c r="C615" s="206"/>
      <c r="D615" s="207" t="s">
        <v>183</v>
      </c>
      <c r="E615" s="208" t="s">
        <v>1</v>
      </c>
      <c r="F615" s="209" t="s">
        <v>611</v>
      </c>
      <c r="G615" s="206"/>
      <c r="H615" s="208" t="s">
        <v>1</v>
      </c>
      <c r="I615" s="210"/>
      <c r="J615" s="206"/>
      <c r="K615" s="206"/>
      <c r="L615" s="211"/>
      <c r="M615" s="212"/>
      <c r="N615" s="213"/>
      <c r="O615" s="213"/>
      <c r="P615" s="213"/>
      <c r="Q615" s="213"/>
      <c r="R615" s="213"/>
      <c r="S615" s="213"/>
      <c r="T615" s="214"/>
      <c r="AT615" s="215" t="s">
        <v>183</v>
      </c>
      <c r="AU615" s="215" t="s">
        <v>89</v>
      </c>
      <c r="AV615" s="13" t="s">
        <v>87</v>
      </c>
      <c r="AW615" s="13" t="s">
        <v>36</v>
      </c>
      <c r="AX615" s="13" t="s">
        <v>79</v>
      </c>
      <c r="AY615" s="215" t="s">
        <v>174</v>
      </c>
    </row>
    <row r="616" spans="2:51" s="14" customFormat="1" ht="11.25">
      <c r="B616" s="216"/>
      <c r="C616" s="217"/>
      <c r="D616" s="207" t="s">
        <v>183</v>
      </c>
      <c r="E616" s="218" t="s">
        <v>1</v>
      </c>
      <c r="F616" s="219" t="s">
        <v>612</v>
      </c>
      <c r="G616" s="217"/>
      <c r="H616" s="220">
        <v>9.023</v>
      </c>
      <c r="I616" s="221"/>
      <c r="J616" s="217"/>
      <c r="K616" s="217"/>
      <c r="L616" s="222"/>
      <c r="M616" s="223"/>
      <c r="N616" s="224"/>
      <c r="O616" s="224"/>
      <c r="P616" s="224"/>
      <c r="Q616" s="224"/>
      <c r="R616" s="224"/>
      <c r="S616" s="224"/>
      <c r="T616" s="225"/>
      <c r="AT616" s="226" t="s">
        <v>183</v>
      </c>
      <c r="AU616" s="226" t="s">
        <v>89</v>
      </c>
      <c r="AV616" s="14" t="s">
        <v>89</v>
      </c>
      <c r="AW616" s="14" t="s">
        <v>36</v>
      </c>
      <c r="AX616" s="14" t="s">
        <v>79</v>
      </c>
      <c r="AY616" s="226" t="s">
        <v>174</v>
      </c>
    </row>
    <row r="617" spans="2:51" s="16" customFormat="1" ht="11.25">
      <c r="B617" s="238"/>
      <c r="C617" s="239"/>
      <c r="D617" s="207" t="s">
        <v>183</v>
      </c>
      <c r="E617" s="240" t="s">
        <v>1</v>
      </c>
      <c r="F617" s="241" t="s">
        <v>226</v>
      </c>
      <c r="G617" s="239"/>
      <c r="H617" s="242">
        <v>9.023</v>
      </c>
      <c r="I617" s="243"/>
      <c r="J617" s="239"/>
      <c r="K617" s="239"/>
      <c r="L617" s="244"/>
      <c r="M617" s="245"/>
      <c r="N617" s="246"/>
      <c r="O617" s="246"/>
      <c r="P617" s="246"/>
      <c r="Q617" s="246"/>
      <c r="R617" s="246"/>
      <c r="S617" s="246"/>
      <c r="T617" s="247"/>
      <c r="AT617" s="248" t="s">
        <v>183</v>
      </c>
      <c r="AU617" s="248" t="s">
        <v>89</v>
      </c>
      <c r="AV617" s="16" t="s">
        <v>194</v>
      </c>
      <c r="AW617" s="16" t="s">
        <v>36</v>
      </c>
      <c r="AX617" s="16" t="s">
        <v>79</v>
      </c>
      <c r="AY617" s="248" t="s">
        <v>174</v>
      </c>
    </row>
    <row r="618" spans="2:51" s="13" customFormat="1" ht="11.25">
      <c r="B618" s="205"/>
      <c r="C618" s="206"/>
      <c r="D618" s="207" t="s">
        <v>183</v>
      </c>
      <c r="E618" s="208" t="s">
        <v>1</v>
      </c>
      <c r="F618" s="209" t="s">
        <v>200</v>
      </c>
      <c r="G618" s="206"/>
      <c r="H618" s="208" t="s">
        <v>1</v>
      </c>
      <c r="I618" s="210"/>
      <c r="J618" s="206"/>
      <c r="K618" s="206"/>
      <c r="L618" s="211"/>
      <c r="M618" s="212"/>
      <c r="N618" s="213"/>
      <c r="O618" s="213"/>
      <c r="P618" s="213"/>
      <c r="Q618" s="213"/>
      <c r="R618" s="213"/>
      <c r="S618" s="213"/>
      <c r="T618" s="214"/>
      <c r="AT618" s="215" t="s">
        <v>183</v>
      </c>
      <c r="AU618" s="215" t="s">
        <v>89</v>
      </c>
      <c r="AV618" s="13" t="s">
        <v>87</v>
      </c>
      <c r="AW618" s="13" t="s">
        <v>36</v>
      </c>
      <c r="AX618" s="13" t="s">
        <v>79</v>
      </c>
      <c r="AY618" s="215" t="s">
        <v>174</v>
      </c>
    </row>
    <row r="619" spans="2:51" s="14" customFormat="1" ht="11.25">
      <c r="B619" s="216"/>
      <c r="C619" s="217"/>
      <c r="D619" s="207" t="s">
        <v>183</v>
      </c>
      <c r="E619" s="218" t="s">
        <v>1</v>
      </c>
      <c r="F619" s="219" t="s">
        <v>613</v>
      </c>
      <c r="G619" s="217"/>
      <c r="H619" s="220">
        <v>19.6</v>
      </c>
      <c r="I619" s="221"/>
      <c r="J619" s="217"/>
      <c r="K619" s="217"/>
      <c r="L619" s="222"/>
      <c r="M619" s="223"/>
      <c r="N619" s="224"/>
      <c r="O619" s="224"/>
      <c r="P619" s="224"/>
      <c r="Q619" s="224"/>
      <c r="R619" s="224"/>
      <c r="S619" s="224"/>
      <c r="T619" s="225"/>
      <c r="AT619" s="226" t="s">
        <v>183</v>
      </c>
      <c r="AU619" s="226" t="s">
        <v>89</v>
      </c>
      <c r="AV619" s="14" t="s">
        <v>89</v>
      </c>
      <c r="AW619" s="14" t="s">
        <v>36</v>
      </c>
      <c r="AX619" s="14" t="s">
        <v>79</v>
      </c>
      <c r="AY619" s="226" t="s">
        <v>174</v>
      </c>
    </row>
    <row r="620" spans="2:51" s="16" customFormat="1" ht="11.25">
      <c r="B620" s="238"/>
      <c r="C620" s="239"/>
      <c r="D620" s="207" t="s">
        <v>183</v>
      </c>
      <c r="E620" s="240" t="s">
        <v>1</v>
      </c>
      <c r="F620" s="241" t="s">
        <v>226</v>
      </c>
      <c r="G620" s="239"/>
      <c r="H620" s="242">
        <v>19.6</v>
      </c>
      <c r="I620" s="243"/>
      <c r="J620" s="239"/>
      <c r="K620" s="239"/>
      <c r="L620" s="244"/>
      <c r="M620" s="245"/>
      <c r="N620" s="246"/>
      <c r="O620" s="246"/>
      <c r="P620" s="246"/>
      <c r="Q620" s="246"/>
      <c r="R620" s="246"/>
      <c r="S620" s="246"/>
      <c r="T620" s="247"/>
      <c r="AT620" s="248" t="s">
        <v>183</v>
      </c>
      <c r="AU620" s="248" t="s">
        <v>89</v>
      </c>
      <c r="AV620" s="16" t="s">
        <v>194</v>
      </c>
      <c r="AW620" s="16" t="s">
        <v>36</v>
      </c>
      <c r="AX620" s="16" t="s">
        <v>79</v>
      </c>
      <c r="AY620" s="248" t="s">
        <v>174</v>
      </c>
    </row>
    <row r="621" spans="2:51" s="15" customFormat="1" ht="11.25">
      <c r="B621" s="227"/>
      <c r="C621" s="228"/>
      <c r="D621" s="207" t="s">
        <v>183</v>
      </c>
      <c r="E621" s="229" t="s">
        <v>1</v>
      </c>
      <c r="F621" s="230" t="s">
        <v>188</v>
      </c>
      <c r="G621" s="228"/>
      <c r="H621" s="231">
        <v>28.623</v>
      </c>
      <c r="I621" s="232"/>
      <c r="J621" s="228"/>
      <c r="K621" s="228"/>
      <c r="L621" s="233"/>
      <c r="M621" s="234"/>
      <c r="N621" s="235"/>
      <c r="O621" s="235"/>
      <c r="P621" s="235"/>
      <c r="Q621" s="235"/>
      <c r="R621" s="235"/>
      <c r="S621" s="235"/>
      <c r="T621" s="236"/>
      <c r="AT621" s="237" t="s">
        <v>183</v>
      </c>
      <c r="AU621" s="237" t="s">
        <v>89</v>
      </c>
      <c r="AV621" s="15" t="s">
        <v>181</v>
      </c>
      <c r="AW621" s="15" t="s">
        <v>36</v>
      </c>
      <c r="AX621" s="15" t="s">
        <v>87</v>
      </c>
      <c r="AY621" s="237" t="s">
        <v>174</v>
      </c>
    </row>
    <row r="622" spans="1:65" s="2" customFormat="1" ht="14.45" customHeight="1">
      <c r="A622" s="35"/>
      <c r="B622" s="36"/>
      <c r="C622" s="192" t="s">
        <v>614</v>
      </c>
      <c r="D622" s="192" t="s">
        <v>176</v>
      </c>
      <c r="E622" s="193" t="s">
        <v>615</v>
      </c>
      <c r="F622" s="194" t="s">
        <v>616</v>
      </c>
      <c r="G622" s="195" t="s">
        <v>179</v>
      </c>
      <c r="H622" s="196">
        <v>1.86</v>
      </c>
      <c r="I622" s="197"/>
      <c r="J622" s="198">
        <f>ROUND(I622*H622,2)</f>
        <v>0</v>
      </c>
      <c r="K622" s="194" t="s">
        <v>180</v>
      </c>
      <c r="L622" s="40"/>
      <c r="M622" s="199" t="s">
        <v>1</v>
      </c>
      <c r="N622" s="200" t="s">
        <v>44</v>
      </c>
      <c r="O622" s="72"/>
      <c r="P622" s="201">
        <f>O622*H622</f>
        <v>0</v>
      </c>
      <c r="Q622" s="201">
        <v>0.17818</v>
      </c>
      <c r="R622" s="201">
        <f>Q622*H622</f>
        <v>0.3314148</v>
      </c>
      <c r="S622" s="201">
        <v>0</v>
      </c>
      <c r="T622" s="202">
        <f>S622*H622</f>
        <v>0</v>
      </c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R622" s="203" t="s">
        <v>181</v>
      </c>
      <c r="AT622" s="203" t="s">
        <v>176</v>
      </c>
      <c r="AU622" s="203" t="s">
        <v>89</v>
      </c>
      <c r="AY622" s="18" t="s">
        <v>174</v>
      </c>
      <c r="BE622" s="204">
        <f>IF(N622="základní",J622,0)</f>
        <v>0</v>
      </c>
      <c r="BF622" s="204">
        <f>IF(N622="snížená",J622,0)</f>
        <v>0</v>
      </c>
      <c r="BG622" s="204">
        <f>IF(N622="zákl. přenesená",J622,0)</f>
        <v>0</v>
      </c>
      <c r="BH622" s="204">
        <f>IF(N622="sníž. přenesená",J622,0)</f>
        <v>0</v>
      </c>
      <c r="BI622" s="204">
        <f>IF(N622="nulová",J622,0)</f>
        <v>0</v>
      </c>
      <c r="BJ622" s="18" t="s">
        <v>87</v>
      </c>
      <c r="BK622" s="204">
        <f>ROUND(I622*H622,2)</f>
        <v>0</v>
      </c>
      <c r="BL622" s="18" t="s">
        <v>181</v>
      </c>
      <c r="BM622" s="203" t="s">
        <v>617</v>
      </c>
    </row>
    <row r="623" spans="2:51" s="13" customFormat="1" ht="11.25">
      <c r="B623" s="205"/>
      <c r="C623" s="206"/>
      <c r="D623" s="207" t="s">
        <v>183</v>
      </c>
      <c r="E623" s="208" t="s">
        <v>1</v>
      </c>
      <c r="F623" s="209" t="s">
        <v>529</v>
      </c>
      <c r="G623" s="206"/>
      <c r="H623" s="208" t="s">
        <v>1</v>
      </c>
      <c r="I623" s="210"/>
      <c r="J623" s="206"/>
      <c r="K623" s="206"/>
      <c r="L623" s="211"/>
      <c r="M623" s="212"/>
      <c r="N623" s="213"/>
      <c r="O623" s="213"/>
      <c r="P623" s="213"/>
      <c r="Q623" s="213"/>
      <c r="R623" s="213"/>
      <c r="S623" s="213"/>
      <c r="T623" s="214"/>
      <c r="AT623" s="215" t="s">
        <v>183</v>
      </c>
      <c r="AU623" s="215" t="s">
        <v>89</v>
      </c>
      <c r="AV623" s="13" t="s">
        <v>87</v>
      </c>
      <c r="AW623" s="13" t="s">
        <v>36</v>
      </c>
      <c r="AX623" s="13" t="s">
        <v>79</v>
      </c>
      <c r="AY623" s="215" t="s">
        <v>174</v>
      </c>
    </row>
    <row r="624" spans="2:51" s="13" customFormat="1" ht="11.25">
      <c r="B624" s="205"/>
      <c r="C624" s="206"/>
      <c r="D624" s="207" t="s">
        <v>183</v>
      </c>
      <c r="E624" s="208" t="s">
        <v>1</v>
      </c>
      <c r="F624" s="209" t="s">
        <v>587</v>
      </c>
      <c r="G624" s="206"/>
      <c r="H624" s="208" t="s">
        <v>1</v>
      </c>
      <c r="I624" s="210"/>
      <c r="J624" s="206"/>
      <c r="K624" s="206"/>
      <c r="L624" s="211"/>
      <c r="M624" s="212"/>
      <c r="N624" s="213"/>
      <c r="O624" s="213"/>
      <c r="P624" s="213"/>
      <c r="Q624" s="213"/>
      <c r="R624" s="213"/>
      <c r="S624" s="213"/>
      <c r="T624" s="214"/>
      <c r="AT624" s="215" t="s">
        <v>183</v>
      </c>
      <c r="AU624" s="215" t="s">
        <v>89</v>
      </c>
      <c r="AV624" s="13" t="s">
        <v>87</v>
      </c>
      <c r="AW624" s="13" t="s">
        <v>36</v>
      </c>
      <c r="AX624" s="13" t="s">
        <v>79</v>
      </c>
      <c r="AY624" s="215" t="s">
        <v>174</v>
      </c>
    </row>
    <row r="625" spans="2:51" s="13" customFormat="1" ht="11.25">
      <c r="B625" s="205"/>
      <c r="C625" s="206"/>
      <c r="D625" s="207" t="s">
        <v>183</v>
      </c>
      <c r="E625" s="208" t="s">
        <v>1</v>
      </c>
      <c r="F625" s="209" t="s">
        <v>588</v>
      </c>
      <c r="G625" s="206"/>
      <c r="H625" s="208" t="s">
        <v>1</v>
      </c>
      <c r="I625" s="210"/>
      <c r="J625" s="206"/>
      <c r="K625" s="206"/>
      <c r="L625" s="211"/>
      <c r="M625" s="212"/>
      <c r="N625" s="213"/>
      <c r="O625" s="213"/>
      <c r="P625" s="213"/>
      <c r="Q625" s="213"/>
      <c r="R625" s="213"/>
      <c r="S625" s="213"/>
      <c r="T625" s="214"/>
      <c r="AT625" s="215" t="s">
        <v>183</v>
      </c>
      <c r="AU625" s="215" t="s">
        <v>89</v>
      </c>
      <c r="AV625" s="13" t="s">
        <v>87</v>
      </c>
      <c r="AW625" s="13" t="s">
        <v>36</v>
      </c>
      <c r="AX625" s="13" t="s">
        <v>79</v>
      </c>
      <c r="AY625" s="215" t="s">
        <v>174</v>
      </c>
    </row>
    <row r="626" spans="2:51" s="14" customFormat="1" ht="11.25">
      <c r="B626" s="216"/>
      <c r="C626" s="217"/>
      <c r="D626" s="207" t="s">
        <v>183</v>
      </c>
      <c r="E626" s="218" t="s">
        <v>1</v>
      </c>
      <c r="F626" s="219" t="s">
        <v>618</v>
      </c>
      <c r="G626" s="217"/>
      <c r="H626" s="220">
        <v>0.72</v>
      </c>
      <c r="I626" s="221"/>
      <c r="J626" s="217"/>
      <c r="K626" s="217"/>
      <c r="L626" s="222"/>
      <c r="M626" s="223"/>
      <c r="N626" s="224"/>
      <c r="O626" s="224"/>
      <c r="P626" s="224"/>
      <c r="Q626" s="224"/>
      <c r="R626" s="224"/>
      <c r="S626" s="224"/>
      <c r="T626" s="225"/>
      <c r="AT626" s="226" t="s">
        <v>183</v>
      </c>
      <c r="AU626" s="226" t="s">
        <v>89</v>
      </c>
      <c r="AV626" s="14" t="s">
        <v>89</v>
      </c>
      <c r="AW626" s="14" t="s">
        <v>36</v>
      </c>
      <c r="AX626" s="14" t="s">
        <v>79</v>
      </c>
      <c r="AY626" s="226" t="s">
        <v>174</v>
      </c>
    </row>
    <row r="627" spans="2:51" s="16" customFormat="1" ht="11.25">
      <c r="B627" s="238"/>
      <c r="C627" s="239"/>
      <c r="D627" s="207" t="s">
        <v>183</v>
      </c>
      <c r="E627" s="240" t="s">
        <v>1</v>
      </c>
      <c r="F627" s="241" t="s">
        <v>226</v>
      </c>
      <c r="G627" s="239"/>
      <c r="H627" s="242">
        <v>0.72</v>
      </c>
      <c r="I627" s="243"/>
      <c r="J627" s="239"/>
      <c r="K627" s="239"/>
      <c r="L627" s="244"/>
      <c r="M627" s="245"/>
      <c r="N627" s="246"/>
      <c r="O627" s="246"/>
      <c r="P627" s="246"/>
      <c r="Q627" s="246"/>
      <c r="R627" s="246"/>
      <c r="S627" s="246"/>
      <c r="T627" s="247"/>
      <c r="AT627" s="248" t="s">
        <v>183</v>
      </c>
      <c r="AU627" s="248" t="s">
        <v>89</v>
      </c>
      <c r="AV627" s="16" t="s">
        <v>194</v>
      </c>
      <c r="AW627" s="16" t="s">
        <v>36</v>
      </c>
      <c r="AX627" s="16" t="s">
        <v>79</v>
      </c>
      <c r="AY627" s="248" t="s">
        <v>174</v>
      </c>
    </row>
    <row r="628" spans="2:51" s="13" customFormat="1" ht="11.25">
      <c r="B628" s="205"/>
      <c r="C628" s="206"/>
      <c r="D628" s="207" t="s">
        <v>183</v>
      </c>
      <c r="E628" s="208" t="s">
        <v>1</v>
      </c>
      <c r="F628" s="209" t="s">
        <v>573</v>
      </c>
      <c r="G628" s="206"/>
      <c r="H628" s="208" t="s">
        <v>1</v>
      </c>
      <c r="I628" s="210"/>
      <c r="J628" s="206"/>
      <c r="K628" s="206"/>
      <c r="L628" s="211"/>
      <c r="M628" s="212"/>
      <c r="N628" s="213"/>
      <c r="O628" s="213"/>
      <c r="P628" s="213"/>
      <c r="Q628" s="213"/>
      <c r="R628" s="213"/>
      <c r="S628" s="213"/>
      <c r="T628" s="214"/>
      <c r="AT628" s="215" t="s">
        <v>183</v>
      </c>
      <c r="AU628" s="215" t="s">
        <v>89</v>
      </c>
      <c r="AV628" s="13" t="s">
        <v>87</v>
      </c>
      <c r="AW628" s="13" t="s">
        <v>36</v>
      </c>
      <c r="AX628" s="13" t="s">
        <v>79</v>
      </c>
      <c r="AY628" s="215" t="s">
        <v>174</v>
      </c>
    </row>
    <row r="629" spans="2:51" s="13" customFormat="1" ht="11.25">
      <c r="B629" s="205"/>
      <c r="C629" s="206"/>
      <c r="D629" s="207" t="s">
        <v>183</v>
      </c>
      <c r="E629" s="208" t="s">
        <v>1</v>
      </c>
      <c r="F629" s="209" t="s">
        <v>574</v>
      </c>
      <c r="G629" s="206"/>
      <c r="H629" s="208" t="s">
        <v>1</v>
      </c>
      <c r="I629" s="210"/>
      <c r="J629" s="206"/>
      <c r="K629" s="206"/>
      <c r="L629" s="211"/>
      <c r="M629" s="212"/>
      <c r="N629" s="213"/>
      <c r="O629" s="213"/>
      <c r="P629" s="213"/>
      <c r="Q629" s="213"/>
      <c r="R629" s="213"/>
      <c r="S629" s="213"/>
      <c r="T629" s="214"/>
      <c r="AT629" s="215" t="s">
        <v>183</v>
      </c>
      <c r="AU629" s="215" t="s">
        <v>89</v>
      </c>
      <c r="AV629" s="13" t="s">
        <v>87</v>
      </c>
      <c r="AW629" s="13" t="s">
        <v>36</v>
      </c>
      <c r="AX629" s="13" t="s">
        <v>79</v>
      </c>
      <c r="AY629" s="215" t="s">
        <v>174</v>
      </c>
    </row>
    <row r="630" spans="2:51" s="14" customFormat="1" ht="11.25">
      <c r="B630" s="216"/>
      <c r="C630" s="217"/>
      <c r="D630" s="207" t="s">
        <v>183</v>
      </c>
      <c r="E630" s="218" t="s">
        <v>1</v>
      </c>
      <c r="F630" s="219" t="s">
        <v>618</v>
      </c>
      <c r="G630" s="217"/>
      <c r="H630" s="220">
        <v>0.72</v>
      </c>
      <c r="I630" s="221"/>
      <c r="J630" s="217"/>
      <c r="K630" s="217"/>
      <c r="L630" s="222"/>
      <c r="M630" s="223"/>
      <c r="N630" s="224"/>
      <c r="O630" s="224"/>
      <c r="P630" s="224"/>
      <c r="Q630" s="224"/>
      <c r="R630" s="224"/>
      <c r="S630" s="224"/>
      <c r="T630" s="225"/>
      <c r="AT630" s="226" t="s">
        <v>183</v>
      </c>
      <c r="AU630" s="226" t="s">
        <v>89</v>
      </c>
      <c r="AV630" s="14" t="s">
        <v>89</v>
      </c>
      <c r="AW630" s="14" t="s">
        <v>36</v>
      </c>
      <c r="AX630" s="14" t="s">
        <v>79</v>
      </c>
      <c r="AY630" s="226" t="s">
        <v>174</v>
      </c>
    </row>
    <row r="631" spans="2:51" s="13" customFormat="1" ht="11.25">
      <c r="B631" s="205"/>
      <c r="C631" s="206"/>
      <c r="D631" s="207" t="s">
        <v>183</v>
      </c>
      <c r="E631" s="208" t="s">
        <v>1</v>
      </c>
      <c r="F631" s="209" t="s">
        <v>576</v>
      </c>
      <c r="G631" s="206"/>
      <c r="H631" s="208" t="s">
        <v>1</v>
      </c>
      <c r="I631" s="210"/>
      <c r="J631" s="206"/>
      <c r="K631" s="206"/>
      <c r="L631" s="211"/>
      <c r="M631" s="212"/>
      <c r="N631" s="213"/>
      <c r="O631" s="213"/>
      <c r="P631" s="213"/>
      <c r="Q631" s="213"/>
      <c r="R631" s="213"/>
      <c r="S631" s="213"/>
      <c r="T631" s="214"/>
      <c r="AT631" s="215" t="s">
        <v>183</v>
      </c>
      <c r="AU631" s="215" t="s">
        <v>89</v>
      </c>
      <c r="AV631" s="13" t="s">
        <v>87</v>
      </c>
      <c r="AW631" s="13" t="s">
        <v>36</v>
      </c>
      <c r="AX631" s="13" t="s">
        <v>79</v>
      </c>
      <c r="AY631" s="215" t="s">
        <v>174</v>
      </c>
    </row>
    <row r="632" spans="2:51" s="14" customFormat="1" ht="11.25">
      <c r="B632" s="216"/>
      <c r="C632" s="217"/>
      <c r="D632" s="207" t="s">
        <v>183</v>
      </c>
      <c r="E632" s="218" t="s">
        <v>1</v>
      </c>
      <c r="F632" s="219" t="s">
        <v>619</v>
      </c>
      <c r="G632" s="217"/>
      <c r="H632" s="220">
        <v>0.42</v>
      </c>
      <c r="I632" s="221"/>
      <c r="J632" s="217"/>
      <c r="K632" s="217"/>
      <c r="L632" s="222"/>
      <c r="M632" s="223"/>
      <c r="N632" s="224"/>
      <c r="O632" s="224"/>
      <c r="P632" s="224"/>
      <c r="Q632" s="224"/>
      <c r="R632" s="224"/>
      <c r="S632" s="224"/>
      <c r="T632" s="225"/>
      <c r="AT632" s="226" t="s">
        <v>183</v>
      </c>
      <c r="AU632" s="226" t="s">
        <v>89</v>
      </c>
      <c r="AV632" s="14" t="s">
        <v>89</v>
      </c>
      <c r="AW632" s="14" t="s">
        <v>36</v>
      </c>
      <c r="AX632" s="14" t="s">
        <v>79</v>
      </c>
      <c r="AY632" s="226" t="s">
        <v>174</v>
      </c>
    </row>
    <row r="633" spans="2:51" s="16" customFormat="1" ht="11.25">
      <c r="B633" s="238"/>
      <c r="C633" s="239"/>
      <c r="D633" s="207" t="s">
        <v>183</v>
      </c>
      <c r="E633" s="240" t="s">
        <v>1</v>
      </c>
      <c r="F633" s="241" t="s">
        <v>226</v>
      </c>
      <c r="G633" s="239"/>
      <c r="H633" s="242">
        <v>1.14</v>
      </c>
      <c r="I633" s="243"/>
      <c r="J633" s="239"/>
      <c r="K633" s="239"/>
      <c r="L633" s="244"/>
      <c r="M633" s="245"/>
      <c r="N633" s="246"/>
      <c r="O633" s="246"/>
      <c r="P633" s="246"/>
      <c r="Q633" s="246"/>
      <c r="R633" s="246"/>
      <c r="S633" s="246"/>
      <c r="T633" s="247"/>
      <c r="AT633" s="248" t="s">
        <v>183</v>
      </c>
      <c r="AU633" s="248" t="s">
        <v>89</v>
      </c>
      <c r="AV633" s="16" t="s">
        <v>194</v>
      </c>
      <c r="AW633" s="16" t="s">
        <v>36</v>
      </c>
      <c r="AX633" s="16" t="s">
        <v>79</v>
      </c>
      <c r="AY633" s="248" t="s">
        <v>174</v>
      </c>
    </row>
    <row r="634" spans="2:51" s="15" customFormat="1" ht="11.25">
      <c r="B634" s="227"/>
      <c r="C634" s="228"/>
      <c r="D634" s="207" t="s">
        <v>183</v>
      </c>
      <c r="E634" s="229" t="s">
        <v>1</v>
      </c>
      <c r="F634" s="230" t="s">
        <v>188</v>
      </c>
      <c r="G634" s="228"/>
      <c r="H634" s="231">
        <v>1.8599999999999999</v>
      </c>
      <c r="I634" s="232"/>
      <c r="J634" s="228"/>
      <c r="K634" s="228"/>
      <c r="L634" s="233"/>
      <c r="M634" s="234"/>
      <c r="N634" s="235"/>
      <c r="O634" s="235"/>
      <c r="P634" s="235"/>
      <c r="Q634" s="235"/>
      <c r="R634" s="235"/>
      <c r="S634" s="235"/>
      <c r="T634" s="236"/>
      <c r="AT634" s="237" t="s">
        <v>183</v>
      </c>
      <c r="AU634" s="237" t="s">
        <v>89</v>
      </c>
      <c r="AV634" s="15" t="s">
        <v>181</v>
      </c>
      <c r="AW634" s="15" t="s">
        <v>36</v>
      </c>
      <c r="AX634" s="15" t="s">
        <v>87</v>
      </c>
      <c r="AY634" s="237" t="s">
        <v>174</v>
      </c>
    </row>
    <row r="635" spans="1:65" s="2" customFormat="1" ht="14.45" customHeight="1">
      <c r="A635" s="35"/>
      <c r="B635" s="36"/>
      <c r="C635" s="192" t="s">
        <v>620</v>
      </c>
      <c r="D635" s="192" t="s">
        <v>176</v>
      </c>
      <c r="E635" s="193" t="s">
        <v>621</v>
      </c>
      <c r="F635" s="194" t="s">
        <v>622</v>
      </c>
      <c r="G635" s="195" t="s">
        <v>179</v>
      </c>
      <c r="H635" s="196">
        <v>3.99</v>
      </c>
      <c r="I635" s="197"/>
      <c r="J635" s="198">
        <f>ROUND(I635*H635,2)</f>
        <v>0</v>
      </c>
      <c r="K635" s="194" t="s">
        <v>180</v>
      </c>
      <c r="L635" s="40"/>
      <c r="M635" s="199" t="s">
        <v>1</v>
      </c>
      <c r="N635" s="200" t="s">
        <v>44</v>
      </c>
      <c r="O635" s="72"/>
      <c r="P635" s="201">
        <f>O635*H635</f>
        <v>0</v>
      </c>
      <c r="Q635" s="201">
        <v>0.05225</v>
      </c>
      <c r="R635" s="201">
        <f>Q635*H635</f>
        <v>0.2084775</v>
      </c>
      <c r="S635" s="201">
        <v>0</v>
      </c>
      <c r="T635" s="202">
        <f>S635*H635</f>
        <v>0</v>
      </c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R635" s="203" t="s">
        <v>181</v>
      </c>
      <c r="AT635" s="203" t="s">
        <v>176</v>
      </c>
      <c r="AU635" s="203" t="s">
        <v>89</v>
      </c>
      <c r="AY635" s="18" t="s">
        <v>174</v>
      </c>
      <c r="BE635" s="204">
        <f>IF(N635="základní",J635,0)</f>
        <v>0</v>
      </c>
      <c r="BF635" s="204">
        <f>IF(N635="snížená",J635,0)</f>
        <v>0</v>
      </c>
      <c r="BG635" s="204">
        <f>IF(N635="zákl. přenesená",J635,0)</f>
        <v>0</v>
      </c>
      <c r="BH635" s="204">
        <f>IF(N635="sníž. přenesená",J635,0)</f>
        <v>0</v>
      </c>
      <c r="BI635" s="204">
        <f>IF(N635="nulová",J635,0)</f>
        <v>0</v>
      </c>
      <c r="BJ635" s="18" t="s">
        <v>87</v>
      </c>
      <c r="BK635" s="204">
        <f>ROUND(I635*H635,2)</f>
        <v>0</v>
      </c>
      <c r="BL635" s="18" t="s">
        <v>181</v>
      </c>
      <c r="BM635" s="203" t="s">
        <v>623</v>
      </c>
    </row>
    <row r="636" spans="2:51" s="13" customFormat="1" ht="11.25">
      <c r="B636" s="205"/>
      <c r="C636" s="206"/>
      <c r="D636" s="207" t="s">
        <v>183</v>
      </c>
      <c r="E636" s="208" t="s">
        <v>1</v>
      </c>
      <c r="F636" s="209" t="s">
        <v>529</v>
      </c>
      <c r="G636" s="206"/>
      <c r="H636" s="208" t="s">
        <v>1</v>
      </c>
      <c r="I636" s="210"/>
      <c r="J636" s="206"/>
      <c r="K636" s="206"/>
      <c r="L636" s="211"/>
      <c r="M636" s="212"/>
      <c r="N636" s="213"/>
      <c r="O636" s="213"/>
      <c r="P636" s="213"/>
      <c r="Q636" s="213"/>
      <c r="R636" s="213"/>
      <c r="S636" s="213"/>
      <c r="T636" s="214"/>
      <c r="AT636" s="215" t="s">
        <v>183</v>
      </c>
      <c r="AU636" s="215" t="s">
        <v>89</v>
      </c>
      <c r="AV636" s="13" t="s">
        <v>87</v>
      </c>
      <c r="AW636" s="13" t="s">
        <v>36</v>
      </c>
      <c r="AX636" s="13" t="s">
        <v>79</v>
      </c>
      <c r="AY636" s="215" t="s">
        <v>174</v>
      </c>
    </row>
    <row r="637" spans="2:51" s="13" customFormat="1" ht="11.25">
      <c r="B637" s="205"/>
      <c r="C637" s="206"/>
      <c r="D637" s="207" t="s">
        <v>183</v>
      </c>
      <c r="E637" s="208" t="s">
        <v>1</v>
      </c>
      <c r="F637" s="209" t="s">
        <v>200</v>
      </c>
      <c r="G637" s="206"/>
      <c r="H637" s="208" t="s">
        <v>1</v>
      </c>
      <c r="I637" s="210"/>
      <c r="J637" s="206"/>
      <c r="K637" s="206"/>
      <c r="L637" s="211"/>
      <c r="M637" s="212"/>
      <c r="N637" s="213"/>
      <c r="O637" s="213"/>
      <c r="P637" s="213"/>
      <c r="Q637" s="213"/>
      <c r="R637" s="213"/>
      <c r="S637" s="213"/>
      <c r="T637" s="214"/>
      <c r="AT637" s="215" t="s">
        <v>183</v>
      </c>
      <c r="AU637" s="215" t="s">
        <v>89</v>
      </c>
      <c r="AV637" s="13" t="s">
        <v>87</v>
      </c>
      <c r="AW637" s="13" t="s">
        <v>36</v>
      </c>
      <c r="AX637" s="13" t="s">
        <v>79</v>
      </c>
      <c r="AY637" s="215" t="s">
        <v>174</v>
      </c>
    </row>
    <row r="638" spans="2:51" s="13" customFormat="1" ht="11.25">
      <c r="B638" s="205"/>
      <c r="C638" s="206"/>
      <c r="D638" s="207" t="s">
        <v>183</v>
      </c>
      <c r="E638" s="208" t="s">
        <v>1</v>
      </c>
      <c r="F638" s="209" t="s">
        <v>624</v>
      </c>
      <c r="G638" s="206"/>
      <c r="H638" s="208" t="s">
        <v>1</v>
      </c>
      <c r="I638" s="210"/>
      <c r="J638" s="206"/>
      <c r="K638" s="206"/>
      <c r="L638" s="211"/>
      <c r="M638" s="212"/>
      <c r="N638" s="213"/>
      <c r="O638" s="213"/>
      <c r="P638" s="213"/>
      <c r="Q638" s="213"/>
      <c r="R638" s="213"/>
      <c r="S638" s="213"/>
      <c r="T638" s="214"/>
      <c r="AT638" s="215" t="s">
        <v>183</v>
      </c>
      <c r="AU638" s="215" t="s">
        <v>89</v>
      </c>
      <c r="AV638" s="13" t="s">
        <v>87</v>
      </c>
      <c r="AW638" s="13" t="s">
        <v>36</v>
      </c>
      <c r="AX638" s="13" t="s">
        <v>79</v>
      </c>
      <c r="AY638" s="215" t="s">
        <v>174</v>
      </c>
    </row>
    <row r="639" spans="2:51" s="14" customFormat="1" ht="11.25">
      <c r="B639" s="216"/>
      <c r="C639" s="217"/>
      <c r="D639" s="207" t="s">
        <v>183</v>
      </c>
      <c r="E639" s="218" t="s">
        <v>1</v>
      </c>
      <c r="F639" s="219" t="s">
        <v>625</v>
      </c>
      <c r="G639" s="217"/>
      <c r="H639" s="220">
        <v>3.99</v>
      </c>
      <c r="I639" s="221"/>
      <c r="J639" s="217"/>
      <c r="K639" s="217"/>
      <c r="L639" s="222"/>
      <c r="M639" s="223"/>
      <c r="N639" s="224"/>
      <c r="O639" s="224"/>
      <c r="P639" s="224"/>
      <c r="Q639" s="224"/>
      <c r="R639" s="224"/>
      <c r="S639" s="224"/>
      <c r="T639" s="225"/>
      <c r="AT639" s="226" t="s">
        <v>183</v>
      </c>
      <c r="AU639" s="226" t="s">
        <v>89</v>
      </c>
      <c r="AV639" s="14" t="s">
        <v>89</v>
      </c>
      <c r="AW639" s="14" t="s">
        <v>36</v>
      </c>
      <c r="AX639" s="14" t="s">
        <v>79</v>
      </c>
      <c r="AY639" s="226" t="s">
        <v>174</v>
      </c>
    </row>
    <row r="640" spans="2:51" s="15" customFormat="1" ht="11.25">
      <c r="B640" s="227"/>
      <c r="C640" s="228"/>
      <c r="D640" s="207" t="s">
        <v>183</v>
      </c>
      <c r="E640" s="229" t="s">
        <v>1</v>
      </c>
      <c r="F640" s="230" t="s">
        <v>188</v>
      </c>
      <c r="G640" s="228"/>
      <c r="H640" s="231">
        <v>3.99</v>
      </c>
      <c r="I640" s="232"/>
      <c r="J640" s="228"/>
      <c r="K640" s="228"/>
      <c r="L640" s="233"/>
      <c r="M640" s="234"/>
      <c r="N640" s="235"/>
      <c r="O640" s="235"/>
      <c r="P640" s="235"/>
      <c r="Q640" s="235"/>
      <c r="R640" s="235"/>
      <c r="S640" s="235"/>
      <c r="T640" s="236"/>
      <c r="AT640" s="237" t="s">
        <v>183</v>
      </c>
      <c r="AU640" s="237" t="s">
        <v>89</v>
      </c>
      <c r="AV640" s="15" t="s">
        <v>181</v>
      </c>
      <c r="AW640" s="15" t="s">
        <v>36</v>
      </c>
      <c r="AX640" s="15" t="s">
        <v>87</v>
      </c>
      <c r="AY640" s="237" t="s">
        <v>174</v>
      </c>
    </row>
    <row r="641" spans="1:65" s="2" customFormat="1" ht="14.45" customHeight="1">
      <c r="A641" s="35"/>
      <c r="B641" s="36"/>
      <c r="C641" s="192" t="s">
        <v>626</v>
      </c>
      <c r="D641" s="192" t="s">
        <v>176</v>
      </c>
      <c r="E641" s="193" t="s">
        <v>627</v>
      </c>
      <c r="F641" s="194" t="s">
        <v>628</v>
      </c>
      <c r="G641" s="195" t="s">
        <v>179</v>
      </c>
      <c r="H641" s="196">
        <v>1.47</v>
      </c>
      <c r="I641" s="197"/>
      <c r="J641" s="198">
        <f>ROUND(I641*H641,2)</f>
        <v>0</v>
      </c>
      <c r="K641" s="194" t="s">
        <v>180</v>
      </c>
      <c r="L641" s="40"/>
      <c r="M641" s="199" t="s">
        <v>1</v>
      </c>
      <c r="N641" s="200" t="s">
        <v>44</v>
      </c>
      <c r="O641" s="72"/>
      <c r="P641" s="201">
        <f>O641*H641</f>
        <v>0</v>
      </c>
      <c r="Q641" s="201">
        <v>0.06177</v>
      </c>
      <c r="R641" s="201">
        <f>Q641*H641</f>
        <v>0.09080189999999999</v>
      </c>
      <c r="S641" s="201">
        <v>0</v>
      </c>
      <c r="T641" s="202">
        <f>S641*H641</f>
        <v>0</v>
      </c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R641" s="203" t="s">
        <v>181</v>
      </c>
      <c r="AT641" s="203" t="s">
        <v>176</v>
      </c>
      <c r="AU641" s="203" t="s">
        <v>89</v>
      </c>
      <c r="AY641" s="18" t="s">
        <v>174</v>
      </c>
      <c r="BE641" s="204">
        <f>IF(N641="základní",J641,0)</f>
        <v>0</v>
      </c>
      <c r="BF641" s="204">
        <f>IF(N641="snížená",J641,0)</f>
        <v>0</v>
      </c>
      <c r="BG641" s="204">
        <f>IF(N641="zákl. přenesená",J641,0)</f>
        <v>0</v>
      </c>
      <c r="BH641" s="204">
        <f>IF(N641="sníž. přenesená",J641,0)</f>
        <v>0</v>
      </c>
      <c r="BI641" s="204">
        <f>IF(N641="nulová",J641,0)</f>
        <v>0</v>
      </c>
      <c r="BJ641" s="18" t="s">
        <v>87</v>
      </c>
      <c r="BK641" s="204">
        <f>ROUND(I641*H641,2)</f>
        <v>0</v>
      </c>
      <c r="BL641" s="18" t="s">
        <v>181</v>
      </c>
      <c r="BM641" s="203" t="s">
        <v>629</v>
      </c>
    </row>
    <row r="642" spans="2:51" s="13" customFormat="1" ht="11.25">
      <c r="B642" s="205"/>
      <c r="C642" s="206"/>
      <c r="D642" s="207" t="s">
        <v>183</v>
      </c>
      <c r="E642" s="208" t="s">
        <v>1</v>
      </c>
      <c r="F642" s="209" t="s">
        <v>529</v>
      </c>
      <c r="G642" s="206"/>
      <c r="H642" s="208" t="s">
        <v>1</v>
      </c>
      <c r="I642" s="210"/>
      <c r="J642" s="206"/>
      <c r="K642" s="206"/>
      <c r="L642" s="211"/>
      <c r="M642" s="212"/>
      <c r="N642" s="213"/>
      <c r="O642" s="213"/>
      <c r="P642" s="213"/>
      <c r="Q642" s="213"/>
      <c r="R642" s="213"/>
      <c r="S642" s="213"/>
      <c r="T642" s="214"/>
      <c r="AT642" s="215" t="s">
        <v>183</v>
      </c>
      <c r="AU642" s="215" t="s">
        <v>89</v>
      </c>
      <c r="AV642" s="13" t="s">
        <v>87</v>
      </c>
      <c r="AW642" s="13" t="s">
        <v>36</v>
      </c>
      <c r="AX642" s="13" t="s">
        <v>79</v>
      </c>
      <c r="AY642" s="215" t="s">
        <v>174</v>
      </c>
    </row>
    <row r="643" spans="2:51" s="13" customFormat="1" ht="11.25">
      <c r="B643" s="205"/>
      <c r="C643" s="206"/>
      <c r="D643" s="207" t="s">
        <v>183</v>
      </c>
      <c r="E643" s="208" t="s">
        <v>1</v>
      </c>
      <c r="F643" s="209" t="s">
        <v>200</v>
      </c>
      <c r="G643" s="206"/>
      <c r="H643" s="208" t="s">
        <v>1</v>
      </c>
      <c r="I643" s="210"/>
      <c r="J643" s="206"/>
      <c r="K643" s="206"/>
      <c r="L643" s="211"/>
      <c r="M643" s="212"/>
      <c r="N643" s="213"/>
      <c r="O643" s="213"/>
      <c r="P643" s="213"/>
      <c r="Q643" s="213"/>
      <c r="R643" s="213"/>
      <c r="S643" s="213"/>
      <c r="T643" s="214"/>
      <c r="AT643" s="215" t="s">
        <v>183</v>
      </c>
      <c r="AU643" s="215" t="s">
        <v>89</v>
      </c>
      <c r="AV643" s="13" t="s">
        <v>87</v>
      </c>
      <c r="AW643" s="13" t="s">
        <v>36</v>
      </c>
      <c r="AX643" s="13" t="s">
        <v>79</v>
      </c>
      <c r="AY643" s="215" t="s">
        <v>174</v>
      </c>
    </row>
    <row r="644" spans="2:51" s="13" customFormat="1" ht="11.25">
      <c r="B644" s="205"/>
      <c r="C644" s="206"/>
      <c r="D644" s="207" t="s">
        <v>183</v>
      </c>
      <c r="E644" s="208" t="s">
        <v>1</v>
      </c>
      <c r="F644" s="209" t="s">
        <v>630</v>
      </c>
      <c r="G644" s="206"/>
      <c r="H644" s="208" t="s">
        <v>1</v>
      </c>
      <c r="I644" s="210"/>
      <c r="J644" s="206"/>
      <c r="K644" s="206"/>
      <c r="L644" s="211"/>
      <c r="M644" s="212"/>
      <c r="N644" s="213"/>
      <c r="O644" s="213"/>
      <c r="P644" s="213"/>
      <c r="Q644" s="213"/>
      <c r="R644" s="213"/>
      <c r="S644" s="213"/>
      <c r="T644" s="214"/>
      <c r="AT644" s="215" t="s">
        <v>183</v>
      </c>
      <c r="AU644" s="215" t="s">
        <v>89</v>
      </c>
      <c r="AV644" s="13" t="s">
        <v>87</v>
      </c>
      <c r="AW644" s="13" t="s">
        <v>36</v>
      </c>
      <c r="AX644" s="13" t="s">
        <v>79</v>
      </c>
      <c r="AY644" s="215" t="s">
        <v>174</v>
      </c>
    </row>
    <row r="645" spans="2:51" s="14" customFormat="1" ht="11.25">
      <c r="B645" s="216"/>
      <c r="C645" s="217"/>
      <c r="D645" s="207" t="s">
        <v>183</v>
      </c>
      <c r="E645" s="218" t="s">
        <v>1</v>
      </c>
      <c r="F645" s="219" t="s">
        <v>631</v>
      </c>
      <c r="G645" s="217"/>
      <c r="H645" s="220">
        <v>1.47</v>
      </c>
      <c r="I645" s="221"/>
      <c r="J645" s="217"/>
      <c r="K645" s="217"/>
      <c r="L645" s="222"/>
      <c r="M645" s="223"/>
      <c r="N645" s="224"/>
      <c r="O645" s="224"/>
      <c r="P645" s="224"/>
      <c r="Q645" s="224"/>
      <c r="R645" s="224"/>
      <c r="S645" s="224"/>
      <c r="T645" s="225"/>
      <c r="AT645" s="226" t="s">
        <v>183</v>
      </c>
      <c r="AU645" s="226" t="s">
        <v>89</v>
      </c>
      <c r="AV645" s="14" t="s">
        <v>89</v>
      </c>
      <c r="AW645" s="14" t="s">
        <v>36</v>
      </c>
      <c r="AX645" s="14" t="s">
        <v>79</v>
      </c>
      <c r="AY645" s="226" t="s">
        <v>174</v>
      </c>
    </row>
    <row r="646" spans="2:51" s="15" customFormat="1" ht="11.25">
      <c r="B646" s="227"/>
      <c r="C646" s="228"/>
      <c r="D646" s="207" t="s">
        <v>183</v>
      </c>
      <c r="E646" s="229" t="s">
        <v>1</v>
      </c>
      <c r="F646" s="230" t="s">
        <v>188</v>
      </c>
      <c r="G646" s="228"/>
      <c r="H646" s="231">
        <v>1.47</v>
      </c>
      <c r="I646" s="232"/>
      <c r="J646" s="228"/>
      <c r="K646" s="228"/>
      <c r="L646" s="233"/>
      <c r="M646" s="234"/>
      <c r="N646" s="235"/>
      <c r="O646" s="235"/>
      <c r="P646" s="235"/>
      <c r="Q646" s="235"/>
      <c r="R646" s="235"/>
      <c r="S646" s="235"/>
      <c r="T646" s="236"/>
      <c r="AT646" s="237" t="s">
        <v>183</v>
      </c>
      <c r="AU646" s="237" t="s">
        <v>89</v>
      </c>
      <c r="AV646" s="15" t="s">
        <v>181</v>
      </c>
      <c r="AW646" s="15" t="s">
        <v>36</v>
      </c>
      <c r="AX646" s="15" t="s">
        <v>87</v>
      </c>
      <c r="AY646" s="237" t="s">
        <v>174</v>
      </c>
    </row>
    <row r="647" spans="1:65" s="2" customFormat="1" ht="14.45" customHeight="1">
      <c r="A647" s="35"/>
      <c r="B647" s="36"/>
      <c r="C647" s="192" t="s">
        <v>632</v>
      </c>
      <c r="D647" s="192" t="s">
        <v>176</v>
      </c>
      <c r="E647" s="193" t="s">
        <v>633</v>
      </c>
      <c r="F647" s="194" t="s">
        <v>634</v>
      </c>
      <c r="G647" s="195" t="s">
        <v>595</v>
      </c>
      <c r="H647" s="196">
        <v>1</v>
      </c>
      <c r="I647" s="197"/>
      <c r="J647" s="198">
        <f>ROUND(I647*H647,2)</f>
        <v>0</v>
      </c>
      <c r="K647" s="194" t="s">
        <v>180</v>
      </c>
      <c r="L647" s="40"/>
      <c r="M647" s="199" t="s">
        <v>1</v>
      </c>
      <c r="N647" s="200" t="s">
        <v>44</v>
      </c>
      <c r="O647" s="72"/>
      <c r="P647" s="201">
        <f>O647*H647</f>
        <v>0</v>
      </c>
      <c r="Q647" s="201">
        <v>0</v>
      </c>
      <c r="R647" s="201">
        <f>Q647*H647</f>
        <v>0</v>
      </c>
      <c r="S647" s="201">
        <v>0</v>
      </c>
      <c r="T647" s="202">
        <f>S647*H647</f>
        <v>0</v>
      </c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R647" s="203" t="s">
        <v>181</v>
      </c>
      <c r="AT647" s="203" t="s">
        <v>176</v>
      </c>
      <c r="AU647" s="203" t="s">
        <v>89</v>
      </c>
      <c r="AY647" s="18" t="s">
        <v>174</v>
      </c>
      <c r="BE647" s="204">
        <f>IF(N647="základní",J647,0)</f>
        <v>0</v>
      </c>
      <c r="BF647" s="204">
        <f>IF(N647="snížená",J647,0)</f>
        <v>0</v>
      </c>
      <c r="BG647" s="204">
        <f>IF(N647="zákl. přenesená",J647,0)</f>
        <v>0</v>
      </c>
      <c r="BH647" s="204">
        <f>IF(N647="sníž. přenesená",J647,0)</f>
        <v>0</v>
      </c>
      <c r="BI647" s="204">
        <f>IF(N647="nulová",J647,0)</f>
        <v>0</v>
      </c>
      <c r="BJ647" s="18" t="s">
        <v>87</v>
      </c>
      <c r="BK647" s="204">
        <f>ROUND(I647*H647,2)</f>
        <v>0</v>
      </c>
      <c r="BL647" s="18" t="s">
        <v>181</v>
      </c>
      <c r="BM647" s="203" t="s">
        <v>635</v>
      </c>
    </row>
    <row r="648" spans="2:51" s="13" customFormat="1" ht="11.25">
      <c r="B648" s="205"/>
      <c r="C648" s="206"/>
      <c r="D648" s="207" t="s">
        <v>183</v>
      </c>
      <c r="E648" s="208" t="s">
        <v>1</v>
      </c>
      <c r="F648" s="209" t="s">
        <v>529</v>
      </c>
      <c r="G648" s="206"/>
      <c r="H648" s="208" t="s">
        <v>1</v>
      </c>
      <c r="I648" s="210"/>
      <c r="J648" s="206"/>
      <c r="K648" s="206"/>
      <c r="L648" s="211"/>
      <c r="M648" s="212"/>
      <c r="N648" s="213"/>
      <c r="O648" s="213"/>
      <c r="P648" s="213"/>
      <c r="Q648" s="213"/>
      <c r="R648" s="213"/>
      <c r="S648" s="213"/>
      <c r="T648" s="214"/>
      <c r="AT648" s="215" t="s">
        <v>183</v>
      </c>
      <c r="AU648" s="215" t="s">
        <v>89</v>
      </c>
      <c r="AV648" s="13" t="s">
        <v>87</v>
      </c>
      <c r="AW648" s="13" t="s">
        <v>36</v>
      </c>
      <c r="AX648" s="13" t="s">
        <v>79</v>
      </c>
      <c r="AY648" s="215" t="s">
        <v>174</v>
      </c>
    </row>
    <row r="649" spans="2:51" s="14" customFormat="1" ht="11.25">
      <c r="B649" s="216"/>
      <c r="C649" s="217"/>
      <c r="D649" s="207" t="s">
        <v>183</v>
      </c>
      <c r="E649" s="218" t="s">
        <v>1</v>
      </c>
      <c r="F649" s="219" t="s">
        <v>87</v>
      </c>
      <c r="G649" s="217"/>
      <c r="H649" s="220">
        <v>1</v>
      </c>
      <c r="I649" s="221"/>
      <c r="J649" s="217"/>
      <c r="K649" s="217"/>
      <c r="L649" s="222"/>
      <c r="M649" s="223"/>
      <c r="N649" s="224"/>
      <c r="O649" s="224"/>
      <c r="P649" s="224"/>
      <c r="Q649" s="224"/>
      <c r="R649" s="224"/>
      <c r="S649" s="224"/>
      <c r="T649" s="225"/>
      <c r="AT649" s="226" t="s">
        <v>183</v>
      </c>
      <c r="AU649" s="226" t="s">
        <v>89</v>
      </c>
      <c r="AV649" s="14" t="s">
        <v>89</v>
      </c>
      <c r="AW649" s="14" t="s">
        <v>36</v>
      </c>
      <c r="AX649" s="14" t="s">
        <v>79</v>
      </c>
      <c r="AY649" s="226" t="s">
        <v>174</v>
      </c>
    </row>
    <row r="650" spans="2:51" s="15" customFormat="1" ht="11.25">
      <c r="B650" s="227"/>
      <c r="C650" s="228"/>
      <c r="D650" s="207" t="s">
        <v>183</v>
      </c>
      <c r="E650" s="229" t="s">
        <v>1</v>
      </c>
      <c r="F650" s="230" t="s">
        <v>188</v>
      </c>
      <c r="G650" s="228"/>
      <c r="H650" s="231">
        <v>1</v>
      </c>
      <c r="I650" s="232"/>
      <c r="J650" s="228"/>
      <c r="K650" s="228"/>
      <c r="L650" s="233"/>
      <c r="M650" s="234"/>
      <c r="N650" s="235"/>
      <c r="O650" s="235"/>
      <c r="P650" s="235"/>
      <c r="Q650" s="235"/>
      <c r="R650" s="235"/>
      <c r="S650" s="235"/>
      <c r="T650" s="236"/>
      <c r="AT650" s="237" t="s">
        <v>183</v>
      </c>
      <c r="AU650" s="237" t="s">
        <v>89</v>
      </c>
      <c r="AV650" s="15" t="s">
        <v>181</v>
      </c>
      <c r="AW650" s="15" t="s">
        <v>36</v>
      </c>
      <c r="AX650" s="15" t="s">
        <v>87</v>
      </c>
      <c r="AY650" s="237" t="s">
        <v>174</v>
      </c>
    </row>
    <row r="651" spans="1:65" s="2" customFormat="1" ht="14.45" customHeight="1">
      <c r="A651" s="35"/>
      <c r="B651" s="36"/>
      <c r="C651" s="249" t="s">
        <v>636</v>
      </c>
      <c r="D651" s="249" t="s">
        <v>317</v>
      </c>
      <c r="E651" s="250" t="s">
        <v>637</v>
      </c>
      <c r="F651" s="251" t="s">
        <v>638</v>
      </c>
      <c r="G651" s="252" t="s">
        <v>595</v>
      </c>
      <c r="H651" s="253">
        <v>1</v>
      </c>
      <c r="I651" s="254"/>
      <c r="J651" s="255">
        <f>ROUND(I651*H651,2)</f>
        <v>0</v>
      </c>
      <c r="K651" s="251" t="s">
        <v>180</v>
      </c>
      <c r="L651" s="256"/>
      <c r="M651" s="257" t="s">
        <v>1</v>
      </c>
      <c r="N651" s="258" t="s">
        <v>44</v>
      </c>
      <c r="O651" s="72"/>
      <c r="P651" s="201">
        <f>O651*H651</f>
        <v>0</v>
      </c>
      <c r="Q651" s="201">
        <v>0</v>
      </c>
      <c r="R651" s="201">
        <f>Q651*H651</f>
        <v>0</v>
      </c>
      <c r="S651" s="201">
        <v>0</v>
      </c>
      <c r="T651" s="202">
        <f>S651*H651</f>
        <v>0</v>
      </c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R651" s="203" t="s">
        <v>238</v>
      </c>
      <c r="AT651" s="203" t="s">
        <v>317</v>
      </c>
      <c r="AU651" s="203" t="s">
        <v>89</v>
      </c>
      <c r="AY651" s="18" t="s">
        <v>174</v>
      </c>
      <c r="BE651" s="204">
        <f>IF(N651="základní",J651,0)</f>
        <v>0</v>
      </c>
      <c r="BF651" s="204">
        <f>IF(N651="snížená",J651,0)</f>
        <v>0</v>
      </c>
      <c r="BG651" s="204">
        <f>IF(N651="zákl. přenesená",J651,0)</f>
        <v>0</v>
      </c>
      <c r="BH651" s="204">
        <f>IF(N651="sníž. přenesená",J651,0)</f>
        <v>0</v>
      </c>
      <c r="BI651" s="204">
        <f>IF(N651="nulová",J651,0)</f>
        <v>0</v>
      </c>
      <c r="BJ651" s="18" t="s">
        <v>87</v>
      </c>
      <c r="BK651" s="204">
        <f>ROUND(I651*H651,2)</f>
        <v>0</v>
      </c>
      <c r="BL651" s="18" t="s">
        <v>181</v>
      </c>
      <c r="BM651" s="203" t="s">
        <v>639</v>
      </c>
    </row>
    <row r="652" spans="1:65" s="2" customFormat="1" ht="14.45" customHeight="1">
      <c r="A652" s="35"/>
      <c r="B652" s="36"/>
      <c r="C652" s="192" t="s">
        <v>640</v>
      </c>
      <c r="D652" s="192" t="s">
        <v>176</v>
      </c>
      <c r="E652" s="193" t="s">
        <v>641</v>
      </c>
      <c r="F652" s="194" t="s">
        <v>642</v>
      </c>
      <c r="G652" s="195" t="s">
        <v>595</v>
      </c>
      <c r="H652" s="196">
        <v>2</v>
      </c>
      <c r="I652" s="197"/>
      <c r="J652" s="198">
        <f>ROUND(I652*H652,2)</f>
        <v>0</v>
      </c>
      <c r="K652" s="194" t="s">
        <v>180</v>
      </c>
      <c r="L652" s="40"/>
      <c r="M652" s="199" t="s">
        <v>1</v>
      </c>
      <c r="N652" s="200" t="s">
        <v>44</v>
      </c>
      <c r="O652" s="72"/>
      <c r="P652" s="201">
        <f>O652*H652</f>
        <v>0</v>
      </c>
      <c r="Q652" s="201">
        <v>0.0004</v>
      </c>
      <c r="R652" s="201">
        <f>Q652*H652</f>
        <v>0.0008</v>
      </c>
      <c r="S652" s="201">
        <v>0</v>
      </c>
      <c r="T652" s="202">
        <f>S652*H652</f>
        <v>0</v>
      </c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R652" s="203" t="s">
        <v>181</v>
      </c>
      <c r="AT652" s="203" t="s">
        <v>176</v>
      </c>
      <c r="AU652" s="203" t="s">
        <v>89</v>
      </c>
      <c r="AY652" s="18" t="s">
        <v>174</v>
      </c>
      <c r="BE652" s="204">
        <f>IF(N652="základní",J652,0)</f>
        <v>0</v>
      </c>
      <c r="BF652" s="204">
        <f>IF(N652="snížená",J652,0)</f>
        <v>0</v>
      </c>
      <c r="BG652" s="204">
        <f>IF(N652="zákl. přenesená",J652,0)</f>
        <v>0</v>
      </c>
      <c r="BH652" s="204">
        <f>IF(N652="sníž. přenesená",J652,0)</f>
        <v>0</v>
      </c>
      <c r="BI652" s="204">
        <f>IF(N652="nulová",J652,0)</f>
        <v>0</v>
      </c>
      <c r="BJ652" s="18" t="s">
        <v>87</v>
      </c>
      <c r="BK652" s="204">
        <f>ROUND(I652*H652,2)</f>
        <v>0</v>
      </c>
      <c r="BL652" s="18" t="s">
        <v>181</v>
      </c>
      <c r="BM652" s="203" t="s">
        <v>643</v>
      </c>
    </row>
    <row r="653" spans="2:51" s="13" customFormat="1" ht="11.25">
      <c r="B653" s="205"/>
      <c r="C653" s="206"/>
      <c r="D653" s="207" t="s">
        <v>183</v>
      </c>
      <c r="E653" s="208" t="s">
        <v>1</v>
      </c>
      <c r="F653" s="209" t="s">
        <v>529</v>
      </c>
      <c r="G653" s="206"/>
      <c r="H653" s="208" t="s">
        <v>1</v>
      </c>
      <c r="I653" s="210"/>
      <c r="J653" s="206"/>
      <c r="K653" s="206"/>
      <c r="L653" s="211"/>
      <c r="M653" s="212"/>
      <c r="N653" s="213"/>
      <c r="O653" s="213"/>
      <c r="P653" s="213"/>
      <c r="Q653" s="213"/>
      <c r="R653" s="213"/>
      <c r="S653" s="213"/>
      <c r="T653" s="214"/>
      <c r="AT653" s="215" t="s">
        <v>183</v>
      </c>
      <c r="AU653" s="215" t="s">
        <v>89</v>
      </c>
      <c r="AV653" s="13" t="s">
        <v>87</v>
      </c>
      <c r="AW653" s="13" t="s">
        <v>36</v>
      </c>
      <c r="AX653" s="13" t="s">
        <v>79</v>
      </c>
      <c r="AY653" s="215" t="s">
        <v>174</v>
      </c>
    </row>
    <row r="654" spans="2:51" s="14" customFormat="1" ht="11.25">
      <c r="B654" s="216"/>
      <c r="C654" s="217"/>
      <c r="D654" s="207" t="s">
        <v>183</v>
      </c>
      <c r="E654" s="218" t="s">
        <v>1</v>
      </c>
      <c r="F654" s="219" t="s">
        <v>89</v>
      </c>
      <c r="G654" s="217"/>
      <c r="H654" s="220">
        <v>2</v>
      </c>
      <c r="I654" s="221"/>
      <c r="J654" s="217"/>
      <c r="K654" s="217"/>
      <c r="L654" s="222"/>
      <c r="M654" s="223"/>
      <c r="N654" s="224"/>
      <c r="O654" s="224"/>
      <c r="P654" s="224"/>
      <c r="Q654" s="224"/>
      <c r="R654" s="224"/>
      <c r="S654" s="224"/>
      <c r="T654" s="225"/>
      <c r="AT654" s="226" t="s">
        <v>183</v>
      </c>
      <c r="AU654" s="226" t="s">
        <v>89</v>
      </c>
      <c r="AV654" s="14" t="s">
        <v>89</v>
      </c>
      <c r="AW654" s="14" t="s">
        <v>36</v>
      </c>
      <c r="AX654" s="14" t="s">
        <v>79</v>
      </c>
      <c r="AY654" s="226" t="s">
        <v>174</v>
      </c>
    </row>
    <row r="655" spans="2:51" s="15" customFormat="1" ht="11.25">
      <c r="B655" s="227"/>
      <c r="C655" s="228"/>
      <c r="D655" s="207" t="s">
        <v>183</v>
      </c>
      <c r="E655" s="229" t="s">
        <v>1</v>
      </c>
      <c r="F655" s="230" t="s">
        <v>188</v>
      </c>
      <c r="G655" s="228"/>
      <c r="H655" s="231">
        <v>2</v>
      </c>
      <c r="I655" s="232"/>
      <c r="J655" s="228"/>
      <c r="K655" s="228"/>
      <c r="L655" s="233"/>
      <c r="M655" s="234"/>
      <c r="N655" s="235"/>
      <c r="O655" s="235"/>
      <c r="P655" s="235"/>
      <c r="Q655" s="235"/>
      <c r="R655" s="235"/>
      <c r="S655" s="235"/>
      <c r="T655" s="236"/>
      <c r="AT655" s="237" t="s">
        <v>183</v>
      </c>
      <c r="AU655" s="237" t="s">
        <v>89</v>
      </c>
      <c r="AV655" s="15" t="s">
        <v>181</v>
      </c>
      <c r="AW655" s="15" t="s">
        <v>36</v>
      </c>
      <c r="AX655" s="15" t="s">
        <v>87</v>
      </c>
      <c r="AY655" s="237" t="s">
        <v>174</v>
      </c>
    </row>
    <row r="656" spans="1:65" s="2" customFormat="1" ht="14.45" customHeight="1">
      <c r="A656" s="35"/>
      <c r="B656" s="36"/>
      <c r="C656" s="249" t="s">
        <v>644</v>
      </c>
      <c r="D656" s="249" t="s">
        <v>317</v>
      </c>
      <c r="E656" s="250" t="s">
        <v>645</v>
      </c>
      <c r="F656" s="251" t="s">
        <v>646</v>
      </c>
      <c r="G656" s="252" t="s">
        <v>595</v>
      </c>
      <c r="H656" s="253">
        <v>1</v>
      </c>
      <c r="I656" s="254"/>
      <c r="J656" s="255">
        <f>ROUND(I656*H656,2)</f>
        <v>0</v>
      </c>
      <c r="K656" s="251" t="s">
        <v>180</v>
      </c>
      <c r="L656" s="256"/>
      <c r="M656" s="257" t="s">
        <v>1</v>
      </c>
      <c r="N656" s="258" t="s">
        <v>44</v>
      </c>
      <c r="O656" s="72"/>
      <c r="P656" s="201">
        <f>O656*H656</f>
        <v>0</v>
      </c>
      <c r="Q656" s="201">
        <v>0.066</v>
      </c>
      <c r="R656" s="201">
        <f>Q656*H656</f>
        <v>0.066</v>
      </c>
      <c r="S656" s="201">
        <v>0</v>
      </c>
      <c r="T656" s="202">
        <f>S656*H656</f>
        <v>0</v>
      </c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R656" s="203" t="s">
        <v>238</v>
      </c>
      <c r="AT656" s="203" t="s">
        <v>317</v>
      </c>
      <c r="AU656" s="203" t="s">
        <v>89</v>
      </c>
      <c r="AY656" s="18" t="s">
        <v>174</v>
      </c>
      <c r="BE656" s="204">
        <f>IF(N656="základní",J656,0)</f>
        <v>0</v>
      </c>
      <c r="BF656" s="204">
        <f>IF(N656="snížená",J656,0)</f>
        <v>0</v>
      </c>
      <c r="BG656" s="204">
        <f>IF(N656="zákl. přenesená",J656,0)</f>
        <v>0</v>
      </c>
      <c r="BH656" s="204">
        <f>IF(N656="sníž. přenesená",J656,0)</f>
        <v>0</v>
      </c>
      <c r="BI656" s="204">
        <f>IF(N656="nulová",J656,0)</f>
        <v>0</v>
      </c>
      <c r="BJ656" s="18" t="s">
        <v>87</v>
      </c>
      <c r="BK656" s="204">
        <f>ROUND(I656*H656,2)</f>
        <v>0</v>
      </c>
      <c r="BL656" s="18" t="s">
        <v>181</v>
      </c>
      <c r="BM656" s="203" t="s">
        <v>647</v>
      </c>
    </row>
    <row r="657" spans="2:51" s="13" customFormat="1" ht="11.25">
      <c r="B657" s="205"/>
      <c r="C657" s="206"/>
      <c r="D657" s="207" t="s">
        <v>183</v>
      </c>
      <c r="E657" s="208" t="s">
        <v>1</v>
      </c>
      <c r="F657" s="209" t="s">
        <v>648</v>
      </c>
      <c r="G657" s="206"/>
      <c r="H657" s="208" t="s">
        <v>1</v>
      </c>
      <c r="I657" s="210"/>
      <c r="J657" s="206"/>
      <c r="K657" s="206"/>
      <c r="L657" s="211"/>
      <c r="M657" s="212"/>
      <c r="N657" s="213"/>
      <c r="O657" s="213"/>
      <c r="P657" s="213"/>
      <c r="Q657" s="213"/>
      <c r="R657" s="213"/>
      <c r="S657" s="213"/>
      <c r="T657" s="214"/>
      <c r="AT657" s="215" t="s">
        <v>183</v>
      </c>
      <c r="AU657" s="215" t="s">
        <v>89</v>
      </c>
      <c r="AV657" s="13" t="s">
        <v>87</v>
      </c>
      <c r="AW657" s="13" t="s">
        <v>36</v>
      </c>
      <c r="AX657" s="13" t="s">
        <v>79</v>
      </c>
      <c r="AY657" s="215" t="s">
        <v>174</v>
      </c>
    </row>
    <row r="658" spans="2:51" s="14" customFormat="1" ht="11.25">
      <c r="B658" s="216"/>
      <c r="C658" s="217"/>
      <c r="D658" s="207" t="s">
        <v>183</v>
      </c>
      <c r="E658" s="218" t="s">
        <v>1</v>
      </c>
      <c r="F658" s="219" t="s">
        <v>87</v>
      </c>
      <c r="G658" s="217"/>
      <c r="H658" s="220">
        <v>1</v>
      </c>
      <c r="I658" s="221"/>
      <c r="J658" s="217"/>
      <c r="K658" s="217"/>
      <c r="L658" s="222"/>
      <c r="M658" s="223"/>
      <c r="N658" s="224"/>
      <c r="O658" s="224"/>
      <c r="P658" s="224"/>
      <c r="Q658" s="224"/>
      <c r="R658" s="224"/>
      <c r="S658" s="224"/>
      <c r="T658" s="225"/>
      <c r="AT658" s="226" t="s">
        <v>183</v>
      </c>
      <c r="AU658" s="226" t="s">
        <v>89</v>
      </c>
      <c r="AV658" s="14" t="s">
        <v>89</v>
      </c>
      <c r="AW658" s="14" t="s">
        <v>36</v>
      </c>
      <c r="AX658" s="14" t="s">
        <v>79</v>
      </c>
      <c r="AY658" s="226" t="s">
        <v>174</v>
      </c>
    </row>
    <row r="659" spans="2:51" s="15" customFormat="1" ht="11.25">
      <c r="B659" s="227"/>
      <c r="C659" s="228"/>
      <c r="D659" s="207" t="s">
        <v>183</v>
      </c>
      <c r="E659" s="229" t="s">
        <v>1</v>
      </c>
      <c r="F659" s="230" t="s">
        <v>188</v>
      </c>
      <c r="G659" s="228"/>
      <c r="H659" s="231">
        <v>1</v>
      </c>
      <c r="I659" s="232"/>
      <c r="J659" s="228"/>
      <c r="K659" s="228"/>
      <c r="L659" s="233"/>
      <c r="M659" s="234"/>
      <c r="N659" s="235"/>
      <c r="O659" s="235"/>
      <c r="P659" s="235"/>
      <c r="Q659" s="235"/>
      <c r="R659" s="235"/>
      <c r="S659" s="235"/>
      <c r="T659" s="236"/>
      <c r="AT659" s="237" t="s">
        <v>183</v>
      </c>
      <c r="AU659" s="237" t="s">
        <v>89</v>
      </c>
      <c r="AV659" s="15" t="s">
        <v>181</v>
      </c>
      <c r="AW659" s="15" t="s">
        <v>36</v>
      </c>
      <c r="AX659" s="15" t="s">
        <v>87</v>
      </c>
      <c r="AY659" s="237" t="s">
        <v>174</v>
      </c>
    </row>
    <row r="660" spans="1:65" s="2" customFormat="1" ht="14.45" customHeight="1">
      <c r="A660" s="35"/>
      <c r="B660" s="36"/>
      <c r="C660" s="192" t="s">
        <v>649</v>
      </c>
      <c r="D660" s="192" t="s">
        <v>176</v>
      </c>
      <c r="E660" s="193" t="s">
        <v>650</v>
      </c>
      <c r="F660" s="194" t="s">
        <v>651</v>
      </c>
      <c r="G660" s="195" t="s">
        <v>595</v>
      </c>
      <c r="H660" s="196">
        <v>7</v>
      </c>
      <c r="I660" s="197"/>
      <c r="J660" s="198">
        <f>ROUND(I660*H660,2)</f>
        <v>0</v>
      </c>
      <c r="K660" s="194" t="s">
        <v>180</v>
      </c>
      <c r="L660" s="40"/>
      <c r="M660" s="199" t="s">
        <v>1</v>
      </c>
      <c r="N660" s="200" t="s">
        <v>44</v>
      </c>
      <c r="O660" s="72"/>
      <c r="P660" s="201">
        <f>O660*H660</f>
        <v>0</v>
      </c>
      <c r="Q660" s="201">
        <v>0.0004</v>
      </c>
      <c r="R660" s="201">
        <f>Q660*H660</f>
        <v>0.0028</v>
      </c>
      <c r="S660" s="201">
        <v>0</v>
      </c>
      <c r="T660" s="202">
        <f>S660*H660</f>
        <v>0</v>
      </c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R660" s="203" t="s">
        <v>181</v>
      </c>
      <c r="AT660" s="203" t="s">
        <v>176</v>
      </c>
      <c r="AU660" s="203" t="s">
        <v>89</v>
      </c>
      <c r="AY660" s="18" t="s">
        <v>174</v>
      </c>
      <c r="BE660" s="204">
        <f>IF(N660="základní",J660,0)</f>
        <v>0</v>
      </c>
      <c r="BF660" s="204">
        <f>IF(N660="snížená",J660,0)</f>
        <v>0</v>
      </c>
      <c r="BG660" s="204">
        <f>IF(N660="zákl. přenesená",J660,0)</f>
        <v>0</v>
      </c>
      <c r="BH660" s="204">
        <f>IF(N660="sníž. přenesená",J660,0)</f>
        <v>0</v>
      </c>
      <c r="BI660" s="204">
        <f>IF(N660="nulová",J660,0)</f>
        <v>0</v>
      </c>
      <c r="BJ660" s="18" t="s">
        <v>87</v>
      </c>
      <c r="BK660" s="204">
        <f>ROUND(I660*H660,2)</f>
        <v>0</v>
      </c>
      <c r="BL660" s="18" t="s">
        <v>181</v>
      </c>
      <c r="BM660" s="203" t="s">
        <v>652</v>
      </c>
    </row>
    <row r="661" spans="2:51" s="13" customFormat="1" ht="11.25">
      <c r="B661" s="205"/>
      <c r="C661" s="206"/>
      <c r="D661" s="207" t="s">
        <v>183</v>
      </c>
      <c r="E661" s="208" t="s">
        <v>1</v>
      </c>
      <c r="F661" s="209" t="s">
        <v>529</v>
      </c>
      <c r="G661" s="206"/>
      <c r="H661" s="208" t="s">
        <v>1</v>
      </c>
      <c r="I661" s="210"/>
      <c r="J661" s="206"/>
      <c r="K661" s="206"/>
      <c r="L661" s="211"/>
      <c r="M661" s="212"/>
      <c r="N661" s="213"/>
      <c r="O661" s="213"/>
      <c r="P661" s="213"/>
      <c r="Q661" s="213"/>
      <c r="R661" s="213"/>
      <c r="S661" s="213"/>
      <c r="T661" s="214"/>
      <c r="AT661" s="215" t="s">
        <v>183</v>
      </c>
      <c r="AU661" s="215" t="s">
        <v>89</v>
      </c>
      <c r="AV661" s="13" t="s">
        <v>87</v>
      </c>
      <c r="AW661" s="13" t="s">
        <v>36</v>
      </c>
      <c r="AX661" s="13" t="s">
        <v>79</v>
      </c>
      <c r="AY661" s="215" t="s">
        <v>174</v>
      </c>
    </row>
    <row r="662" spans="2:51" s="14" customFormat="1" ht="11.25">
      <c r="B662" s="216"/>
      <c r="C662" s="217"/>
      <c r="D662" s="207" t="s">
        <v>183</v>
      </c>
      <c r="E662" s="218" t="s">
        <v>1</v>
      </c>
      <c r="F662" s="219" t="s">
        <v>231</v>
      </c>
      <c r="G662" s="217"/>
      <c r="H662" s="220">
        <v>7</v>
      </c>
      <c r="I662" s="221"/>
      <c r="J662" s="217"/>
      <c r="K662" s="217"/>
      <c r="L662" s="222"/>
      <c r="M662" s="223"/>
      <c r="N662" s="224"/>
      <c r="O662" s="224"/>
      <c r="P662" s="224"/>
      <c r="Q662" s="224"/>
      <c r="R662" s="224"/>
      <c r="S662" s="224"/>
      <c r="T662" s="225"/>
      <c r="AT662" s="226" t="s">
        <v>183</v>
      </c>
      <c r="AU662" s="226" t="s">
        <v>89</v>
      </c>
      <c r="AV662" s="14" t="s">
        <v>89</v>
      </c>
      <c r="AW662" s="14" t="s">
        <v>36</v>
      </c>
      <c r="AX662" s="14" t="s">
        <v>79</v>
      </c>
      <c r="AY662" s="226" t="s">
        <v>174</v>
      </c>
    </row>
    <row r="663" spans="2:51" s="15" customFormat="1" ht="11.25">
      <c r="B663" s="227"/>
      <c r="C663" s="228"/>
      <c r="D663" s="207" t="s">
        <v>183</v>
      </c>
      <c r="E663" s="229" t="s">
        <v>1</v>
      </c>
      <c r="F663" s="230" t="s">
        <v>188</v>
      </c>
      <c r="G663" s="228"/>
      <c r="H663" s="231">
        <v>7</v>
      </c>
      <c r="I663" s="232"/>
      <c r="J663" s="228"/>
      <c r="K663" s="228"/>
      <c r="L663" s="233"/>
      <c r="M663" s="234"/>
      <c r="N663" s="235"/>
      <c r="O663" s="235"/>
      <c r="P663" s="235"/>
      <c r="Q663" s="235"/>
      <c r="R663" s="235"/>
      <c r="S663" s="235"/>
      <c r="T663" s="236"/>
      <c r="AT663" s="237" t="s">
        <v>183</v>
      </c>
      <c r="AU663" s="237" t="s">
        <v>89</v>
      </c>
      <c r="AV663" s="15" t="s">
        <v>181</v>
      </c>
      <c r="AW663" s="15" t="s">
        <v>36</v>
      </c>
      <c r="AX663" s="15" t="s">
        <v>87</v>
      </c>
      <c r="AY663" s="237" t="s">
        <v>174</v>
      </c>
    </row>
    <row r="664" spans="1:65" s="2" customFormat="1" ht="14.45" customHeight="1">
      <c r="A664" s="35"/>
      <c r="B664" s="36"/>
      <c r="C664" s="249" t="s">
        <v>653</v>
      </c>
      <c r="D664" s="249" t="s">
        <v>317</v>
      </c>
      <c r="E664" s="250" t="s">
        <v>654</v>
      </c>
      <c r="F664" s="251" t="s">
        <v>655</v>
      </c>
      <c r="G664" s="252" t="s">
        <v>595</v>
      </c>
      <c r="H664" s="253">
        <v>7</v>
      </c>
      <c r="I664" s="254"/>
      <c r="J664" s="255">
        <f>ROUND(I664*H664,2)</f>
        <v>0</v>
      </c>
      <c r="K664" s="251" t="s">
        <v>180</v>
      </c>
      <c r="L664" s="256"/>
      <c r="M664" s="257" t="s">
        <v>1</v>
      </c>
      <c r="N664" s="258" t="s">
        <v>44</v>
      </c>
      <c r="O664" s="72"/>
      <c r="P664" s="201">
        <f>O664*H664</f>
        <v>0</v>
      </c>
      <c r="Q664" s="201">
        <v>0.096</v>
      </c>
      <c r="R664" s="201">
        <f>Q664*H664</f>
        <v>0.672</v>
      </c>
      <c r="S664" s="201">
        <v>0</v>
      </c>
      <c r="T664" s="202">
        <f>S664*H664</f>
        <v>0</v>
      </c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R664" s="203" t="s">
        <v>238</v>
      </c>
      <c r="AT664" s="203" t="s">
        <v>317</v>
      </c>
      <c r="AU664" s="203" t="s">
        <v>89</v>
      </c>
      <c r="AY664" s="18" t="s">
        <v>174</v>
      </c>
      <c r="BE664" s="204">
        <f>IF(N664="základní",J664,0)</f>
        <v>0</v>
      </c>
      <c r="BF664" s="204">
        <f>IF(N664="snížená",J664,0)</f>
        <v>0</v>
      </c>
      <c r="BG664" s="204">
        <f>IF(N664="zákl. přenesená",J664,0)</f>
        <v>0</v>
      </c>
      <c r="BH664" s="204">
        <f>IF(N664="sníž. přenesená",J664,0)</f>
        <v>0</v>
      </c>
      <c r="BI664" s="204">
        <f>IF(N664="nulová",J664,0)</f>
        <v>0</v>
      </c>
      <c r="BJ664" s="18" t="s">
        <v>87</v>
      </c>
      <c r="BK664" s="204">
        <f>ROUND(I664*H664,2)</f>
        <v>0</v>
      </c>
      <c r="BL664" s="18" t="s">
        <v>181</v>
      </c>
      <c r="BM664" s="203" t="s">
        <v>656</v>
      </c>
    </row>
    <row r="665" spans="1:65" s="2" customFormat="1" ht="14.45" customHeight="1">
      <c r="A665" s="35"/>
      <c r="B665" s="36"/>
      <c r="C665" s="192" t="s">
        <v>657</v>
      </c>
      <c r="D665" s="192" t="s">
        <v>176</v>
      </c>
      <c r="E665" s="193" t="s">
        <v>658</v>
      </c>
      <c r="F665" s="194" t="s">
        <v>659</v>
      </c>
      <c r="G665" s="195" t="s">
        <v>357</v>
      </c>
      <c r="H665" s="196">
        <v>19.95</v>
      </c>
      <c r="I665" s="197"/>
      <c r="J665" s="198">
        <f>ROUND(I665*H665,2)</f>
        <v>0</v>
      </c>
      <c r="K665" s="194" t="s">
        <v>180</v>
      </c>
      <c r="L665" s="40"/>
      <c r="M665" s="199" t="s">
        <v>1</v>
      </c>
      <c r="N665" s="200" t="s">
        <v>44</v>
      </c>
      <c r="O665" s="72"/>
      <c r="P665" s="201">
        <f>O665*H665</f>
        <v>0</v>
      </c>
      <c r="Q665" s="201">
        <v>0</v>
      </c>
      <c r="R665" s="201">
        <f>Q665*H665</f>
        <v>0</v>
      </c>
      <c r="S665" s="201">
        <v>0</v>
      </c>
      <c r="T665" s="202">
        <f>S665*H665</f>
        <v>0</v>
      </c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R665" s="203" t="s">
        <v>181</v>
      </c>
      <c r="AT665" s="203" t="s">
        <v>176</v>
      </c>
      <c r="AU665" s="203" t="s">
        <v>89</v>
      </c>
      <c r="AY665" s="18" t="s">
        <v>174</v>
      </c>
      <c r="BE665" s="204">
        <f>IF(N665="základní",J665,0)</f>
        <v>0</v>
      </c>
      <c r="BF665" s="204">
        <f>IF(N665="snížená",J665,0)</f>
        <v>0</v>
      </c>
      <c r="BG665" s="204">
        <f>IF(N665="zákl. přenesená",J665,0)</f>
        <v>0</v>
      </c>
      <c r="BH665" s="204">
        <f>IF(N665="sníž. přenesená",J665,0)</f>
        <v>0</v>
      </c>
      <c r="BI665" s="204">
        <f>IF(N665="nulová",J665,0)</f>
        <v>0</v>
      </c>
      <c r="BJ665" s="18" t="s">
        <v>87</v>
      </c>
      <c r="BK665" s="204">
        <f>ROUND(I665*H665,2)</f>
        <v>0</v>
      </c>
      <c r="BL665" s="18" t="s">
        <v>181</v>
      </c>
      <c r="BM665" s="203" t="s">
        <v>660</v>
      </c>
    </row>
    <row r="666" spans="2:51" s="13" customFormat="1" ht="11.25">
      <c r="B666" s="205"/>
      <c r="C666" s="206"/>
      <c r="D666" s="207" t="s">
        <v>183</v>
      </c>
      <c r="E666" s="208" t="s">
        <v>1</v>
      </c>
      <c r="F666" s="209" t="s">
        <v>529</v>
      </c>
      <c r="G666" s="206"/>
      <c r="H666" s="208" t="s">
        <v>1</v>
      </c>
      <c r="I666" s="210"/>
      <c r="J666" s="206"/>
      <c r="K666" s="206"/>
      <c r="L666" s="211"/>
      <c r="M666" s="212"/>
      <c r="N666" s="213"/>
      <c r="O666" s="213"/>
      <c r="P666" s="213"/>
      <c r="Q666" s="213"/>
      <c r="R666" s="213"/>
      <c r="S666" s="213"/>
      <c r="T666" s="214"/>
      <c r="AT666" s="215" t="s">
        <v>183</v>
      </c>
      <c r="AU666" s="215" t="s">
        <v>89</v>
      </c>
      <c r="AV666" s="13" t="s">
        <v>87</v>
      </c>
      <c r="AW666" s="13" t="s">
        <v>36</v>
      </c>
      <c r="AX666" s="13" t="s">
        <v>79</v>
      </c>
      <c r="AY666" s="215" t="s">
        <v>174</v>
      </c>
    </row>
    <row r="667" spans="2:51" s="14" customFormat="1" ht="11.25">
      <c r="B667" s="216"/>
      <c r="C667" s="217"/>
      <c r="D667" s="207" t="s">
        <v>183</v>
      </c>
      <c r="E667" s="218" t="s">
        <v>1</v>
      </c>
      <c r="F667" s="219" t="s">
        <v>661</v>
      </c>
      <c r="G667" s="217"/>
      <c r="H667" s="220">
        <v>19.95</v>
      </c>
      <c r="I667" s="221"/>
      <c r="J667" s="217"/>
      <c r="K667" s="217"/>
      <c r="L667" s="222"/>
      <c r="M667" s="223"/>
      <c r="N667" s="224"/>
      <c r="O667" s="224"/>
      <c r="P667" s="224"/>
      <c r="Q667" s="224"/>
      <c r="R667" s="224"/>
      <c r="S667" s="224"/>
      <c r="T667" s="225"/>
      <c r="AT667" s="226" t="s">
        <v>183</v>
      </c>
      <c r="AU667" s="226" t="s">
        <v>89</v>
      </c>
      <c r="AV667" s="14" t="s">
        <v>89</v>
      </c>
      <c r="AW667" s="14" t="s">
        <v>36</v>
      </c>
      <c r="AX667" s="14" t="s">
        <v>79</v>
      </c>
      <c r="AY667" s="226" t="s">
        <v>174</v>
      </c>
    </row>
    <row r="668" spans="2:51" s="15" customFormat="1" ht="11.25">
      <c r="B668" s="227"/>
      <c r="C668" s="228"/>
      <c r="D668" s="207" t="s">
        <v>183</v>
      </c>
      <c r="E668" s="229" t="s">
        <v>1</v>
      </c>
      <c r="F668" s="230" t="s">
        <v>188</v>
      </c>
      <c r="G668" s="228"/>
      <c r="H668" s="231">
        <v>19.95</v>
      </c>
      <c r="I668" s="232"/>
      <c r="J668" s="228"/>
      <c r="K668" s="228"/>
      <c r="L668" s="233"/>
      <c r="M668" s="234"/>
      <c r="N668" s="235"/>
      <c r="O668" s="235"/>
      <c r="P668" s="235"/>
      <c r="Q668" s="235"/>
      <c r="R668" s="235"/>
      <c r="S668" s="235"/>
      <c r="T668" s="236"/>
      <c r="AT668" s="237" t="s">
        <v>183</v>
      </c>
      <c r="AU668" s="237" t="s">
        <v>89</v>
      </c>
      <c r="AV668" s="15" t="s">
        <v>181</v>
      </c>
      <c r="AW668" s="15" t="s">
        <v>36</v>
      </c>
      <c r="AX668" s="15" t="s">
        <v>87</v>
      </c>
      <c r="AY668" s="237" t="s">
        <v>174</v>
      </c>
    </row>
    <row r="669" spans="1:65" s="2" customFormat="1" ht="24.2" customHeight="1">
      <c r="A669" s="35"/>
      <c r="B669" s="36"/>
      <c r="C669" s="249" t="s">
        <v>662</v>
      </c>
      <c r="D669" s="249" t="s">
        <v>317</v>
      </c>
      <c r="E669" s="250" t="s">
        <v>663</v>
      </c>
      <c r="F669" s="251" t="s">
        <v>664</v>
      </c>
      <c r="G669" s="252" t="s">
        <v>357</v>
      </c>
      <c r="H669" s="253">
        <v>20.948</v>
      </c>
      <c r="I669" s="254"/>
      <c r="J669" s="255">
        <f>ROUND(I669*H669,2)</f>
        <v>0</v>
      </c>
      <c r="K669" s="251" t="s">
        <v>180</v>
      </c>
      <c r="L669" s="256"/>
      <c r="M669" s="257" t="s">
        <v>1</v>
      </c>
      <c r="N669" s="258" t="s">
        <v>44</v>
      </c>
      <c r="O669" s="72"/>
      <c r="P669" s="201">
        <f>O669*H669</f>
        <v>0</v>
      </c>
      <c r="Q669" s="201">
        <v>0.082</v>
      </c>
      <c r="R669" s="201">
        <f>Q669*H669</f>
        <v>1.7177360000000002</v>
      </c>
      <c r="S669" s="201">
        <v>0</v>
      </c>
      <c r="T669" s="202">
        <f>S669*H669</f>
        <v>0</v>
      </c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R669" s="203" t="s">
        <v>238</v>
      </c>
      <c r="AT669" s="203" t="s">
        <v>317</v>
      </c>
      <c r="AU669" s="203" t="s">
        <v>89</v>
      </c>
      <c r="AY669" s="18" t="s">
        <v>174</v>
      </c>
      <c r="BE669" s="204">
        <f>IF(N669="základní",J669,0)</f>
        <v>0</v>
      </c>
      <c r="BF669" s="204">
        <f>IF(N669="snížená",J669,0)</f>
        <v>0</v>
      </c>
      <c r="BG669" s="204">
        <f>IF(N669="zákl. přenesená",J669,0)</f>
        <v>0</v>
      </c>
      <c r="BH669" s="204">
        <f>IF(N669="sníž. přenesená",J669,0)</f>
        <v>0</v>
      </c>
      <c r="BI669" s="204">
        <f>IF(N669="nulová",J669,0)</f>
        <v>0</v>
      </c>
      <c r="BJ669" s="18" t="s">
        <v>87</v>
      </c>
      <c r="BK669" s="204">
        <f>ROUND(I669*H669,2)</f>
        <v>0</v>
      </c>
      <c r="BL669" s="18" t="s">
        <v>181</v>
      </c>
      <c r="BM669" s="203" t="s">
        <v>665</v>
      </c>
    </row>
    <row r="670" spans="2:51" s="14" customFormat="1" ht="11.25">
      <c r="B670" s="216"/>
      <c r="C670" s="217"/>
      <c r="D670" s="207" t="s">
        <v>183</v>
      </c>
      <c r="E670" s="218" t="s">
        <v>1</v>
      </c>
      <c r="F670" s="219" t="s">
        <v>666</v>
      </c>
      <c r="G670" s="217"/>
      <c r="H670" s="220">
        <v>20.948</v>
      </c>
      <c r="I670" s="221"/>
      <c r="J670" s="217"/>
      <c r="K670" s="217"/>
      <c r="L670" s="222"/>
      <c r="M670" s="223"/>
      <c r="N670" s="224"/>
      <c r="O670" s="224"/>
      <c r="P670" s="224"/>
      <c r="Q670" s="224"/>
      <c r="R670" s="224"/>
      <c r="S670" s="224"/>
      <c r="T670" s="225"/>
      <c r="AT670" s="226" t="s">
        <v>183</v>
      </c>
      <c r="AU670" s="226" t="s">
        <v>89</v>
      </c>
      <c r="AV670" s="14" t="s">
        <v>89</v>
      </c>
      <c r="AW670" s="14" t="s">
        <v>36</v>
      </c>
      <c r="AX670" s="14" t="s">
        <v>87</v>
      </c>
      <c r="AY670" s="226" t="s">
        <v>174</v>
      </c>
    </row>
    <row r="671" spans="2:63" s="12" customFormat="1" ht="22.9" customHeight="1">
      <c r="B671" s="176"/>
      <c r="C671" s="177"/>
      <c r="D671" s="178" t="s">
        <v>78</v>
      </c>
      <c r="E671" s="190" t="s">
        <v>181</v>
      </c>
      <c r="F671" s="190" t="s">
        <v>667</v>
      </c>
      <c r="G671" s="177"/>
      <c r="H671" s="177"/>
      <c r="I671" s="180"/>
      <c r="J671" s="191">
        <f>BK671</f>
        <v>0</v>
      </c>
      <c r="K671" s="177"/>
      <c r="L671" s="182"/>
      <c r="M671" s="183"/>
      <c r="N671" s="184"/>
      <c r="O671" s="184"/>
      <c r="P671" s="185">
        <f>SUM(P672:P824)</f>
        <v>0</v>
      </c>
      <c r="Q671" s="184"/>
      <c r="R671" s="185">
        <f>SUM(R672:R824)</f>
        <v>39.39834496</v>
      </c>
      <c r="S671" s="184"/>
      <c r="T671" s="186">
        <f>SUM(T672:T824)</f>
        <v>0</v>
      </c>
      <c r="AR671" s="187" t="s">
        <v>87</v>
      </c>
      <c r="AT671" s="188" t="s">
        <v>78</v>
      </c>
      <c r="AU671" s="188" t="s">
        <v>87</v>
      </c>
      <c r="AY671" s="187" t="s">
        <v>174</v>
      </c>
      <c r="BK671" s="189">
        <f>SUM(BK672:BK824)</f>
        <v>0</v>
      </c>
    </row>
    <row r="672" spans="1:65" s="2" customFormat="1" ht="14.45" customHeight="1">
      <c r="A672" s="35"/>
      <c r="B672" s="36"/>
      <c r="C672" s="192" t="s">
        <v>668</v>
      </c>
      <c r="D672" s="192" t="s">
        <v>176</v>
      </c>
      <c r="E672" s="193" t="s">
        <v>669</v>
      </c>
      <c r="F672" s="194" t="s">
        <v>670</v>
      </c>
      <c r="G672" s="195" t="s">
        <v>197</v>
      </c>
      <c r="H672" s="196">
        <v>4.968</v>
      </c>
      <c r="I672" s="197"/>
      <c r="J672" s="198">
        <f>ROUND(I672*H672,2)</f>
        <v>0</v>
      </c>
      <c r="K672" s="194" t="s">
        <v>180</v>
      </c>
      <c r="L672" s="40"/>
      <c r="M672" s="199" t="s">
        <v>1</v>
      </c>
      <c r="N672" s="200" t="s">
        <v>44</v>
      </c>
      <c r="O672" s="72"/>
      <c r="P672" s="201">
        <f>O672*H672</f>
        <v>0</v>
      </c>
      <c r="Q672" s="201">
        <v>2.45343</v>
      </c>
      <c r="R672" s="201">
        <f>Q672*H672</f>
        <v>12.18864024</v>
      </c>
      <c r="S672" s="201">
        <v>0</v>
      </c>
      <c r="T672" s="202">
        <f>S672*H672</f>
        <v>0</v>
      </c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R672" s="203" t="s">
        <v>181</v>
      </c>
      <c r="AT672" s="203" t="s">
        <v>176</v>
      </c>
      <c r="AU672" s="203" t="s">
        <v>89</v>
      </c>
      <c r="AY672" s="18" t="s">
        <v>174</v>
      </c>
      <c r="BE672" s="204">
        <f>IF(N672="základní",J672,0)</f>
        <v>0</v>
      </c>
      <c r="BF672" s="204">
        <f>IF(N672="snížená",J672,0)</f>
        <v>0</v>
      </c>
      <c r="BG672" s="204">
        <f>IF(N672="zákl. přenesená",J672,0)</f>
        <v>0</v>
      </c>
      <c r="BH672" s="204">
        <f>IF(N672="sníž. přenesená",J672,0)</f>
        <v>0</v>
      </c>
      <c r="BI672" s="204">
        <f>IF(N672="nulová",J672,0)</f>
        <v>0</v>
      </c>
      <c r="BJ672" s="18" t="s">
        <v>87</v>
      </c>
      <c r="BK672" s="204">
        <f>ROUND(I672*H672,2)</f>
        <v>0</v>
      </c>
      <c r="BL672" s="18" t="s">
        <v>181</v>
      </c>
      <c r="BM672" s="203" t="s">
        <v>671</v>
      </c>
    </row>
    <row r="673" spans="2:51" s="13" customFormat="1" ht="11.25">
      <c r="B673" s="205"/>
      <c r="C673" s="206"/>
      <c r="D673" s="207" t="s">
        <v>183</v>
      </c>
      <c r="E673" s="208" t="s">
        <v>1</v>
      </c>
      <c r="F673" s="209" t="s">
        <v>529</v>
      </c>
      <c r="G673" s="206"/>
      <c r="H673" s="208" t="s">
        <v>1</v>
      </c>
      <c r="I673" s="210"/>
      <c r="J673" s="206"/>
      <c r="K673" s="206"/>
      <c r="L673" s="211"/>
      <c r="M673" s="212"/>
      <c r="N673" s="213"/>
      <c r="O673" s="213"/>
      <c r="P673" s="213"/>
      <c r="Q673" s="213"/>
      <c r="R673" s="213"/>
      <c r="S673" s="213"/>
      <c r="T673" s="214"/>
      <c r="AT673" s="215" t="s">
        <v>183</v>
      </c>
      <c r="AU673" s="215" t="s">
        <v>89</v>
      </c>
      <c r="AV673" s="13" t="s">
        <v>87</v>
      </c>
      <c r="AW673" s="13" t="s">
        <v>36</v>
      </c>
      <c r="AX673" s="13" t="s">
        <v>79</v>
      </c>
      <c r="AY673" s="215" t="s">
        <v>174</v>
      </c>
    </row>
    <row r="674" spans="2:51" s="13" customFormat="1" ht="11.25">
      <c r="B674" s="205"/>
      <c r="C674" s="206"/>
      <c r="D674" s="207" t="s">
        <v>183</v>
      </c>
      <c r="E674" s="208" t="s">
        <v>1</v>
      </c>
      <c r="F674" s="209" t="s">
        <v>200</v>
      </c>
      <c r="G674" s="206"/>
      <c r="H674" s="208" t="s">
        <v>1</v>
      </c>
      <c r="I674" s="210"/>
      <c r="J674" s="206"/>
      <c r="K674" s="206"/>
      <c r="L674" s="211"/>
      <c r="M674" s="212"/>
      <c r="N674" s="213"/>
      <c r="O674" s="213"/>
      <c r="P674" s="213"/>
      <c r="Q674" s="213"/>
      <c r="R674" s="213"/>
      <c r="S674" s="213"/>
      <c r="T674" s="214"/>
      <c r="AT674" s="215" t="s">
        <v>183</v>
      </c>
      <c r="AU674" s="215" t="s">
        <v>89</v>
      </c>
      <c r="AV674" s="13" t="s">
        <v>87</v>
      </c>
      <c r="AW674" s="13" t="s">
        <v>36</v>
      </c>
      <c r="AX674" s="13" t="s">
        <v>79</v>
      </c>
      <c r="AY674" s="215" t="s">
        <v>174</v>
      </c>
    </row>
    <row r="675" spans="2:51" s="13" customFormat="1" ht="11.25">
      <c r="B675" s="205"/>
      <c r="C675" s="206"/>
      <c r="D675" s="207" t="s">
        <v>183</v>
      </c>
      <c r="E675" s="208" t="s">
        <v>1</v>
      </c>
      <c r="F675" s="209" t="s">
        <v>201</v>
      </c>
      <c r="G675" s="206"/>
      <c r="H675" s="208" t="s">
        <v>1</v>
      </c>
      <c r="I675" s="210"/>
      <c r="J675" s="206"/>
      <c r="K675" s="206"/>
      <c r="L675" s="211"/>
      <c r="M675" s="212"/>
      <c r="N675" s="213"/>
      <c r="O675" s="213"/>
      <c r="P675" s="213"/>
      <c r="Q675" s="213"/>
      <c r="R675" s="213"/>
      <c r="S675" s="213"/>
      <c r="T675" s="214"/>
      <c r="AT675" s="215" t="s">
        <v>183</v>
      </c>
      <c r="AU675" s="215" t="s">
        <v>89</v>
      </c>
      <c r="AV675" s="13" t="s">
        <v>87</v>
      </c>
      <c r="AW675" s="13" t="s">
        <v>36</v>
      </c>
      <c r="AX675" s="13" t="s">
        <v>79</v>
      </c>
      <c r="AY675" s="215" t="s">
        <v>174</v>
      </c>
    </row>
    <row r="676" spans="2:51" s="13" customFormat="1" ht="11.25">
      <c r="B676" s="205"/>
      <c r="C676" s="206"/>
      <c r="D676" s="207" t="s">
        <v>183</v>
      </c>
      <c r="E676" s="208" t="s">
        <v>1</v>
      </c>
      <c r="F676" s="209" t="s">
        <v>672</v>
      </c>
      <c r="G676" s="206"/>
      <c r="H676" s="208" t="s">
        <v>1</v>
      </c>
      <c r="I676" s="210"/>
      <c r="J676" s="206"/>
      <c r="K676" s="206"/>
      <c r="L676" s="211"/>
      <c r="M676" s="212"/>
      <c r="N676" s="213"/>
      <c r="O676" s="213"/>
      <c r="P676" s="213"/>
      <c r="Q676" s="213"/>
      <c r="R676" s="213"/>
      <c r="S676" s="213"/>
      <c r="T676" s="214"/>
      <c r="AT676" s="215" t="s">
        <v>183</v>
      </c>
      <c r="AU676" s="215" t="s">
        <v>89</v>
      </c>
      <c r="AV676" s="13" t="s">
        <v>87</v>
      </c>
      <c r="AW676" s="13" t="s">
        <v>36</v>
      </c>
      <c r="AX676" s="13" t="s">
        <v>79</v>
      </c>
      <c r="AY676" s="215" t="s">
        <v>174</v>
      </c>
    </row>
    <row r="677" spans="2:51" s="14" customFormat="1" ht="11.25">
      <c r="B677" s="216"/>
      <c r="C677" s="217"/>
      <c r="D677" s="207" t="s">
        <v>183</v>
      </c>
      <c r="E677" s="218" t="s">
        <v>1</v>
      </c>
      <c r="F677" s="219" t="s">
        <v>673</v>
      </c>
      <c r="G677" s="217"/>
      <c r="H677" s="220">
        <v>3.404</v>
      </c>
      <c r="I677" s="221"/>
      <c r="J677" s="217"/>
      <c r="K677" s="217"/>
      <c r="L677" s="222"/>
      <c r="M677" s="223"/>
      <c r="N677" s="224"/>
      <c r="O677" s="224"/>
      <c r="P677" s="224"/>
      <c r="Q677" s="224"/>
      <c r="R677" s="224"/>
      <c r="S677" s="224"/>
      <c r="T677" s="225"/>
      <c r="AT677" s="226" t="s">
        <v>183</v>
      </c>
      <c r="AU677" s="226" t="s">
        <v>89</v>
      </c>
      <c r="AV677" s="14" t="s">
        <v>89</v>
      </c>
      <c r="AW677" s="14" t="s">
        <v>36</v>
      </c>
      <c r="AX677" s="14" t="s">
        <v>79</v>
      </c>
      <c r="AY677" s="226" t="s">
        <v>174</v>
      </c>
    </row>
    <row r="678" spans="2:51" s="14" customFormat="1" ht="11.25">
      <c r="B678" s="216"/>
      <c r="C678" s="217"/>
      <c r="D678" s="207" t="s">
        <v>183</v>
      </c>
      <c r="E678" s="218" t="s">
        <v>1</v>
      </c>
      <c r="F678" s="219" t="s">
        <v>674</v>
      </c>
      <c r="G678" s="217"/>
      <c r="H678" s="220">
        <v>0.256</v>
      </c>
      <c r="I678" s="221"/>
      <c r="J678" s="217"/>
      <c r="K678" s="217"/>
      <c r="L678" s="222"/>
      <c r="M678" s="223"/>
      <c r="N678" s="224"/>
      <c r="O678" s="224"/>
      <c r="P678" s="224"/>
      <c r="Q678" s="224"/>
      <c r="R678" s="224"/>
      <c r="S678" s="224"/>
      <c r="T678" s="225"/>
      <c r="AT678" s="226" t="s">
        <v>183</v>
      </c>
      <c r="AU678" s="226" t="s">
        <v>89</v>
      </c>
      <c r="AV678" s="14" t="s">
        <v>89</v>
      </c>
      <c r="AW678" s="14" t="s">
        <v>36</v>
      </c>
      <c r="AX678" s="14" t="s">
        <v>79</v>
      </c>
      <c r="AY678" s="226" t="s">
        <v>174</v>
      </c>
    </row>
    <row r="679" spans="2:51" s="16" customFormat="1" ht="11.25">
      <c r="B679" s="238"/>
      <c r="C679" s="239"/>
      <c r="D679" s="207" t="s">
        <v>183</v>
      </c>
      <c r="E679" s="240" t="s">
        <v>1</v>
      </c>
      <c r="F679" s="241" t="s">
        <v>226</v>
      </c>
      <c r="G679" s="239"/>
      <c r="H679" s="242">
        <v>3.66</v>
      </c>
      <c r="I679" s="243"/>
      <c r="J679" s="239"/>
      <c r="K679" s="239"/>
      <c r="L679" s="244"/>
      <c r="M679" s="245"/>
      <c r="N679" s="246"/>
      <c r="O679" s="246"/>
      <c r="P679" s="246"/>
      <c r="Q679" s="246"/>
      <c r="R679" s="246"/>
      <c r="S679" s="246"/>
      <c r="T679" s="247"/>
      <c r="AT679" s="248" t="s">
        <v>183</v>
      </c>
      <c r="AU679" s="248" t="s">
        <v>89</v>
      </c>
      <c r="AV679" s="16" t="s">
        <v>194</v>
      </c>
      <c r="AW679" s="16" t="s">
        <v>36</v>
      </c>
      <c r="AX679" s="16" t="s">
        <v>79</v>
      </c>
      <c r="AY679" s="248" t="s">
        <v>174</v>
      </c>
    </row>
    <row r="680" spans="2:51" s="13" customFormat="1" ht="11.25">
      <c r="B680" s="205"/>
      <c r="C680" s="206"/>
      <c r="D680" s="207" t="s">
        <v>183</v>
      </c>
      <c r="E680" s="208" t="s">
        <v>1</v>
      </c>
      <c r="F680" s="209" t="s">
        <v>675</v>
      </c>
      <c r="G680" s="206"/>
      <c r="H680" s="208" t="s">
        <v>1</v>
      </c>
      <c r="I680" s="210"/>
      <c r="J680" s="206"/>
      <c r="K680" s="206"/>
      <c r="L680" s="211"/>
      <c r="M680" s="212"/>
      <c r="N680" s="213"/>
      <c r="O680" s="213"/>
      <c r="P680" s="213"/>
      <c r="Q680" s="213"/>
      <c r="R680" s="213"/>
      <c r="S680" s="213"/>
      <c r="T680" s="214"/>
      <c r="AT680" s="215" t="s">
        <v>183</v>
      </c>
      <c r="AU680" s="215" t="s">
        <v>89</v>
      </c>
      <c r="AV680" s="13" t="s">
        <v>87</v>
      </c>
      <c r="AW680" s="13" t="s">
        <v>36</v>
      </c>
      <c r="AX680" s="13" t="s">
        <v>79</v>
      </c>
      <c r="AY680" s="215" t="s">
        <v>174</v>
      </c>
    </row>
    <row r="681" spans="2:51" s="14" customFormat="1" ht="11.25">
      <c r="B681" s="216"/>
      <c r="C681" s="217"/>
      <c r="D681" s="207" t="s">
        <v>183</v>
      </c>
      <c r="E681" s="218" t="s">
        <v>1</v>
      </c>
      <c r="F681" s="219" t="s">
        <v>676</v>
      </c>
      <c r="G681" s="217"/>
      <c r="H681" s="220">
        <v>0.958</v>
      </c>
      <c r="I681" s="221"/>
      <c r="J681" s="217"/>
      <c r="K681" s="217"/>
      <c r="L681" s="222"/>
      <c r="M681" s="223"/>
      <c r="N681" s="224"/>
      <c r="O681" s="224"/>
      <c r="P681" s="224"/>
      <c r="Q681" s="224"/>
      <c r="R681" s="224"/>
      <c r="S681" s="224"/>
      <c r="T681" s="225"/>
      <c r="AT681" s="226" t="s">
        <v>183</v>
      </c>
      <c r="AU681" s="226" t="s">
        <v>89</v>
      </c>
      <c r="AV681" s="14" t="s">
        <v>89</v>
      </c>
      <c r="AW681" s="14" t="s">
        <v>36</v>
      </c>
      <c r="AX681" s="14" t="s">
        <v>79</v>
      </c>
      <c r="AY681" s="226" t="s">
        <v>174</v>
      </c>
    </row>
    <row r="682" spans="2:51" s="13" customFormat="1" ht="11.25">
      <c r="B682" s="205"/>
      <c r="C682" s="206"/>
      <c r="D682" s="207" t="s">
        <v>183</v>
      </c>
      <c r="E682" s="208" t="s">
        <v>1</v>
      </c>
      <c r="F682" s="209" t="s">
        <v>677</v>
      </c>
      <c r="G682" s="206"/>
      <c r="H682" s="208" t="s">
        <v>1</v>
      </c>
      <c r="I682" s="210"/>
      <c r="J682" s="206"/>
      <c r="K682" s="206"/>
      <c r="L682" s="211"/>
      <c r="M682" s="212"/>
      <c r="N682" s="213"/>
      <c r="O682" s="213"/>
      <c r="P682" s="213"/>
      <c r="Q682" s="213"/>
      <c r="R682" s="213"/>
      <c r="S682" s="213"/>
      <c r="T682" s="214"/>
      <c r="AT682" s="215" t="s">
        <v>183</v>
      </c>
      <c r="AU682" s="215" t="s">
        <v>89</v>
      </c>
      <c r="AV682" s="13" t="s">
        <v>87</v>
      </c>
      <c r="AW682" s="13" t="s">
        <v>36</v>
      </c>
      <c r="AX682" s="13" t="s">
        <v>79</v>
      </c>
      <c r="AY682" s="215" t="s">
        <v>174</v>
      </c>
    </row>
    <row r="683" spans="2:51" s="14" customFormat="1" ht="11.25">
      <c r="B683" s="216"/>
      <c r="C683" s="217"/>
      <c r="D683" s="207" t="s">
        <v>183</v>
      </c>
      <c r="E683" s="218" t="s">
        <v>1</v>
      </c>
      <c r="F683" s="219" t="s">
        <v>678</v>
      </c>
      <c r="G683" s="217"/>
      <c r="H683" s="220">
        <v>0.35</v>
      </c>
      <c r="I683" s="221"/>
      <c r="J683" s="217"/>
      <c r="K683" s="217"/>
      <c r="L683" s="222"/>
      <c r="M683" s="223"/>
      <c r="N683" s="224"/>
      <c r="O683" s="224"/>
      <c r="P683" s="224"/>
      <c r="Q683" s="224"/>
      <c r="R683" s="224"/>
      <c r="S683" s="224"/>
      <c r="T683" s="225"/>
      <c r="AT683" s="226" t="s">
        <v>183</v>
      </c>
      <c r="AU683" s="226" t="s">
        <v>89</v>
      </c>
      <c r="AV683" s="14" t="s">
        <v>89</v>
      </c>
      <c r="AW683" s="14" t="s">
        <v>36</v>
      </c>
      <c r="AX683" s="14" t="s">
        <v>79</v>
      </c>
      <c r="AY683" s="226" t="s">
        <v>174</v>
      </c>
    </row>
    <row r="684" spans="2:51" s="16" customFormat="1" ht="11.25">
      <c r="B684" s="238"/>
      <c r="C684" s="239"/>
      <c r="D684" s="207" t="s">
        <v>183</v>
      </c>
      <c r="E684" s="240" t="s">
        <v>1</v>
      </c>
      <c r="F684" s="241" t="s">
        <v>226</v>
      </c>
      <c r="G684" s="239"/>
      <c r="H684" s="242">
        <v>1.3079999999999998</v>
      </c>
      <c r="I684" s="243"/>
      <c r="J684" s="239"/>
      <c r="K684" s="239"/>
      <c r="L684" s="244"/>
      <c r="M684" s="245"/>
      <c r="N684" s="246"/>
      <c r="O684" s="246"/>
      <c r="P684" s="246"/>
      <c r="Q684" s="246"/>
      <c r="R684" s="246"/>
      <c r="S684" s="246"/>
      <c r="T684" s="247"/>
      <c r="AT684" s="248" t="s">
        <v>183</v>
      </c>
      <c r="AU684" s="248" t="s">
        <v>89</v>
      </c>
      <c r="AV684" s="16" t="s">
        <v>194</v>
      </c>
      <c r="AW684" s="16" t="s">
        <v>36</v>
      </c>
      <c r="AX684" s="16" t="s">
        <v>79</v>
      </c>
      <c r="AY684" s="248" t="s">
        <v>174</v>
      </c>
    </row>
    <row r="685" spans="2:51" s="15" customFormat="1" ht="11.25">
      <c r="B685" s="227"/>
      <c r="C685" s="228"/>
      <c r="D685" s="207" t="s">
        <v>183</v>
      </c>
      <c r="E685" s="229" t="s">
        <v>1</v>
      </c>
      <c r="F685" s="230" t="s">
        <v>188</v>
      </c>
      <c r="G685" s="228"/>
      <c r="H685" s="231">
        <v>4.968</v>
      </c>
      <c r="I685" s="232"/>
      <c r="J685" s="228"/>
      <c r="K685" s="228"/>
      <c r="L685" s="233"/>
      <c r="M685" s="234"/>
      <c r="N685" s="235"/>
      <c r="O685" s="235"/>
      <c r="P685" s="235"/>
      <c r="Q685" s="235"/>
      <c r="R685" s="235"/>
      <c r="S685" s="235"/>
      <c r="T685" s="236"/>
      <c r="AT685" s="237" t="s">
        <v>183</v>
      </c>
      <c r="AU685" s="237" t="s">
        <v>89</v>
      </c>
      <c r="AV685" s="15" t="s">
        <v>181</v>
      </c>
      <c r="AW685" s="15" t="s">
        <v>36</v>
      </c>
      <c r="AX685" s="15" t="s">
        <v>87</v>
      </c>
      <c r="AY685" s="237" t="s">
        <v>174</v>
      </c>
    </row>
    <row r="686" spans="1:65" s="2" customFormat="1" ht="14.45" customHeight="1">
      <c r="A686" s="35"/>
      <c r="B686" s="36"/>
      <c r="C686" s="192" t="s">
        <v>679</v>
      </c>
      <c r="D686" s="192" t="s">
        <v>176</v>
      </c>
      <c r="E686" s="193" t="s">
        <v>680</v>
      </c>
      <c r="F686" s="194" t="s">
        <v>681</v>
      </c>
      <c r="G686" s="195" t="s">
        <v>179</v>
      </c>
      <c r="H686" s="196">
        <v>36.72</v>
      </c>
      <c r="I686" s="197"/>
      <c r="J686" s="198">
        <f>ROUND(I686*H686,2)</f>
        <v>0</v>
      </c>
      <c r="K686" s="194" t="s">
        <v>180</v>
      </c>
      <c r="L686" s="40"/>
      <c r="M686" s="199" t="s">
        <v>1</v>
      </c>
      <c r="N686" s="200" t="s">
        <v>44</v>
      </c>
      <c r="O686" s="72"/>
      <c r="P686" s="201">
        <f>O686*H686</f>
        <v>0</v>
      </c>
      <c r="Q686" s="201">
        <v>0.00533</v>
      </c>
      <c r="R686" s="201">
        <f>Q686*H686</f>
        <v>0.1957176</v>
      </c>
      <c r="S686" s="201">
        <v>0</v>
      </c>
      <c r="T686" s="202">
        <f>S686*H686</f>
        <v>0</v>
      </c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R686" s="203" t="s">
        <v>181</v>
      </c>
      <c r="AT686" s="203" t="s">
        <v>176</v>
      </c>
      <c r="AU686" s="203" t="s">
        <v>89</v>
      </c>
      <c r="AY686" s="18" t="s">
        <v>174</v>
      </c>
      <c r="BE686" s="204">
        <f>IF(N686="základní",J686,0)</f>
        <v>0</v>
      </c>
      <c r="BF686" s="204">
        <f>IF(N686="snížená",J686,0)</f>
        <v>0</v>
      </c>
      <c r="BG686" s="204">
        <f>IF(N686="zákl. přenesená",J686,0)</f>
        <v>0</v>
      </c>
      <c r="BH686" s="204">
        <f>IF(N686="sníž. přenesená",J686,0)</f>
        <v>0</v>
      </c>
      <c r="BI686" s="204">
        <f>IF(N686="nulová",J686,0)</f>
        <v>0</v>
      </c>
      <c r="BJ686" s="18" t="s">
        <v>87</v>
      </c>
      <c r="BK686" s="204">
        <f>ROUND(I686*H686,2)</f>
        <v>0</v>
      </c>
      <c r="BL686" s="18" t="s">
        <v>181</v>
      </c>
      <c r="BM686" s="203" t="s">
        <v>682</v>
      </c>
    </row>
    <row r="687" spans="2:51" s="13" customFormat="1" ht="11.25">
      <c r="B687" s="205"/>
      <c r="C687" s="206"/>
      <c r="D687" s="207" t="s">
        <v>183</v>
      </c>
      <c r="E687" s="208" t="s">
        <v>1</v>
      </c>
      <c r="F687" s="209" t="s">
        <v>529</v>
      </c>
      <c r="G687" s="206"/>
      <c r="H687" s="208" t="s">
        <v>1</v>
      </c>
      <c r="I687" s="210"/>
      <c r="J687" s="206"/>
      <c r="K687" s="206"/>
      <c r="L687" s="211"/>
      <c r="M687" s="212"/>
      <c r="N687" s="213"/>
      <c r="O687" s="213"/>
      <c r="P687" s="213"/>
      <c r="Q687" s="213"/>
      <c r="R687" s="213"/>
      <c r="S687" s="213"/>
      <c r="T687" s="214"/>
      <c r="AT687" s="215" t="s">
        <v>183</v>
      </c>
      <c r="AU687" s="215" t="s">
        <v>89</v>
      </c>
      <c r="AV687" s="13" t="s">
        <v>87</v>
      </c>
      <c r="AW687" s="13" t="s">
        <v>36</v>
      </c>
      <c r="AX687" s="13" t="s">
        <v>79</v>
      </c>
      <c r="AY687" s="215" t="s">
        <v>174</v>
      </c>
    </row>
    <row r="688" spans="2:51" s="13" customFormat="1" ht="11.25">
      <c r="B688" s="205"/>
      <c r="C688" s="206"/>
      <c r="D688" s="207" t="s">
        <v>183</v>
      </c>
      <c r="E688" s="208" t="s">
        <v>1</v>
      </c>
      <c r="F688" s="209" t="s">
        <v>200</v>
      </c>
      <c r="G688" s="206"/>
      <c r="H688" s="208" t="s">
        <v>1</v>
      </c>
      <c r="I688" s="210"/>
      <c r="J688" s="206"/>
      <c r="K688" s="206"/>
      <c r="L688" s="211"/>
      <c r="M688" s="212"/>
      <c r="N688" s="213"/>
      <c r="O688" s="213"/>
      <c r="P688" s="213"/>
      <c r="Q688" s="213"/>
      <c r="R688" s="213"/>
      <c r="S688" s="213"/>
      <c r="T688" s="214"/>
      <c r="AT688" s="215" t="s">
        <v>183</v>
      </c>
      <c r="AU688" s="215" t="s">
        <v>89</v>
      </c>
      <c r="AV688" s="13" t="s">
        <v>87</v>
      </c>
      <c r="AW688" s="13" t="s">
        <v>36</v>
      </c>
      <c r="AX688" s="13" t="s">
        <v>79</v>
      </c>
      <c r="AY688" s="215" t="s">
        <v>174</v>
      </c>
    </row>
    <row r="689" spans="2:51" s="13" customFormat="1" ht="11.25">
      <c r="B689" s="205"/>
      <c r="C689" s="206"/>
      <c r="D689" s="207" t="s">
        <v>183</v>
      </c>
      <c r="E689" s="208" t="s">
        <v>1</v>
      </c>
      <c r="F689" s="209" t="s">
        <v>201</v>
      </c>
      <c r="G689" s="206"/>
      <c r="H689" s="208" t="s">
        <v>1</v>
      </c>
      <c r="I689" s="210"/>
      <c r="J689" s="206"/>
      <c r="K689" s="206"/>
      <c r="L689" s="211"/>
      <c r="M689" s="212"/>
      <c r="N689" s="213"/>
      <c r="O689" s="213"/>
      <c r="P689" s="213"/>
      <c r="Q689" s="213"/>
      <c r="R689" s="213"/>
      <c r="S689" s="213"/>
      <c r="T689" s="214"/>
      <c r="AT689" s="215" t="s">
        <v>183</v>
      </c>
      <c r="AU689" s="215" t="s">
        <v>89</v>
      </c>
      <c r="AV689" s="13" t="s">
        <v>87</v>
      </c>
      <c r="AW689" s="13" t="s">
        <v>36</v>
      </c>
      <c r="AX689" s="13" t="s">
        <v>79</v>
      </c>
      <c r="AY689" s="215" t="s">
        <v>174</v>
      </c>
    </row>
    <row r="690" spans="2:51" s="13" customFormat="1" ht="11.25">
      <c r="B690" s="205"/>
      <c r="C690" s="206"/>
      <c r="D690" s="207" t="s">
        <v>183</v>
      </c>
      <c r="E690" s="208" t="s">
        <v>1</v>
      </c>
      <c r="F690" s="209" t="s">
        <v>672</v>
      </c>
      <c r="G690" s="206"/>
      <c r="H690" s="208" t="s">
        <v>1</v>
      </c>
      <c r="I690" s="210"/>
      <c r="J690" s="206"/>
      <c r="K690" s="206"/>
      <c r="L690" s="211"/>
      <c r="M690" s="212"/>
      <c r="N690" s="213"/>
      <c r="O690" s="213"/>
      <c r="P690" s="213"/>
      <c r="Q690" s="213"/>
      <c r="R690" s="213"/>
      <c r="S690" s="213"/>
      <c r="T690" s="214"/>
      <c r="AT690" s="215" t="s">
        <v>183</v>
      </c>
      <c r="AU690" s="215" t="s">
        <v>89</v>
      </c>
      <c r="AV690" s="13" t="s">
        <v>87</v>
      </c>
      <c r="AW690" s="13" t="s">
        <v>36</v>
      </c>
      <c r="AX690" s="13" t="s">
        <v>79</v>
      </c>
      <c r="AY690" s="215" t="s">
        <v>174</v>
      </c>
    </row>
    <row r="691" spans="2:51" s="14" customFormat="1" ht="11.25">
      <c r="B691" s="216"/>
      <c r="C691" s="217"/>
      <c r="D691" s="207" t="s">
        <v>183</v>
      </c>
      <c r="E691" s="218" t="s">
        <v>1</v>
      </c>
      <c r="F691" s="219" t="s">
        <v>683</v>
      </c>
      <c r="G691" s="217"/>
      <c r="H691" s="220">
        <v>17.02</v>
      </c>
      <c r="I691" s="221"/>
      <c r="J691" s="217"/>
      <c r="K691" s="217"/>
      <c r="L691" s="222"/>
      <c r="M691" s="223"/>
      <c r="N691" s="224"/>
      <c r="O691" s="224"/>
      <c r="P691" s="224"/>
      <c r="Q691" s="224"/>
      <c r="R691" s="224"/>
      <c r="S691" s="224"/>
      <c r="T691" s="225"/>
      <c r="AT691" s="226" t="s">
        <v>183</v>
      </c>
      <c r="AU691" s="226" t="s">
        <v>89</v>
      </c>
      <c r="AV691" s="14" t="s">
        <v>89</v>
      </c>
      <c r="AW691" s="14" t="s">
        <v>36</v>
      </c>
      <c r="AX691" s="14" t="s">
        <v>79</v>
      </c>
      <c r="AY691" s="226" t="s">
        <v>174</v>
      </c>
    </row>
    <row r="692" spans="2:51" s="14" customFormat="1" ht="11.25">
      <c r="B692" s="216"/>
      <c r="C692" s="217"/>
      <c r="D692" s="207" t="s">
        <v>183</v>
      </c>
      <c r="E692" s="218" t="s">
        <v>1</v>
      </c>
      <c r="F692" s="219" t="s">
        <v>684</v>
      </c>
      <c r="G692" s="217"/>
      <c r="H692" s="220">
        <v>4.15</v>
      </c>
      <c r="I692" s="221"/>
      <c r="J692" s="217"/>
      <c r="K692" s="217"/>
      <c r="L692" s="222"/>
      <c r="M692" s="223"/>
      <c r="N692" s="224"/>
      <c r="O692" s="224"/>
      <c r="P692" s="224"/>
      <c r="Q692" s="224"/>
      <c r="R692" s="224"/>
      <c r="S692" s="224"/>
      <c r="T692" s="225"/>
      <c r="AT692" s="226" t="s">
        <v>183</v>
      </c>
      <c r="AU692" s="226" t="s">
        <v>89</v>
      </c>
      <c r="AV692" s="14" t="s">
        <v>89</v>
      </c>
      <c r="AW692" s="14" t="s">
        <v>36</v>
      </c>
      <c r="AX692" s="14" t="s">
        <v>79</v>
      </c>
      <c r="AY692" s="226" t="s">
        <v>174</v>
      </c>
    </row>
    <row r="693" spans="2:51" s="14" customFormat="1" ht="11.25">
      <c r="B693" s="216"/>
      <c r="C693" s="217"/>
      <c r="D693" s="207" t="s">
        <v>183</v>
      </c>
      <c r="E693" s="218" t="s">
        <v>1</v>
      </c>
      <c r="F693" s="219" t="s">
        <v>685</v>
      </c>
      <c r="G693" s="217"/>
      <c r="H693" s="220">
        <v>1.6</v>
      </c>
      <c r="I693" s="221"/>
      <c r="J693" s="217"/>
      <c r="K693" s="217"/>
      <c r="L693" s="222"/>
      <c r="M693" s="223"/>
      <c r="N693" s="224"/>
      <c r="O693" s="224"/>
      <c r="P693" s="224"/>
      <c r="Q693" s="224"/>
      <c r="R693" s="224"/>
      <c r="S693" s="224"/>
      <c r="T693" s="225"/>
      <c r="AT693" s="226" t="s">
        <v>183</v>
      </c>
      <c r="AU693" s="226" t="s">
        <v>89</v>
      </c>
      <c r="AV693" s="14" t="s">
        <v>89</v>
      </c>
      <c r="AW693" s="14" t="s">
        <v>36</v>
      </c>
      <c r="AX693" s="14" t="s">
        <v>79</v>
      </c>
      <c r="AY693" s="226" t="s">
        <v>174</v>
      </c>
    </row>
    <row r="694" spans="2:51" s="16" customFormat="1" ht="11.25">
      <c r="B694" s="238"/>
      <c r="C694" s="239"/>
      <c r="D694" s="207" t="s">
        <v>183</v>
      </c>
      <c r="E694" s="240" t="s">
        <v>1</v>
      </c>
      <c r="F694" s="241" t="s">
        <v>226</v>
      </c>
      <c r="G694" s="239"/>
      <c r="H694" s="242">
        <v>22.770000000000003</v>
      </c>
      <c r="I694" s="243"/>
      <c r="J694" s="239"/>
      <c r="K694" s="239"/>
      <c r="L694" s="244"/>
      <c r="M694" s="245"/>
      <c r="N694" s="246"/>
      <c r="O694" s="246"/>
      <c r="P694" s="246"/>
      <c r="Q694" s="246"/>
      <c r="R694" s="246"/>
      <c r="S694" s="246"/>
      <c r="T694" s="247"/>
      <c r="AT694" s="248" t="s">
        <v>183</v>
      </c>
      <c r="AU694" s="248" t="s">
        <v>89</v>
      </c>
      <c r="AV694" s="16" t="s">
        <v>194</v>
      </c>
      <c r="AW694" s="16" t="s">
        <v>36</v>
      </c>
      <c r="AX694" s="16" t="s">
        <v>79</v>
      </c>
      <c r="AY694" s="248" t="s">
        <v>174</v>
      </c>
    </row>
    <row r="695" spans="2:51" s="13" customFormat="1" ht="11.25">
      <c r="B695" s="205"/>
      <c r="C695" s="206"/>
      <c r="D695" s="207" t="s">
        <v>183</v>
      </c>
      <c r="E695" s="208" t="s">
        <v>1</v>
      </c>
      <c r="F695" s="209" t="s">
        <v>675</v>
      </c>
      <c r="G695" s="206"/>
      <c r="H695" s="208" t="s">
        <v>1</v>
      </c>
      <c r="I695" s="210"/>
      <c r="J695" s="206"/>
      <c r="K695" s="206"/>
      <c r="L695" s="211"/>
      <c r="M695" s="212"/>
      <c r="N695" s="213"/>
      <c r="O695" s="213"/>
      <c r="P695" s="213"/>
      <c r="Q695" s="213"/>
      <c r="R695" s="213"/>
      <c r="S695" s="213"/>
      <c r="T695" s="214"/>
      <c r="AT695" s="215" t="s">
        <v>183</v>
      </c>
      <c r="AU695" s="215" t="s">
        <v>89</v>
      </c>
      <c r="AV695" s="13" t="s">
        <v>87</v>
      </c>
      <c r="AW695" s="13" t="s">
        <v>36</v>
      </c>
      <c r="AX695" s="13" t="s">
        <v>79</v>
      </c>
      <c r="AY695" s="215" t="s">
        <v>174</v>
      </c>
    </row>
    <row r="696" spans="2:51" s="14" customFormat="1" ht="11.25">
      <c r="B696" s="216"/>
      <c r="C696" s="217"/>
      <c r="D696" s="207" t="s">
        <v>183</v>
      </c>
      <c r="E696" s="218" t="s">
        <v>1</v>
      </c>
      <c r="F696" s="219" t="s">
        <v>686</v>
      </c>
      <c r="G696" s="217"/>
      <c r="H696" s="220">
        <v>3.75</v>
      </c>
      <c r="I696" s="221"/>
      <c r="J696" s="217"/>
      <c r="K696" s="217"/>
      <c r="L696" s="222"/>
      <c r="M696" s="223"/>
      <c r="N696" s="224"/>
      <c r="O696" s="224"/>
      <c r="P696" s="224"/>
      <c r="Q696" s="224"/>
      <c r="R696" s="224"/>
      <c r="S696" s="224"/>
      <c r="T696" s="225"/>
      <c r="AT696" s="226" t="s">
        <v>183</v>
      </c>
      <c r="AU696" s="226" t="s">
        <v>89</v>
      </c>
      <c r="AV696" s="14" t="s">
        <v>89</v>
      </c>
      <c r="AW696" s="14" t="s">
        <v>36</v>
      </c>
      <c r="AX696" s="14" t="s">
        <v>79</v>
      </c>
      <c r="AY696" s="226" t="s">
        <v>174</v>
      </c>
    </row>
    <row r="697" spans="2:51" s="14" customFormat="1" ht="11.25">
      <c r="B697" s="216"/>
      <c r="C697" s="217"/>
      <c r="D697" s="207" t="s">
        <v>183</v>
      </c>
      <c r="E697" s="218" t="s">
        <v>1</v>
      </c>
      <c r="F697" s="219" t="s">
        <v>687</v>
      </c>
      <c r="G697" s="217"/>
      <c r="H697" s="220">
        <v>7.2</v>
      </c>
      <c r="I697" s="221"/>
      <c r="J697" s="217"/>
      <c r="K697" s="217"/>
      <c r="L697" s="222"/>
      <c r="M697" s="223"/>
      <c r="N697" s="224"/>
      <c r="O697" s="224"/>
      <c r="P697" s="224"/>
      <c r="Q697" s="224"/>
      <c r="R697" s="224"/>
      <c r="S697" s="224"/>
      <c r="T697" s="225"/>
      <c r="AT697" s="226" t="s">
        <v>183</v>
      </c>
      <c r="AU697" s="226" t="s">
        <v>89</v>
      </c>
      <c r="AV697" s="14" t="s">
        <v>89</v>
      </c>
      <c r="AW697" s="14" t="s">
        <v>36</v>
      </c>
      <c r="AX697" s="14" t="s">
        <v>79</v>
      </c>
      <c r="AY697" s="226" t="s">
        <v>174</v>
      </c>
    </row>
    <row r="698" spans="2:51" s="13" customFormat="1" ht="11.25">
      <c r="B698" s="205"/>
      <c r="C698" s="206"/>
      <c r="D698" s="207" t="s">
        <v>183</v>
      </c>
      <c r="E698" s="208" t="s">
        <v>1</v>
      </c>
      <c r="F698" s="209" t="s">
        <v>677</v>
      </c>
      <c r="G698" s="206"/>
      <c r="H698" s="208" t="s">
        <v>1</v>
      </c>
      <c r="I698" s="210"/>
      <c r="J698" s="206"/>
      <c r="K698" s="206"/>
      <c r="L698" s="211"/>
      <c r="M698" s="212"/>
      <c r="N698" s="213"/>
      <c r="O698" s="213"/>
      <c r="P698" s="213"/>
      <c r="Q698" s="213"/>
      <c r="R698" s="213"/>
      <c r="S698" s="213"/>
      <c r="T698" s="214"/>
      <c r="AT698" s="215" t="s">
        <v>183</v>
      </c>
      <c r="AU698" s="215" t="s">
        <v>89</v>
      </c>
      <c r="AV698" s="13" t="s">
        <v>87</v>
      </c>
      <c r="AW698" s="13" t="s">
        <v>36</v>
      </c>
      <c r="AX698" s="13" t="s">
        <v>79</v>
      </c>
      <c r="AY698" s="215" t="s">
        <v>174</v>
      </c>
    </row>
    <row r="699" spans="2:51" s="14" customFormat="1" ht="11.25">
      <c r="B699" s="216"/>
      <c r="C699" s="217"/>
      <c r="D699" s="207" t="s">
        <v>183</v>
      </c>
      <c r="E699" s="218" t="s">
        <v>1</v>
      </c>
      <c r="F699" s="219" t="s">
        <v>688</v>
      </c>
      <c r="G699" s="217"/>
      <c r="H699" s="220">
        <v>1.75</v>
      </c>
      <c r="I699" s="221"/>
      <c r="J699" s="217"/>
      <c r="K699" s="217"/>
      <c r="L699" s="222"/>
      <c r="M699" s="223"/>
      <c r="N699" s="224"/>
      <c r="O699" s="224"/>
      <c r="P699" s="224"/>
      <c r="Q699" s="224"/>
      <c r="R699" s="224"/>
      <c r="S699" s="224"/>
      <c r="T699" s="225"/>
      <c r="AT699" s="226" t="s">
        <v>183</v>
      </c>
      <c r="AU699" s="226" t="s">
        <v>89</v>
      </c>
      <c r="AV699" s="14" t="s">
        <v>89</v>
      </c>
      <c r="AW699" s="14" t="s">
        <v>36</v>
      </c>
      <c r="AX699" s="14" t="s">
        <v>79</v>
      </c>
      <c r="AY699" s="226" t="s">
        <v>174</v>
      </c>
    </row>
    <row r="700" spans="2:51" s="14" customFormat="1" ht="11.25">
      <c r="B700" s="216"/>
      <c r="C700" s="217"/>
      <c r="D700" s="207" t="s">
        <v>183</v>
      </c>
      <c r="E700" s="218" t="s">
        <v>1</v>
      </c>
      <c r="F700" s="219" t="s">
        <v>689</v>
      </c>
      <c r="G700" s="217"/>
      <c r="H700" s="220">
        <v>1.25</v>
      </c>
      <c r="I700" s="221"/>
      <c r="J700" s="217"/>
      <c r="K700" s="217"/>
      <c r="L700" s="222"/>
      <c r="M700" s="223"/>
      <c r="N700" s="224"/>
      <c r="O700" s="224"/>
      <c r="P700" s="224"/>
      <c r="Q700" s="224"/>
      <c r="R700" s="224"/>
      <c r="S700" s="224"/>
      <c r="T700" s="225"/>
      <c r="AT700" s="226" t="s">
        <v>183</v>
      </c>
      <c r="AU700" s="226" t="s">
        <v>89</v>
      </c>
      <c r="AV700" s="14" t="s">
        <v>89</v>
      </c>
      <c r="AW700" s="14" t="s">
        <v>36</v>
      </c>
      <c r="AX700" s="14" t="s">
        <v>79</v>
      </c>
      <c r="AY700" s="226" t="s">
        <v>174</v>
      </c>
    </row>
    <row r="701" spans="2:51" s="16" customFormat="1" ht="11.25">
      <c r="B701" s="238"/>
      <c r="C701" s="239"/>
      <c r="D701" s="207" t="s">
        <v>183</v>
      </c>
      <c r="E701" s="240" t="s">
        <v>1</v>
      </c>
      <c r="F701" s="241" t="s">
        <v>226</v>
      </c>
      <c r="G701" s="239"/>
      <c r="H701" s="242">
        <v>13.95</v>
      </c>
      <c r="I701" s="243"/>
      <c r="J701" s="239"/>
      <c r="K701" s="239"/>
      <c r="L701" s="244"/>
      <c r="M701" s="245"/>
      <c r="N701" s="246"/>
      <c r="O701" s="246"/>
      <c r="P701" s="246"/>
      <c r="Q701" s="246"/>
      <c r="R701" s="246"/>
      <c r="S701" s="246"/>
      <c r="T701" s="247"/>
      <c r="AT701" s="248" t="s">
        <v>183</v>
      </c>
      <c r="AU701" s="248" t="s">
        <v>89</v>
      </c>
      <c r="AV701" s="16" t="s">
        <v>194</v>
      </c>
      <c r="AW701" s="16" t="s">
        <v>36</v>
      </c>
      <c r="AX701" s="16" t="s">
        <v>79</v>
      </c>
      <c r="AY701" s="248" t="s">
        <v>174</v>
      </c>
    </row>
    <row r="702" spans="2:51" s="15" customFormat="1" ht="11.25">
      <c r="B702" s="227"/>
      <c r="C702" s="228"/>
      <c r="D702" s="207" t="s">
        <v>183</v>
      </c>
      <c r="E702" s="229" t="s">
        <v>1</v>
      </c>
      <c r="F702" s="230" t="s">
        <v>188</v>
      </c>
      <c r="G702" s="228"/>
      <c r="H702" s="231">
        <v>36.720000000000006</v>
      </c>
      <c r="I702" s="232"/>
      <c r="J702" s="228"/>
      <c r="K702" s="228"/>
      <c r="L702" s="233"/>
      <c r="M702" s="234"/>
      <c r="N702" s="235"/>
      <c r="O702" s="235"/>
      <c r="P702" s="235"/>
      <c r="Q702" s="235"/>
      <c r="R702" s="235"/>
      <c r="S702" s="235"/>
      <c r="T702" s="236"/>
      <c r="AT702" s="237" t="s">
        <v>183</v>
      </c>
      <c r="AU702" s="237" t="s">
        <v>89</v>
      </c>
      <c r="AV702" s="15" t="s">
        <v>181</v>
      </c>
      <c r="AW702" s="15" t="s">
        <v>36</v>
      </c>
      <c r="AX702" s="15" t="s">
        <v>87</v>
      </c>
      <c r="AY702" s="237" t="s">
        <v>174</v>
      </c>
    </row>
    <row r="703" spans="1:65" s="2" customFormat="1" ht="14.45" customHeight="1">
      <c r="A703" s="35"/>
      <c r="B703" s="36"/>
      <c r="C703" s="192" t="s">
        <v>690</v>
      </c>
      <c r="D703" s="192" t="s">
        <v>176</v>
      </c>
      <c r="E703" s="193" t="s">
        <v>691</v>
      </c>
      <c r="F703" s="194" t="s">
        <v>692</v>
      </c>
      <c r="G703" s="195" t="s">
        <v>179</v>
      </c>
      <c r="H703" s="196">
        <v>36.72</v>
      </c>
      <c r="I703" s="197"/>
      <c r="J703" s="198">
        <f>ROUND(I703*H703,2)</f>
        <v>0</v>
      </c>
      <c r="K703" s="194" t="s">
        <v>180</v>
      </c>
      <c r="L703" s="40"/>
      <c r="M703" s="199" t="s">
        <v>1</v>
      </c>
      <c r="N703" s="200" t="s">
        <v>44</v>
      </c>
      <c r="O703" s="72"/>
      <c r="P703" s="201">
        <f>O703*H703</f>
        <v>0</v>
      </c>
      <c r="Q703" s="201">
        <v>0</v>
      </c>
      <c r="R703" s="201">
        <f>Q703*H703</f>
        <v>0</v>
      </c>
      <c r="S703" s="201">
        <v>0</v>
      </c>
      <c r="T703" s="202">
        <f>S703*H703</f>
        <v>0</v>
      </c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R703" s="203" t="s">
        <v>181</v>
      </c>
      <c r="AT703" s="203" t="s">
        <v>176</v>
      </c>
      <c r="AU703" s="203" t="s">
        <v>89</v>
      </c>
      <c r="AY703" s="18" t="s">
        <v>174</v>
      </c>
      <c r="BE703" s="204">
        <f>IF(N703="základní",J703,0)</f>
        <v>0</v>
      </c>
      <c r="BF703" s="204">
        <f>IF(N703="snížená",J703,0)</f>
        <v>0</v>
      </c>
      <c r="BG703" s="204">
        <f>IF(N703="zákl. přenesená",J703,0)</f>
        <v>0</v>
      </c>
      <c r="BH703" s="204">
        <f>IF(N703="sníž. přenesená",J703,0)</f>
        <v>0</v>
      </c>
      <c r="BI703" s="204">
        <f>IF(N703="nulová",J703,0)</f>
        <v>0</v>
      </c>
      <c r="BJ703" s="18" t="s">
        <v>87</v>
      </c>
      <c r="BK703" s="204">
        <f>ROUND(I703*H703,2)</f>
        <v>0</v>
      </c>
      <c r="BL703" s="18" t="s">
        <v>181</v>
      </c>
      <c r="BM703" s="203" t="s">
        <v>693</v>
      </c>
    </row>
    <row r="704" spans="1:65" s="2" customFormat="1" ht="14.45" customHeight="1">
      <c r="A704" s="35"/>
      <c r="B704" s="36"/>
      <c r="C704" s="192" t="s">
        <v>694</v>
      </c>
      <c r="D704" s="192" t="s">
        <v>176</v>
      </c>
      <c r="E704" s="193" t="s">
        <v>695</v>
      </c>
      <c r="F704" s="194" t="s">
        <v>696</v>
      </c>
      <c r="G704" s="195" t="s">
        <v>179</v>
      </c>
      <c r="H704" s="196">
        <v>22.02</v>
      </c>
      <c r="I704" s="197"/>
      <c r="J704" s="198">
        <f>ROUND(I704*H704,2)</f>
        <v>0</v>
      </c>
      <c r="K704" s="194" t="s">
        <v>180</v>
      </c>
      <c r="L704" s="40"/>
      <c r="M704" s="199" t="s">
        <v>1</v>
      </c>
      <c r="N704" s="200" t="s">
        <v>44</v>
      </c>
      <c r="O704" s="72"/>
      <c r="P704" s="201">
        <f>O704*H704</f>
        <v>0</v>
      </c>
      <c r="Q704" s="201">
        <v>0.00088</v>
      </c>
      <c r="R704" s="201">
        <f>Q704*H704</f>
        <v>0.019377600000000002</v>
      </c>
      <c r="S704" s="201">
        <v>0</v>
      </c>
      <c r="T704" s="202">
        <f>S704*H704</f>
        <v>0</v>
      </c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R704" s="203" t="s">
        <v>181</v>
      </c>
      <c r="AT704" s="203" t="s">
        <v>176</v>
      </c>
      <c r="AU704" s="203" t="s">
        <v>89</v>
      </c>
      <c r="AY704" s="18" t="s">
        <v>174</v>
      </c>
      <c r="BE704" s="204">
        <f>IF(N704="základní",J704,0)</f>
        <v>0</v>
      </c>
      <c r="BF704" s="204">
        <f>IF(N704="snížená",J704,0)</f>
        <v>0</v>
      </c>
      <c r="BG704" s="204">
        <f>IF(N704="zákl. přenesená",J704,0)</f>
        <v>0</v>
      </c>
      <c r="BH704" s="204">
        <f>IF(N704="sníž. přenesená",J704,0)</f>
        <v>0</v>
      </c>
      <c r="BI704" s="204">
        <f>IF(N704="nulová",J704,0)</f>
        <v>0</v>
      </c>
      <c r="BJ704" s="18" t="s">
        <v>87</v>
      </c>
      <c r="BK704" s="204">
        <f>ROUND(I704*H704,2)</f>
        <v>0</v>
      </c>
      <c r="BL704" s="18" t="s">
        <v>181</v>
      </c>
      <c r="BM704" s="203" t="s">
        <v>697</v>
      </c>
    </row>
    <row r="705" spans="2:51" s="13" customFormat="1" ht="11.25">
      <c r="B705" s="205"/>
      <c r="C705" s="206"/>
      <c r="D705" s="207" t="s">
        <v>183</v>
      </c>
      <c r="E705" s="208" t="s">
        <v>1</v>
      </c>
      <c r="F705" s="209" t="s">
        <v>529</v>
      </c>
      <c r="G705" s="206"/>
      <c r="H705" s="208" t="s">
        <v>1</v>
      </c>
      <c r="I705" s="210"/>
      <c r="J705" s="206"/>
      <c r="K705" s="206"/>
      <c r="L705" s="211"/>
      <c r="M705" s="212"/>
      <c r="N705" s="213"/>
      <c r="O705" s="213"/>
      <c r="P705" s="213"/>
      <c r="Q705" s="213"/>
      <c r="R705" s="213"/>
      <c r="S705" s="213"/>
      <c r="T705" s="214"/>
      <c r="AT705" s="215" t="s">
        <v>183</v>
      </c>
      <c r="AU705" s="215" t="s">
        <v>89</v>
      </c>
      <c r="AV705" s="13" t="s">
        <v>87</v>
      </c>
      <c r="AW705" s="13" t="s">
        <v>36</v>
      </c>
      <c r="AX705" s="13" t="s">
        <v>79</v>
      </c>
      <c r="AY705" s="215" t="s">
        <v>174</v>
      </c>
    </row>
    <row r="706" spans="2:51" s="13" customFormat="1" ht="11.25">
      <c r="B706" s="205"/>
      <c r="C706" s="206"/>
      <c r="D706" s="207" t="s">
        <v>183</v>
      </c>
      <c r="E706" s="208" t="s">
        <v>1</v>
      </c>
      <c r="F706" s="209" t="s">
        <v>200</v>
      </c>
      <c r="G706" s="206"/>
      <c r="H706" s="208" t="s">
        <v>1</v>
      </c>
      <c r="I706" s="210"/>
      <c r="J706" s="206"/>
      <c r="K706" s="206"/>
      <c r="L706" s="211"/>
      <c r="M706" s="212"/>
      <c r="N706" s="213"/>
      <c r="O706" s="213"/>
      <c r="P706" s="213"/>
      <c r="Q706" s="213"/>
      <c r="R706" s="213"/>
      <c r="S706" s="213"/>
      <c r="T706" s="214"/>
      <c r="AT706" s="215" t="s">
        <v>183</v>
      </c>
      <c r="AU706" s="215" t="s">
        <v>89</v>
      </c>
      <c r="AV706" s="13" t="s">
        <v>87</v>
      </c>
      <c r="AW706" s="13" t="s">
        <v>36</v>
      </c>
      <c r="AX706" s="13" t="s">
        <v>79</v>
      </c>
      <c r="AY706" s="215" t="s">
        <v>174</v>
      </c>
    </row>
    <row r="707" spans="2:51" s="13" customFormat="1" ht="11.25">
      <c r="B707" s="205"/>
      <c r="C707" s="206"/>
      <c r="D707" s="207" t="s">
        <v>183</v>
      </c>
      <c r="E707" s="208" t="s">
        <v>1</v>
      </c>
      <c r="F707" s="209" t="s">
        <v>201</v>
      </c>
      <c r="G707" s="206"/>
      <c r="H707" s="208" t="s">
        <v>1</v>
      </c>
      <c r="I707" s="210"/>
      <c r="J707" s="206"/>
      <c r="K707" s="206"/>
      <c r="L707" s="211"/>
      <c r="M707" s="212"/>
      <c r="N707" s="213"/>
      <c r="O707" s="213"/>
      <c r="P707" s="213"/>
      <c r="Q707" s="213"/>
      <c r="R707" s="213"/>
      <c r="S707" s="213"/>
      <c r="T707" s="214"/>
      <c r="AT707" s="215" t="s">
        <v>183</v>
      </c>
      <c r="AU707" s="215" t="s">
        <v>89</v>
      </c>
      <c r="AV707" s="13" t="s">
        <v>87</v>
      </c>
      <c r="AW707" s="13" t="s">
        <v>36</v>
      </c>
      <c r="AX707" s="13" t="s">
        <v>79</v>
      </c>
      <c r="AY707" s="215" t="s">
        <v>174</v>
      </c>
    </row>
    <row r="708" spans="2:51" s="13" customFormat="1" ht="11.25">
      <c r="B708" s="205"/>
      <c r="C708" s="206"/>
      <c r="D708" s="207" t="s">
        <v>183</v>
      </c>
      <c r="E708" s="208" t="s">
        <v>1</v>
      </c>
      <c r="F708" s="209" t="s">
        <v>672</v>
      </c>
      <c r="G708" s="206"/>
      <c r="H708" s="208" t="s">
        <v>1</v>
      </c>
      <c r="I708" s="210"/>
      <c r="J708" s="206"/>
      <c r="K708" s="206"/>
      <c r="L708" s="211"/>
      <c r="M708" s="212"/>
      <c r="N708" s="213"/>
      <c r="O708" s="213"/>
      <c r="P708" s="213"/>
      <c r="Q708" s="213"/>
      <c r="R708" s="213"/>
      <c r="S708" s="213"/>
      <c r="T708" s="214"/>
      <c r="AT708" s="215" t="s">
        <v>183</v>
      </c>
      <c r="AU708" s="215" t="s">
        <v>89</v>
      </c>
      <c r="AV708" s="13" t="s">
        <v>87</v>
      </c>
      <c r="AW708" s="13" t="s">
        <v>36</v>
      </c>
      <c r="AX708" s="13" t="s">
        <v>79</v>
      </c>
      <c r="AY708" s="215" t="s">
        <v>174</v>
      </c>
    </row>
    <row r="709" spans="2:51" s="14" customFormat="1" ht="11.25">
      <c r="B709" s="216"/>
      <c r="C709" s="217"/>
      <c r="D709" s="207" t="s">
        <v>183</v>
      </c>
      <c r="E709" s="218" t="s">
        <v>1</v>
      </c>
      <c r="F709" s="219" t="s">
        <v>683</v>
      </c>
      <c r="G709" s="217"/>
      <c r="H709" s="220">
        <v>17.02</v>
      </c>
      <c r="I709" s="221"/>
      <c r="J709" s="217"/>
      <c r="K709" s="217"/>
      <c r="L709" s="222"/>
      <c r="M709" s="223"/>
      <c r="N709" s="224"/>
      <c r="O709" s="224"/>
      <c r="P709" s="224"/>
      <c r="Q709" s="224"/>
      <c r="R709" s="224"/>
      <c r="S709" s="224"/>
      <c r="T709" s="225"/>
      <c r="AT709" s="226" t="s">
        <v>183</v>
      </c>
      <c r="AU709" s="226" t="s">
        <v>89</v>
      </c>
      <c r="AV709" s="14" t="s">
        <v>89</v>
      </c>
      <c r="AW709" s="14" t="s">
        <v>36</v>
      </c>
      <c r="AX709" s="14" t="s">
        <v>79</v>
      </c>
      <c r="AY709" s="226" t="s">
        <v>174</v>
      </c>
    </row>
    <row r="710" spans="2:51" s="16" customFormat="1" ht="11.25">
      <c r="B710" s="238"/>
      <c r="C710" s="239"/>
      <c r="D710" s="207" t="s">
        <v>183</v>
      </c>
      <c r="E710" s="240" t="s">
        <v>1</v>
      </c>
      <c r="F710" s="241" t="s">
        <v>226</v>
      </c>
      <c r="G710" s="239"/>
      <c r="H710" s="242">
        <v>17.02</v>
      </c>
      <c r="I710" s="243"/>
      <c r="J710" s="239"/>
      <c r="K710" s="239"/>
      <c r="L710" s="244"/>
      <c r="M710" s="245"/>
      <c r="N710" s="246"/>
      <c r="O710" s="246"/>
      <c r="P710" s="246"/>
      <c r="Q710" s="246"/>
      <c r="R710" s="246"/>
      <c r="S710" s="246"/>
      <c r="T710" s="247"/>
      <c r="AT710" s="248" t="s">
        <v>183</v>
      </c>
      <c r="AU710" s="248" t="s">
        <v>89</v>
      </c>
      <c r="AV710" s="16" t="s">
        <v>194</v>
      </c>
      <c r="AW710" s="16" t="s">
        <v>36</v>
      </c>
      <c r="AX710" s="16" t="s">
        <v>79</v>
      </c>
      <c r="AY710" s="248" t="s">
        <v>174</v>
      </c>
    </row>
    <row r="711" spans="2:51" s="13" customFormat="1" ht="11.25">
      <c r="B711" s="205"/>
      <c r="C711" s="206"/>
      <c r="D711" s="207" t="s">
        <v>183</v>
      </c>
      <c r="E711" s="208" t="s">
        <v>1</v>
      </c>
      <c r="F711" s="209" t="s">
        <v>675</v>
      </c>
      <c r="G711" s="206"/>
      <c r="H711" s="208" t="s">
        <v>1</v>
      </c>
      <c r="I711" s="210"/>
      <c r="J711" s="206"/>
      <c r="K711" s="206"/>
      <c r="L711" s="211"/>
      <c r="M711" s="212"/>
      <c r="N711" s="213"/>
      <c r="O711" s="213"/>
      <c r="P711" s="213"/>
      <c r="Q711" s="213"/>
      <c r="R711" s="213"/>
      <c r="S711" s="213"/>
      <c r="T711" s="214"/>
      <c r="AT711" s="215" t="s">
        <v>183</v>
      </c>
      <c r="AU711" s="215" t="s">
        <v>89</v>
      </c>
      <c r="AV711" s="13" t="s">
        <v>87</v>
      </c>
      <c r="AW711" s="13" t="s">
        <v>36</v>
      </c>
      <c r="AX711" s="13" t="s">
        <v>79</v>
      </c>
      <c r="AY711" s="215" t="s">
        <v>174</v>
      </c>
    </row>
    <row r="712" spans="2:51" s="14" customFormat="1" ht="11.25">
      <c r="B712" s="216"/>
      <c r="C712" s="217"/>
      <c r="D712" s="207" t="s">
        <v>183</v>
      </c>
      <c r="E712" s="218" t="s">
        <v>1</v>
      </c>
      <c r="F712" s="219" t="s">
        <v>686</v>
      </c>
      <c r="G712" s="217"/>
      <c r="H712" s="220">
        <v>3.75</v>
      </c>
      <c r="I712" s="221"/>
      <c r="J712" s="217"/>
      <c r="K712" s="217"/>
      <c r="L712" s="222"/>
      <c r="M712" s="223"/>
      <c r="N712" s="224"/>
      <c r="O712" s="224"/>
      <c r="P712" s="224"/>
      <c r="Q712" s="224"/>
      <c r="R712" s="224"/>
      <c r="S712" s="224"/>
      <c r="T712" s="225"/>
      <c r="AT712" s="226" t="s">
        <v>183</v>
      </c>
      <c r="AU712" s="226" t="s">
        <v>89</v>
      </c>
      <c r="AV712" s="14" t="s">
        <v>89</v>
      </c>
      <c r="AW712" s="14" t="s">
        <v>36</v>
      </c>
      <c r="AX712" s="14" t="s">
        <v>79</v>
      </c>
      <c r="AY712" s="226" t="s">
        <v>174</v>
      </c>
    </row>
    <row r="713" spans="2:51" s="13" customFormat="1" ht="11.25">
      <c r="B713" s="205"/>
      <c r="C713" s="206"/>
      <c r="D713" s="207" t="s">
        <v>183</v>
      </c>
      <c r="E713" s="208" t="s">
        <v>1</v>
      </c>
      <c r="F713" s="209" t="s">
        <v>677</v>
      </c>
      <c r="G713" s="206"/>
      <c r="H713" s="208" t="s">
        <v>1</v>
      </c>
      <c r="I713" s="210"/>
      <c r="J713" s="206"/>
      <c r="K713" s="206"/>
      <c r="L713" s="211"/>
      <c r="M713" s="212"/>
      <c r="N713" s="213"/>
      <c r="O713" s="213"/>
      <c r="P713" s="213"/>
      <c r="Q713" s="213"/>
      <c r="R713" s="213"/>
      <c r="S713" s="213"/>
      <c r="T713" s="214"/>
      <c r="AT713" s="215" t="s">
        <v>183</v>
      </c>
      <c r="AU713" s="215" t="s">
        <v>89</v>
      </c>
      <c r="AV713" s="13" t="s">
        <v>87</v>
      </c>
      <c r="AW713" s="13" t="s">
        <v>36</v>
      </c>
      <c r="AX713" s="13" t="s">
        <v>79</v>
      </c>
      <c r="AY713" s="215" t="s">
        <v>174</v>
      </c>
    </row>
    <row r="714" spans="2:51" s="14" customFormat="1" ht="11.25">
      <c r="B714" s="216"/>
      <c r="C714" s="217"/>
      <c r="D714" s="207" t="s">
        <v>183</v>
      </c>
      <c r="E714" s="218" t="s">
        <v>1</v>
      </c>
      <c r="F714" s="219" t="s">
        <v>689</v>
      </c>
      <c r="G714" s="217"/>
      <c r="H714" s="220">
        <v>1.25</v>
      </c>
      <c r="I714" s="221"/>
      <c r="J714" s="217"/>
      <c r="K714" s="217"/>
      <c r="L714" s="222"/>
      <c r="M714" s="223"/>
      <c r="N714" s="224"/>
      <c r="O714" s="224"/>
      <c r="P714" s="224"/>
      <c r="Q714" s="224"/>
      <c r="R714" s="224"/>
      <c r="S714" s="224"/>
      <c r="T714" s="225"/>
      <c r="AT714" s="226" t="s">
        <v>183</v>
      </c>
      <c r="AU714" s="226" t="s">
        <v>89</v>
      </c>
      <c r="AV714" s="14" t="s">
        <v>89</v>
      </c>
      <c r="AW714" s="14" t="s">
        <v>36</v>
      </c>
      <c r="AX714" s="14" t="s">
        <v>79</v>
      </c>
      <c r="AY714" s="226" t="s">
        <v>174</v>
      </c>
    </row>
    <row r="715" spans="2:51" s="16" customFormat="1" ht="11.25">
      <c r="B715" s="238"/>
      <c r="C715" s="239"/>
      <c r="D715" s="207" t="s">
        <v>183</v>
      </c>
      <c r="E715" s="240" t="s">
        <v>1</v>
      </c>
      <c r="F715" s="241" t="s">
        <v>226</v>
      </c>
      <c r="G715" s="239"/>
      <c r="H715" s="242">
        <v>5</v>
      </c>
      <c r="I715" s="243"/>
      <c r="J715" s="239"/>
      <c r="K715" s="239"/>
      <c r="L715" s="244"/>
      <c r="M715" s="245"/>
      <c r="N715" s="246"/>
      <c r="O715" s="246"/>
      <c r="P715" s="246"/>
      <c r="Q715" s="246"/>
      <c r="R715" s="246"/>
      <c r="S715" s="246"/>
      <c r="T715" s="247"/>
      <c r="AT715" s="248" t="s">
        <v>183</v>
      </c>
      <c r="AU715" s="248" t="s">
        <v>89</v>
      </c>
      <c r="AV715" s="16" t="s">
        <v>194</v>
      </c>
      <c r="AW715" s="16" t="s">
        <v>36</v>
      </c>
      <c r="AX715" s="16" t="s">
        <v>79</v>
      </c>
      <c r="AY715" s="248" t="s">
        <v>174</v>
      </c>
    </row>
    <row r="716" spans="2:51" s="15" customFormat="1" ht="11.25">
      <c r="B716" s="227"/>
      <c r="C716" s="228"/>
      <c r="D716" s="207" t="s">
        <v>183</v>
      </c>
      <c r="E716" s="229" t="s">
        <v>1</v>
      </c>
      <c r="F716" s="230" t="s">
        <v>188</v>
      </c>
      <c r="G716" s="228"/>
      <c r="H716" s="231">
        <v>22.02</v>
      </c>
      <c r="I716" s="232"/>
      <c r="J716" s="228"/>
      <c r="K716" s="228"/>
      <c r="L716" s="233"/>
      <c r="M716" s="234"/>
      <c r="N716" s="235"/>
      <c r="O716" s="235"/>
      <c r="P716" s="235"/>
      <c r="Q716" s="235"/>
      <c r="R716" s="235"/>
      <c r="S716" s="235"/>
      <c r="T716" s="236"/>
      <c r="AT716" s="237" t="s">
        <v>183</v>
      </c>
      <c r="AU716" s="237" t="s">
        <v>89</v>
      </c>
      <c r="AV716" s="15" t="s">
        <v>181</v>
      </c>
      <c r="AW716" s="15" t="s">
        <v>36</v>
      </c>
      <c r="AX716" s="15" t="s">
        <v>87</v>
      </c>
      <c r="AY716" s="237" t="s">
        <v>174</v>
      </c>
    </row>
    <row r="717" spans="1:65" s="2" customFormat="1" ht="14.45" customHeight="1">
      <c r="A717" s="35"/>
      <c r="B717" s="36"/>
      <c r="C717" s="192" t="s">
        <v>698</v>
      </c>
      <c r="D717" s="192" t="s">
        <v>176</v>
      </c>
      <c r="E717" s="193" t="s">
        <v>699</v>
      </c>
      <c r="F717" s="194" t="s">
        <v>700</v>
      </c>
      <c r="G717" s="195" t="s">
        <v>179</v>
      </c>
      <c r="H717" s="196">
        <v>22.02</v>
      </c>
      <c r="I717" s="197"/>
      <c r="J717" s="198">
        <f>ROUND(I717*H717,2)</f>
        <v>0</v>
      </c>
      <c r="K717" s="194" t="s">
        <v>180</v>
      </c>
      <c r="L717" s="40"/>
      <c r="M717" s="199" t="s">
        <v>1</v>
      </c>
      <c r="N717" s="200" t="s">
        <v>44</v>
      </c>
      <c r="O717" s="72"/>
      <c r="P717" s="201">
        <f>O717*H717</f>
        <v>0</v>
      </c>
      <c r="Q717" s="201">
        <v>0</v>
      </c>
      <c r="R717" s="201">
        <f>Q717*H717</f>
        <v>0</v>
      </c>
      <c r="S717" s="201">
        <v>0</v>
      </c>
      <c r="T717" s="202">
        <f>S717*H717</f>
        <v>0</v>
      </c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R717" s="203" t="s">
        <v>181</v>
      </c>
      <c r="AT717" s="203" t="s">
        <v>176</v>
      </c>
      <c r="AU717" s="203" t="s">
        <v>89</v>
      </c>
      <c r="AY717" s="18" t="s">
        <v>174</v>
      </c>
      <c r="BE717" s="204">
        <f>IF(N717="základní",J717,0)</f>
        <v>0</v>
      </c>
      <c r="BF717" s="204">
        <f>IF(N717="snížená",J717,0)</f>
        <v>0</v>
      </c>
      <c r="BG717" s="204">
        <f>IF(N717="zákl. přenesená",J717,0)</f>
        <v>0</v>
      </c>
      <c r="BH717" s="204">
        <f>IF(N717="sníž. přenesená",J717,0)</f>
        <v>0</v>
      </c>
      <c r="BI717" s="204">
        <f>IF(N717="nulová",J717,0)</f>
        <v>0</v>
      </c>
      <c r="BJ717" s="18" t="s">
        <v>87</v>
      </c>
      <c r="BK717" s="204">
        <f>ROUND(I717*H717,2)</f>
        <v>0</v>
      </c>
      <c r="BL717" s="18" t="s">
        <v>181</v>
      </c>
      <c r="BM717" s="203" t="s">
        <v>701</v>
      </c>
    </row>
    <row r="718" spans="1:65" s="2" customFormat="1" ht="14.45" customHeight="1">
      <c r="A718" s="35"/>
      <c r="B718" s="36"/>
      <c r="C718" s="192" t="s">
        <v>702</v>
      </c>
      <c r="D718" s="192" t="s">
        <v>176</v>
      </c>
      <c r="E718" s="193" t="s">
        <v>703</v>
      </c>
      <c r="F718" s="194" t="s">
        <v>704</v>
      </c>
      <c r="G718" s="195" t="s">
        <v>295</v>
      </c>
      <c r="H718" s="196">
        <v>0.476</v>
      </c>
      <c r="I718" s="197"/>
      <c r="J718" s="198">
        <f>ROUND(I718*H718,2)</f>
        <v>0</v>
      </c>
      <c r="K718" s="194" t="s">
        <v>180</v>
      </c>
      <c r="L718" s="40"/>
      <c r="M718" s="199" t="s">
        <v>1</v>
      </c>
      <c r="N718" s="200" t="s">
        <v>44</v>
      </c>
      <c r="O718" s="72"/>
      <c r="P718" s="201">
        <f>O718*H718</f>
        <v>0</v>
      </c>
      <c r="Q718" s="201">
        <v>1.06277</v>
      </c>
      <c r="R718" s="201">
        <f>Q718*H718</f>
        <v>0.50587852</v>
      </c>
      <c r="S718" s="201">
        <v>0</v>
      </c>
      <c r="T718" s="202">
        <f>S718*H718</f>
        <v>0</v>
      </c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R718" s="203" t="s">
        <v>181</v>
      </c>
      <c r="AT718" s="203" t="s">
        <v>176</v>
      </c>
      <c r="AU718" s="203" t="s">
        <v>89</v>
      </c>
      <c r="AY718" s="18" t="s">
        <v>174</v>
      </c>
      <c r="BE718" s="204">
        <f>IF(N718="základní",J718,0)</f>
        <v>0</v>
      </c>
      <c r="BF718" s="204">
        <f>IF(N718="snížená",J718,0)</f>
        <v>0</v>
      </c>
      <c r="BG718" s="204">
        <f>IF(N718="zákl. přenesená",J718,0)</f>
        <v>0</v>
      </c>
      <c r="BH718" s="204">
        <f>IF(N718="sníž. přenesená",J718,0)</f>
        <v>0</v>
      </c>
      <c r="BI718" s="204">
        <f>IF(N718="nulová",J718,0)</f>
        <v>0</v>
      </c>
      <c r="BJ718" s="18" t="s">
        <v>87</v>
      </c>
      <c r="BK718" s="204">
        <f>ROUND(I718*H718,2)</f>
        <v>0</v>
      </c>
      <c r="BL718" s="18" t="s">
        <v>181</v>
      </c>
      <c r="BM718" s="203" t="s">
        <v>705</v>
      </c>
    </row>
    <row r="719" spans="2:51" s="13" customFormat="1" ht="11.25">
      <c r="B719" s="205"/>
      <c r="C719" s="206"/>
      <c r="D719" s="207" t="s">
        <v>183</v>
      </c>
      <c r="E719" s="208" t="s">
        <v>1</v>
      </c>
      <c r="F719" s="209" t="s">
        <v>529</v>
      </c>
      <c r="G719" s="206"/>
      <c r="H719" s="208" t="s">
        <v>1</v>
      </c>
      <c r="I719" s="210"/>
      <c r="J719" s="206"/>
      <c r="K719" s="206"/>
      <c r="L719" s="211"/>
      <c r="M719" s="212"/>
      <c r="N719" s="213"/>
      <c r="O719" s="213"/>
      <c r="P719" s="213"/>
      <c r="Q719" s="213"/>
      <c r="R719" s="213"/>
      <c r="S719" s="213"/>
      <c r="T719" s="214"/>
      <c r="AT719" s="215" t="s">
        <v>183</v>
      </c>
      <c r="AU719" s="215" t="s">
        <v>89</v>
      </c>
      <c r="AV719" s="13" t="s">
        <v>87</v>
      </c>
      <c r="AW719" s="13" t="s">
        <v>36</v>
      </c>
      <c r="AX719" s="13" t="s">
        <v>79</v>
      </c>
      <c r="AY719" s="215" t="s">
        <v>174</v>
      </c>
    </row>
    <row r="720" spans="2:51" s="13" customFormat="1" ht="11.25">
      <c r="B720" s="205"/>
      <c r="C720" s="206"/>
      <c r="D720" s="207" t="s">
        <v>183</v>
      </c>
      <c r="E720" s="208" t="s">
        <v>1</v>
      </c>
      <c r="F720" s="209" t="s">
        <v>200</v>
      </c>
      <c r="G720" s="206"/>
      <c r="H720" s="208" t="s">
        <v>1</v>
      </c>
      <c r="I720" s="210"/>
      <c r="J720" s="206"/>
      <c r="K720" s="206"/>
      <c r="L720" s="211"/>
      <c r="M720" s="212"/>
      <c r="N720" s="213"/>
      <c r="O720" s="213"/>
      <c r="P720" s="213"/>
      <c r="Q720" s="213"/>
      <c r="R720" s="213"/>
      <c r="S720" s="213"/>
      <c r="T720" s="214"/>
      <c r="AT720" s="215" t="s">
        <v>183</v>
      </c>
      <c r="AU720" s="215" t="s">
        <v>89</v>
      </c>
      <c r="AV720" s="13" t="s">
        <v>87</v>
      </c>
      <c r="AW720" s="13" t="s">
        <v>36</v>
      </c>
      <c r="AX720" s="13" t="s">
        <v>79</v>
      </c>
      <c r="AY720" s="215" t="s">
        <v>174</v>
      </c>
    </row>
    <row r="721" spans="2:51" s="13" customFormat="1" ht="11.25">
      <c r="B721" s="205"/>
      <c r="C721" s="206"/>
      <c r="D721" s="207" t="s">
        <v>183</v>
      </c>
      <c r="E721" s="208" t="s">
        <v>1</v>
      </c>
      <c r="F721" s="209" t="s">
        <v>201</v>
      </c>
      <c r="G721" s="206"/>
      <c r="H721" s="208" t="s">
        <v>1</v>
      </c>
      <c r="I721" s="210"/>
      <c r="J721" s="206"/>
      <c r="K721" s="206"/>
      <c r="L721" s="211"/>
      <c r="M721" s="212"/>
      <c r="N721" s="213"/>
      <c r="O721" s="213"/>
      <c r="P721" s="213"/>
      <c r="Q721" s="213"/>
      <c r="R721" s="213"/>
      <c r="S721" s="213"/>
      <c r="T721" s="214"/>
      <c r="AT721" s="215" t="s">
        <v>183</v>
      </c>
      <c r="AU721" s="215" t="s">
        <v>89</v>
      </c>
      <c r="AV721" s="13" t="s">
        <v>87</v>
      </c>
      <c r="AW721" s="13" t="s">
        <v>36</v>
      </c>
      <c r="AX721" s="13" t="s">
        <v>79</v>
      </c>
      <c r="AY721" s="215" t="s">
        <v>174</v>
      </c>
    </row>
    <row r="722" spans="2:51" s="13" customFormat="1" ht="11.25">
      <c r="B722" s="205"/>
      <c r="C722" s="206"/>
      <c r="D722" s="207" t="s">
        <v>183</v>
      </c>
      <c r="E722" s="208" t="s">
        <v>1</v>
      </c>
      <c r="F722" s="209" t="s">
        <v>706</v>
      </c>
      <c r="G722" s="206"/>
      <c r="H722" s="208" t="s">
        <v>1</v>
      </c>
      <c r="I722" s="210"/>
      <c r="J722" s="206"/>
      <c r="K722" s="206"/>
      <c r="L722" s="211"/>
      <c r="M722" s="212"/>
      <c r="N722" s="213"/>
      <c r="O722" s="213"/>
      <c r="P722" s="213"/>
      <c r="Q722" s="213"/>
      <c r="R722" s="213"/>
      <c r="S722" s="213"/>
      <c r="T722" s="214"/>
      <c r="AT722" s="215" t="s">
        <v>183</v>
      </c>
      <c r="AU722" s="215" t="s">
        <v>89</v>
      </c>
      <c r="AV722" s="13" t="s">
        <v>87</v>
      </c>
      <c r="AW722" s="13" t="s">
        <v>36</v>
      </c>
      <c r="AX722" s="13" t="s">
        <v>79</v>
      </c>
      <c r="AY722" s="215" t="s">
        <v>174</v>
      </c>
    </row>
    <row r="723" spans="2:51" s="14" customFormat="1" ht="11.25">
      <c r="B723" s="216"/>
      <c r="C723" s="217"/>
      <c r="D723" s="207" t="s">
        <v>183</v>
      </c>
      <c r="E723" s="218" t="s">
        <v>1</v>
      </c>
      <c r="F723" s="219" t="s">
        <v>707</v>
      </c>
      <c r="G723" s="217"/>
      <c r="H723" s="220">
        <v>0.272</v>
      </c>
      <c r="I723" s="221"/>
      <c r="J723" s="217"/>
      <c r="K723" s="217"/>
      <c r="L723" s="222"/>
      <c r="M723" s="223"/>
      <c r="N723" s="224"/>
      <c r="O723" s="224"/>
      <c r="P723" s="224"/>
      <c r="Q723" s="224"/>
      <c r="R723" s="224"/>
      <c r="S723" s="224"/>
      <c r="T723" s="225"/>
      <c r="AT723" s="226" t="s">
        <v>183</v>
      </c>
      <c r="AU723" s="226" t="s">
        <v>89</v>
      </c>
      <c r="AV723" s="14" t="s">
        <v>89</v>
      </c>
      <c r="AW723" s="14" t="s">
        <v>36</v>
      </c>
      <c r="AX723" s="14" t="s">
        <v>79</v>
      </c>
      <c r="AY723" s="226" t="s">
        <v>174</v>
      </c>
    </row>
    <row r="724" spans="2:51" s="14" customFormat="1" ht="11.25">
      <c r="B724" s="216"/>
      <c r="C724" s="217"/>
      <c r="D724" s="207" t="s">
        <v>183</v>
      </c>
      <c r="E724" s="218" t="s">
        <v>1</v>
      </c>
      <c r="F724" s="219" t="s">
        <v>708</v>
      </c>
      <c r="G724" s="217"/>
      <c r="H724" s="220">
        <v>0.02</v>
      </c>
      <c r="I724" s="221"/>
      <c r="J724" s="217"/>
      <c r="K724" s="217"/>
      <c r="L724" s="222"/>
      <c r="M724" s="223"/>
      <c r="N724" s="224"/>
      <c r="O724" s="224"/>
      <c r="P724" s="224"/>
      <c r="Q724" s="224"/>
      <c r="R724" s="224"/>
      <c r="S724" s="224"/>
      <c r="T724" s="225"/>
      <c r="AT724" s="226" t="s">
        <v>183</v>
      </c>
      <c r="AU724" s="226" t="s">
        <v>89</v>
      </c>
      <c r="AV724" s="14" t="s">
        <v>89</v>
      </c>
      <c r="AW724" s="14" t="s">
        <v>36</v>
      </c>
      <c r="AX724" s="14" t="s">
        <v>79</v>
      </c>
      <c r="AY724" s="226" t="s">
        <v>174</v>
      </c>
    </row>
    <row r="725" spans="2:51" s="14" customFormat="1" ht="11.25">
      <c r="B725" s="216"/>
      <c r="C725" s="217"/>
      <c r="D725" s="207" t="s">
        <v>183</v>
      </c>
      <c r="E725" s="218" t="s">
        <v>1</v>
      </c>
      <c r="F725" s="219" t="s">
        <v>709</v>
      </c>
      <c r="G725" s="217"/>
      <c r="H725" s="220">
        <v>0.058</v>
      </c>
      <c r="I725" s="221"/>
      <c r="J725" s="217"/>
      <c r="K725" s="217"/>
      <c r="L725" s="222"/>
      <c r="M725" s="223"/>
      <c r="N725" s="224"/>
      <c r="O725" s="224"/>
      <c r="P725" s="224"/>
      <c r="Q725" s="224"/>
      <c r="R725" s="224"/>
      <c r="S725" s="224"/>
      <c r="T725" s="225"/>
      <c r="AT725" s="226" t="s">
        <v>183</v>
      </c>
      <c r="AU725" s="226" t="s">
        <v>89</v>
      </c>
      <c r="AV725" s="14" t="s">
        <v>89</v>
      </c>
      <c r="AW725" s="14" t="s">
        <v>36</v>
      </c>
      <c r="AX725" s="14" t="s">
        <v>79</v>
      </c>
      <c r="AY725" s="226" t="s">
        <v>174</v>
      </c>
    </row>
    <row r="726" spans="2:51" s="16" customFormat="1" ht="11.25">
      <c r="B726" s="238"/>
      <c r="C726" s="239"/>
      <c r="D726" s="207" t="s">
        <v>183</v>
      </c>
      <c r="E726" s="240" t="s">
        <v>1</v>
      </c>
      <c r="F726" s="241" t="s">
        <v>226</v>
      </c>
      <c r="G726" s="239"/>
      <c r="H726" s="242">
        <v>0.35000000000000003</v>
      </c>
      <c r="I726" s="243"/>
      <c r="J726" s="239"/>
      <c r="K726" s="239"/>
      <c r="L726" s="244"/>
      <c r="M726" s="245"/>
      <c r="N726" s="246"/>
      <c r="O726" s="246"/>
      <c r="P726" s="246"/>
      <c r="Q726" s="246"/>
      <c r="R726" s="246"/>
      <c r="S726" s="246"/>
      <c r="T726" s="247"/>
      <c r="AT726" s="248" t="s">
        <v>183</v>
      </c>
      <c r="AU726" s="248" t="s">
        <v>89</v>
      </c>
      <c r="AV726" s="16" t="s">
        <v>194</v>
      </c>
      <c r="AW726" s="16" t="s">
        <v>36</v>
      </c>
      <c r="AX726" s="16" t="s">
        <v>79</v>
      </c>
      <c r="AY726" s="248" t="s">
        <v>174</v>
      </c>
    </row>
    <row r="727" spans="2:51" s="13" customFormat="1" ht="11.25">
      <c r="B727" s="205"/>
      <c r="C727" s="206"/>
      <c r="D727" s="207" t="s">
        <v>183</v>
      </c>
      <c r="E727" s="208" t="s">
        <v>1</v>
      </c>
      <c r="F727" s="209" t="s">
        <v>675</v>
      </c>
      <c r="G727" s="206"/>
      <c r="H727" s="208" t="s">
        <v>1</v>
      </c>
      <c r="I727" s="210"/>
      <c r="J727" s="206"/>
      <c r="K727" s="206"/>
      <c r="L727" s="211"/>
      <c r="M727" s="212"/>
      <c r="N727" s="213"/>
      <c r="O727" s="213"/>
      <c r="P727" s="213"/>
      <c r="Q727" s="213"/>
      <c r="R727" s="213"/>
      <c r="S727" s="213"/>
      <c r="T727" s="214"/>
      <c r="AT727" s="215" t="s">
        <v>183</v>
      </c>
      <c r="AU727" s="215" t="s">
        <v>89</v>
      </c>
      <c r="AV727" s="13" t="s">
        <v>87</v>
      </c>
      <c r="AW727" s="13" t="s">
        <v>36</v>
      </c>
      <c r="AX727" s="13" t="s">
        <v>79</v>
      </c>
      <c r="AY727" s="215" t="s">
        <v>174</v>
      </c>
    </row>
    <row r="728" spans="2:51" s="14" customFormat="1" ht="11.25">
      <c r="B728" s="216"/>
      <c r="C728" s="217"/>
      <c r="D728" s="207" t="s">
        <v>183</v>
      </c>
      <c r="E728" s="218" t="s">
        <v>1</v>
      </c>
      <c r="F728" s="219" t="s">
        <v>710</v>
      </c>
      <c r="G728" s="217"/>
      <c r="H728" s="220">
        <v>0.077</v>
      </c>
      <c r="I728" s="221"/>
      <c r="J728" s="217"/>
      <c r="K728" s="217"/>
      <c r="L728" s="222"/>
      <c r="M728" s="223"/>
      <c r="N728" s="224"/>
      <c r="O728" s="224"/>
      <c r="P728" s="224"/>
      <c r="Q728" s="224"/>
      <c r="R728" s="224"/>
      <c r="S728" s="224"/>
      <c r="T728" s="225"/>
      <c r="AT728" s="226" t="s">
        <v>183</v>
      </c>
      <c r="AU728" s="226" t="s">
        <v>89</v>
      </c>
      <c r="AV728" s="14" t="s">
        <v>89</v>
      </c>
      <c r="AW728" s="14" t="s">
        <v>36</v>
      </c>
      <c r="AX728" s="14" t="s">
        <v>79</v>
      </c>
      <c r="AY728" s="226" t="s">
        <v>174</v>
      </c>
    </row>
    <row r="729" spans="2:51" s="13" customFormat="1" ht="11.25">
      <c r="B729" s="205"/>
      <c r="C729" s="206"/>
      <c r="D729" s="207" t="s">
        <v>183</v>
      </c>
      <c r="E729" s="208" t="s">
        <v>1</v>
      </c>
      <c r="F729" s="209" t="s">
        <v>677</v>
      </c>
      <c r="G729" s="206"/>
      <c r="H729" s="208" t="s">
        <v>1</v>
      </c>
      <c r="I729" s="210"/>
      <c r="J729" s="206"/>
      <c r="K729" s="206"/>
      <c r="L729" s="211"/>
      <c r="M729" s="212"/>
      <c r="N729" s="213"/>
      <c r="O729" s="213"/>
      <c r="P729" s="213"/>
      <c r="Q729" s="213"/>
      <c r="R729" s="213"/>
      <c r="S729" s="213"/>
      <c r="T729" s="214"/>
      <c r="AT729" s="215" t="s">
        <v>183</v>
      </c>
      <c r="AU729" s="215" t="s">
        <v>89</v>
      </c>
      <c r="AV729" s="13" t="s">
        <v>87</v>
      </c>
      <c r="AW729" s="13" t="s">
        <v>36</v>
      </c>
      <c r="AX729" s="13" t="s">
        <v>79</v>
      </c>
      <c r="AY729" s="215" t="s">
        <v>174</v>
      </c>
    </row>
    <row r="730" spans="2:51" s="14" customFormat="1" ht="11.25">
      <c r="B730" s="216"/>
      <c r="C730" s="217"/>
      <c r="D730" s="207" t="s">
        <v>183</v>
      </c>
      <c r="E730" s="218" t="s">
        <v>1</v>
      </c>
      <c r="F730" s="219" t="s">
        <v>711</v>
      </c>
      <c r="G730" s="217"/>
      <c r="H730" s="220">
        <v>0.028</v>
      </c>
      <c r="I730" s="221"/>
      <c r="J730" s="217"/>
      <c r="K730" s="217"/>
      <c r="L730" s="222"/>
      <c r="M730" s="223"/>
      <c r="N730" s="224"/>
      <c r="O730" s="224"/>
      <c r="P730" s="224"/>
      <c r="Q730" s="224"/>
      <c r="R730" s="224"/>
      <c r="S730" s="224"/>
      <c r="T730" s="225"/>
      <c r="AT730" s="226" t="s">
        <v>183</v>
      </c>
      <c r="AU730" s="226" t="s">
        <v>89</v>
      </c>
      <c r="AV730" s="14" t="s">
        <v>89</v>
      </c>
      <c r="AW730" s="14" t="s">
        <v>36</v>
      </c>
      <c r="AX730" s="14" t="s">
        <v>79</v>
      </c>
      <c r="AY730" s="226" t="s">
        <v>174</v>
      </c>
    </row>
    <row r="731" spans="2:51" s="14" customFormat="1" ht="11.25">
      <c r="B731" s="216"/>
      <c r="C731" s="217"/>
      <c r="D731" s="207" t="s">
        <v>183</v>
      </c>
      <c r="E731" s="218" t="s">
        <v>1</v>
      </c>
      <c r="F731" s="219" t="s">
        <v>712</v>
      </c>
      <c r="G731" s="217"/>
      <c r="H731" s="220">
        <v>0.021</v>
      </c>
      <c r="I731" s="221"/>
      <c r="J731" s="217"/>
      <c r="K731" s="217"/>
      <c r="L731" s="222"/>
      <c r="M731" s="223"/>
      <c r="N731" s="224"/>
      <c r="O731" s="224"/>
      <c r="P731" s="224"/>
      <c r="Q731" s="224"/>
      <c r="R731" s="224"/>
      <c r="S731" s="224"/>
      <c r="T731" s="225"/>
      <c r="AT731" s="226" t="s">
        <v>183</v>
      </c>
      <c r="AU731" s="226" t="s">
        <v>89</v>
      </c>
      <c r="AV731" s="14" t="s">
        <v>89</v>
      </c>
      <c r="AW731" s="14" t="s">
        <v>36</v>
      </c>
      <c r="AX731" s="14" t="s">
        <v>79</v>
      </c>
      <c r="AY731" s="226" t="s">
        <v>174</v>
      </c>
    </row>
    <row r="732" spans="2:51" s="16" customFormat="1" ht="11.25">
      <c r="B732" s="238"/>
      <c r="C732" s="239"/>
      <c r="D732" s="207" t="s">
        <v>183</v>
      </c>
      <c r="E732" s="240" t="s">
        <v>1</v>
      </c>
      <c r="F732" s="241" t="s">
        <v>226</v>
      </c>
      <c r="G732" s="239"/>
      <c r="H732" s="242">
        <v>0.126</v>
      </c>
      <c r="I732" s="243"/>
      <c r="J732" s="239"/>
      <c r="K732" s="239"/>
      <c r="L732" s="244"/>
      <c r="M732" s="245"/>
      <c r="N732" s="246"/>
      <c r="O732" s="246"/>
      <c r="P732" s="246"/>
      <c r="Q732" s="246"/>
      <c r="R732" s="246"/>
      <c r="S732" s="246"/>
      <c r="T732" s="247"/>
      <c r="AT732" s="248" t="s">
        <v>183</v>
      </c>
      <c r="AU732" s="248" t="s">
        <v>89</v>
      </c>
      <c r="AV732" s="16" t="s">
        <v>194</v>
      </c>
      <c r="AW732" s="16" t="s">
        <v>36</v>
      </c>
      <c r="AX732" s="16" t="s">
        <v>79</v>
      </c>
      <c r="AY732" s="248" t="s">
        <v>174</v>
      </c>
    </row>
    <row r="733" spans="2:51" s="15" customFormat="1" ht="11.25">
      <c r="B733" s="227"/>
      <c r="C733" s="228"/>
      <c r="D733" s="207" t="s">
        <v>183</v>
      </c>
      <c r="E733" s="229" t="s">
        <v>1</v>
      </c>
      <c r="F733" s="230" t="s">
        <v>188</v>
      </c>
      <c r="G733" s="228"/>
      <c r="H733" s="231">
        <v>0.4760000000000001</v>
      </c>
      <c r="I733" s="232"/>
      <c r="J733" s="228"/>
      <c r="K733" s="228"/>
      <c r="L733" s="233"/>
      <c r="M733" s="234"/>
      <c r="N733" s="235"/>
      <c r="O733" s="235"/>
      <c r="P733" s="235"/>
      <c r="Q733" s="235"/>
      <c r="R733" s="235"/>
      <c r="S733" s="235"/>
      <c r="T733" s="236"/>
      <c r="AT733" s="237" t="s">
        <v>183</v>
      </c>
      <c r="AU733" s="237" t="s">
        <v>89</v>
      </c>
      <c r="AV733" s="15" t="s">
        <v>181</v>
      </c>
      <c r="AW733" s="15" t="s">
        <v>36</v>
      </c>
      <c r="AX733" s="15" t="s">
        <v>87</v>
      </c>
      <c r="AY733" s="237" t="s">
        <v>174</v>
      </c>
    </row>
    <row r="734" spans="1:65" s="2" customFormat="1" ht="14.45" customHeight="1">
      <c r="A734" s="35"/>
      <c r="B734" s="36"/>
      <c r="C734" s="192" t="s">
        <v>713</v>
      </c>
      <c r="D734" s="192" t="s">
        <v>176</v>
      </c>
      <c r="E734" s="193" t="s">
        <v>714</v>
      </c>
      <c r="F734" s="194" t="s">
        <v>715</v>
      </c>
      <c r="G734" s="195" t="s">
        <v>197</v>
      </c>
      <c r="H734" s="196">
        <v>4.569</v>
      </c>
      <c r="I734" s="197"/>
      <c r="J734" s="198">
        <f>ROUND(I734*H734,2)</f>
        <v>0</v>
      </c>
      <c r="K734" s="194" t="s">
        <v>180</v>
      </c>
      <c r="L734" s="40"/>
      <c r="M734" s="199" t="s">
        <v>1</v>
      </c>
      <c r="N734" s="200" t="s">
        <v>44</v>
      </c>
      <c r="O734" s="72"/>
      <c r="P734" s="201">
        <f>O734*H734</f>
        <v>0</v>
      </c>
      <c r="Q734" s="201">
        <v>2.4534</v>
      </c>
      <c r="R734" s="201">
        <f>Q734*H734</f>
        <v>11.2095846</v>
      </c>
      <c r="S734" s="201">
        <v>0</v>
      </c>
      <c r="T734" s="202">
        <f>S734*H734</f>
        <v>0</v>
      </c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R734" s="203" t="s">
        <v>181</v>
      </c>
      <c r="AT734" s="203" t="s">
        <v>176</v>
      </c>
      <c r="AU734" s="203" t="s">
        <v>89</v>
      </c>
      <c r="AY734" s="18" t="s">
        <v>174</v>
      </c>
      <c r="BE734" s="204">
        <f>IF(N734="základní",J734,0)</f>
        <v>0</v>
      </c>
      <c r="BF734" s="204">
        <f>IF(N734="snížená",J734,0)</f>
        <v>0</v>
      </c>
      <c r="BG734" s="204">
        <f>IF(N734="zákl. přenesená",J734,0)</f>
        <v>0</v>
      </c>
      <c r="BH734" s="204">
        <f>IF(N734="sníž. přenesená",J734,0)</f>
        <v>0</v>
      </c>
      <c r="BI734" s="204">
        <f>IF(N734="nulová",J734,0)</f>
        <v>0</v>
      </c>
      <c r="BJ734" s="18" t="s">
        <v>87</v>
      </c>
      <c r="BK734" s="204">
        <f>ROUND(I734*H734,2)</f>
        <v>0</v>
      </c>
      <c r="BL734" s="18" t="s">
        <v>181</v>
      </c>
      <c r="BM734" s="203" t="s">
        <v>716</v>
      </c>
    </row>
    <row r="735" spans="2:51" s="13" customFormat="1" ht="11.25">
      <c r="B735" s="205"/>
      <c r="C735" s="206"/>
      <c r="D735" s="207" t="s">
        <v>183</v>
      </c>
      <c r="E735" s="208" t="s">
        <v>1</v>
      </c>
      <c r="F735" s="209" t="s">
        <v>529</v>
      </c>
      <c r="G735" s="206"/>
      <c r="H735" s="208" t="s">
        <v>1</v>
      </c>
      <c r="I735" s="210"/>
      <c r="J735" s="206"/>
      <c r="K735" s="206"/>
      <c r="L735" s="211"/>
      <c r="M735" s="212"/>
      <c r="N735" s="213"/>
      <c r="O735" s="213"/>
      <c r="P735" s="213"/>
      <c r="Q735" s="213"/>
      <c r="R735" s="213"/>
      <c r="S735" s="213"/>
      <c r="T735" s="214"/>
      <c r="AT735" s="215" t="s">
        <v>183</v>
      </c>
      <c r="AU735" s="215" t="s">
        <v>89</v>
      </c>
      <c r="AV735" s="13" t="s">
        <v>87</v>
      </c>
      <c r="AW735" s="13" t="s">
        <v>36</v>
      </c>
      <c r="AX735" s="13" t="s">
        <v>79</v>
      </c>
      <c r="AY735" s="215" t="s">
        <v>174</v>
      </c>
    </row>
    <row r="736" spans="2:51" s="13" customFormat="1" ht="11.25">
      <c r="B736" s="205"/>
      <c r="C736" s="206"/>
      <c r="D736" s="207" t="s">
        <v>183</v>
      </c>
      <c r="E736" s="208" t="s">
        <v>1</v>
      </c>
      <c r="F736" s="209" t="s">
        <v>200</v>
      </c>
      <c r="G736" s="206"/>
      <c r="H736" s="208" t="s">
        <v>1</v>
      </c>
      <c r="I736" s="210"/>
      <c r="J736" s="206"/>
      <c r="K736" s="206"/>
      <c r="L736" s="211"/>
      <c r="M736" s="212"/>
      <c r="N736" s="213"/>
      <c r="O736" s="213"/>
      <c r="P736" s="213"/>
      <c r="Q736" s="213"/>
      <c r="R736" s="213"/>
      <c r="S736" s="213"/>
      <c r="T736" s="214"/>
      <c r="AT736" s="215" t="s">
        <v>183</v>
      </c>
      <c r="AU736" s="215" t="s">
        <v>89</v>
      </c>
      <c r="AV736" s="13" t="s">
        <v>87</v>
      </c>
      <c r="AW736" s="13" t="s">
        <v>36</v>
      </c>
      <c r="AX736" s="13" t="s">
        <v>79</v>
      </c>
      <c r="AY736" s="215" t="s">
        <v>174</v>
      </c>
    </row>
    <row r="737" spans="2:51" s="13" customFormat="1" ht="11.25">
      <c r="B737" s="205"/>
      <c r="C737" s="206"/>
      <c r="D737" s="207" t="s">
        <v>183</v>
      </c>
      <c r="E737" s="208" t="s">
        <v>1</v>
      </c>
      <c r="F737" s="209" t="s">
        <v>201</v>
      </c>
      <c r="G737" s="206"/>
      <c r="H737" s="208" t="s">
        <v>1</v>
      </c>
      <c r="I737" s="210"/>
      <c r="J737" s="206"/>
      <c r="K737" s="206"/>
      <c r="L737" s="211"/>
      <c r="M737" s="212"/>
      <c r="N737" s="213"/>
      <c r="O737" s="213"/>
      <c r="P737" s="213"/>
      <c r="Q737" s="213"/>
      <c r="R737" s="213"/>
      <c r="S737" s="213"/>
      <c r="T737" s="214"/>
      <c r="AT737" s="215" t="s">
        <v>183</v>
      </c>
      <c r="AU737" s="215" t="s">
        <v>89</v>
      </c>
      <c r="AV737" s="13" t="s">
        <v>87</v>
      </c>
      <c r="AW737" s="13" t="s">
        <v>36</v>
      </c>
      <c r="AX737" s="13" t="s">
        <v>79</v>
      </c>
      <c r="AY737" s="215" t="s">
        <v>174</v>
      </c>
    </row>
    <row r="738" spans="2:51" s="13" customFormat="1" ht="11.25">
      <c r="B738" s="205"/>
      <c r="C738" s="206"/>
      <c r="D738" s="207" t="s">
        <v>183</v>
      </c>
      <c r="E738" s="208" t="s">
        <v>1</v>
      </c>
      <c r="F738" s="209" t="s">
        <v>717</v>
      </c>
      <c r="G738" s="206"/>
      <c r="H738" s="208" t="s">
        <v>1</v>
      </c>
      <c r="I738" s="210"/>
      <c r="J738" s="206"/>
      <c r="K738" s="206"/>
      <c r="L738" s="211"/>
      <c r="M738" s="212"/>
      <c r="N738" s="213"/>
      <c r="O738" s="213"/>
      <c r="P738" s="213"/>
      <c r="Q738" s="213"/>
      <c r="R738" s="213"/>
      <c r="S738" s="213"/>
      <c r="T738" s="214"/>
      <c r="AT738" s="215" t="s">
        <v>183</v>
      </c>
      <c r="AU738" s="215" t="s">
        <v>89</v>
      </c>
      <c r="AV738" s="13" t="s">
        <v>87</v>
      </c>
      <c r="AW738" s="13" t="s">
        <v>36</v>
      </c>
      <c r="AX738" s="13" t="s">
        <v>79</v>
      </c>
      <c r="AY738" s="215" t="s">
        <v>174</v>
      </c>
    </row>
    <row r="739" spans="2:51" s="14" customFormat="1" ht="11.25">
      <c r="B739" s="216"/>
      <c r="C739" s="217"/>
      <c r="D739" s="207" t="s">
        <v>183</v>
      </c>
      <c r="E739" s="218" t="s">
        <v>1</v>
      </c>
      <c r="F739" s="219" t="s">
        <v>718</v>
      </c>
      <c r="G739" s="217"/>
      <c r="H739" s="220">
        <v>0.37</v>
      </c>
      <c r="I739" s="221"/>
      <c r="J739" s="217"/>
      <c r="K739" s="217"/>
      <c r="L739" s="222"/>
      <c r="M739" s="223"/>
      <c r="N739" s="224"/>
      <c r="O739" s="224"/>
      <c r="P739" s="224"/>
      <c r="Q739" s="224"/>
      <c r="R739" s="224"/>
      <c r="S739" s="224"/>
      <c r="T739" s="225"/>
      <c r="AT739" s="226" t="s">
        <v>183</v>
      </c>
      <c r="AU739" s="226" t="s">
        <v>89</v>
      </c>
      <c r="AV739" s="14" t="s">
        <v>89</v>
      </c>
      <c r="AW739" s="14" t="s">
        <v>36</v>
      </c>
      <c r="AX739" s="14" t="s">
        <v>79</v>
      </c>
      <c r="AY739" s="226" t="s">
        <v>174</v>
      </c>
    </row>
    <row r="740" spans="2:51" s="16" customFormat="1" ht="11.25">
      <c r="B740" s="238"/>
      <c r="C740" s="239"/>
      <c r="D740" s="207" t="s">
        <v>183</v>
      </c>
      <c r="E740" s="240" t="s">
        <v>1</v>
      </c>
      <c r="F740" s="241" t="s">
        <v>226</v>
      </c>
      <c r="G740" s="239"/>
      <c r="H740" s="242">
        <v>0.37</v>
      </c>
      <c r="I740" s="243"/>
      <c r="J740" s="239"/>
      <c r="K740" s="239"/>
      <c r="L740" s="244"/>
      <c r="M740" s="245"/>
      <c r="N740" s="246"/>
      <c r="O740" s="246"/>
      <c r="P740" s="246"/>
      <c r="Q740" s="246"/>
      <c r="R740" s="246"/>
      <c r="S740" s="246"/>
      <c r="T740" s="247"/>
      <c r="AT740" s="248" t="s">
        <v>183</v>
      </c>
      <c r="AU740" s="248" t="s">
        <v>89</v>
      </c>
      <c r="AV740" s="16" t="s">
        <v>194</v>
      </c>
      <c r="AW740" s="16" t="s">
        <v>36</v>
      </c>
      <c r="AX740" s="16" t="s">
        <v>79</v>
      </c>
      <c r="AY740" s="248" t="s">
        <v>174</v>
      </c>
    </row>
    <row r="741" spans="2:51" s="13" customFormat="1" ht="11.25">
      <c r="B741" s="205"/>
      <c r="C741" s="206"/>
      <c r="D741" s="207" t="s">
        <v>183</v>
      </c>
      <c r="E741" s="208" t="s">
        <v>1</v>
      </c>
      <c r="F741" s="209" t="s">
        <v>719</v>
      </c>
      <c r="G741" s="206"/>
      <c r="H741" s="208" t="s">
        <v>1</v>
      </c>
      <c r="I741" s="210"/>
      <c r="J741" s="206"/>
      <c r="K741" s="206"/>
      <c r="L741" s="211"/>
      <c r="M741" s="212"/>
      <c r="N741" s="213"/>
      <c r="O741" s="213"/>
      <c r="P741" s="213"/>
      <c r="Q741" s="213"/>
      <c r="R741" s="213"/>
      <c r="S741" s="213"/>
      <c r="T741" s="214"/>
      <c r="AT741" s="215" t="s">
        <v>183</v>
      </c>
      <c r="AU741" s="215" t="s">
        <v>89</v>
      </c>
      <c r="AV741" s="13" t="s">
        <v>87</v>
      </c>
      <c r="AW741" s="13" t="s">
        <v>36</v>
      </c>
      <c r="AX741" s="13" t="s">
        <v>79</v>
      </c>
      <c r="AY741" s="215" t="s">
        <v>174</v>
      </c>
    </row>
    <row r="742" spans="2:51" s="14" customFormat="1" ht="11.25">
      <c r="B742" s="216"/>
      <c r="C742" s="217"/>
      <c r="D742" s="207" t="s">
        <v>183</v>
      </c>
      <c r="E742" s="218" t="s">
        <v>1</v>
      </c>
      <c r="F742" s="219" t="s">
        <v>720</v>
      </c>
      <c r="G742" s="217"/>
      <c r="H742" s="220">
        <v>2.519</v>
      </c>
      <c r="I742" s="221"/>
      <c r="J742" s="217"/>
      <c r="K742" s="217"/>
      <c r="L742" s="222"/>
      <c r="M742" s="223"/>
      <c r="N742" s="224"/>
      <c r="O742" s="224"/>
      <c r="P742" s="224"/>
      <c r="Q742" s="224"/>
      <c r="R742" s="224"/>
      <c r="S742" s="224"/>
      <c r="T742" s="225"/>
      <c r="AT742" s="226" t="s">
        <v>183</v>
      </c>
      <c r="AU742" s="226" t="s">
        <v>89</v>
      </c>
      <c r="AV742" s="14" t="s">
        <v>89</v>
      </c>
      <c r="AW742" s="14" t="s">
        <v>36</v>
      </c>
      <c r="AX742" s="14" t="s">
        <v>79</v>
      </c>
      <c r="AY742" s="226" t="s">
        <v>174</v>
      </c>
    </row>
    <row r="743" spans="2:51" s="16" customFormat="1" ht="11.25">
      <c r="B743" s="238"/>
      <c r="C743" s="239"/>
      <c r="D743" s="207" t="s">
        <v>183</v>
      </c>
      <c r="E743" s="240" t="s">
        <v>1</v>
      </c>
      <c r="F743" s="241" t="s">
        <v>226</v>
      </c>
      <c r="G743" s="239"/>
      <c r="H743" s="242">
        <v>2.519</v>
      </c>
      <c r="I743" s="243"/>
      <c r="J743" s="239"/>
      <c r="K743" s="239"/>
      <c r="L743" s="244"/>
      <c r="M743" s="245"/>
      <c r="N743" s="246"/>
      <c r="O743" s="246"/>
      <c r="P743" s="246"/>
      <c r="Q743" s="246"/>
      <c r="R743" s="246"/>
      <c r="S743" s="246"/>
      <c r="T743" s="247"/>
      <c r="AT743" s="248" t="s">
        <v>183</v>
      </c>
      <c r="AU743" s="248" t="s">
        <v>89</v>
      </c>
      <c r="AV743" s="16" t="s">
        <v>194</v>
      </c>
      <c r="AW743" s="16" t="s">
        <v>36</v>
      </c>
      <c r="AX743" s="16" t="s">
        <v>79</v>
      </c>
      <c r="AY743" s="248" t="s">
        <v>174</v>
      </c>
    </row>
    <row r="744" spans="2:51" s="13" customFormat="1" ht="11.25">
      <c r="B744" s="205"/>
      <c r="C744" s="206"/>
      <c r="D744" s="207" t="s">
        <v>183</v>
      </c>
      <c r="E744" s="208" t="s">
        <v>1</v>
      </c>
      <c r="F744" s="209" t="s">
        <v>721</v>
      </c>
      <c r="G744" s="206"/>
      <c r="H744" s="208" t="s">
        <v>1</v>
      </c>
      <c r="I744" s="210"/>
      <c r="J744" s="206"/>
      <c r="K744" s="206"/>
      <c r="L744" s="211"/>
      <c r="M744" s="212"/>
      <c r="N744" s="213"/>
      <c r="O744" s="213"/>
      <c r="P744" s="213"/>
      <c r="Q744" s="213"/>
      <c r="R744" s="213"/>
      <c r="S744" s="213"/>
      <c r="T744" s="214"/>
      <c r="AT744" s="215" t="s">
        <v>183</v>
      </c>
      <c r="AU744" s="215" t="s">
        <v>89</v>
      </c>
      <c r="AV744" s="13" t="s">
        <v>87</v>
      </c>
      <c r="AW744" s="13" t="s">
        <v>36</v>
      </c>
      <c r="AX744" s="13" t="s">
        <v>79</v>
      </c>
      <c r="AY744" s="215" t="s">
        <v>174</v>
      </c>
    </row>
    <row r="745" spans="2:51" s="14" customFormat="1" ht="11.25">
      <c r="B745" s="216"/>
      <c r="C745" s="217"/>
      <c r="D745" s="207" t="s">
        <v>183</v>
      </c>
      <c r="E745" s="218" t="s">
        <v>1</v>
      </c>
      <c r="F745" s="219" t="s">
        <v>722</v>
      </c>
      <c r="G745" s="217"/>
      <c r="H745" s="220">
        <v>1.68</v>
      </c>
      <c r="I745" s="221"/>
      <c r="J745" s="217"/>
      <c r="K745" s="217"/>
      <c r="L745" s="222"/>
      <c r="M745" s="223"/>
      <c r="N745" s="224"/>
      <c r="O745" s="224"/>
      <c r="P745" s="224"/>
      <c r="Q745" s="224"/>
      <c r="R745" s="224"/>
      <c r="S745" s="224"/>
      <c r="T745" s="225"/>
      <c r="AT745" s="226" t="s">
        <v>183</v>
      </c>
      <c r="AU745" s="226" t="s">
        <v>89</v>
      </c>
      <c r="AV745" s="14" t="s">
        <v>89</v>
      </c>
      <c r="AW745" s="14" t="s">
        <v>36</v>
      </c>
      <c r="AX745" s="14" t="s">
        <v>79</v>
      </c>
      <c r="AY745" s="226" t="s">
        <v>174</v>
      </c>
    </row>
    <row r="746" spans="2:51" s="16" customFormat="1" ht="11.25">
      <c r="B746" s="238"/>
      <c r="C746" s="239"/>
      <c r="D746" s="207" t="s">
        <v>183</v>
      </c>
      <c r="E746" s="240" t="s">
        <v>1</v>
      </c>
      <c r="F746" s="241" t="s">
        <v>226</v>
      </c>
      <c r="G746" s="239"/>
      <c r="H746" s="242">
        <v>1.68</v>
      </c>
      <c r="I746" s="243"/>
      <c r="J746" s="239"/>
      <c r="K746" s="239"/>
      <c r="L746" s="244"/>
      <c r="M746" s="245"/>
      <c r="N746" s="246"/>
      <c r="O746" s="246"/>
      <c r="P746" s="246"/>
      <c r="Q746" s="246"/>
      <c r="R746" s="246"/>
      <c r="S746" s="246"/>
      <c r="T746" s="247"/>
      <c r="AT746" s="248" t="s">
        <v>183</v>
      </c>
      <c r="AU746" s="248" t="s">
        <v>89</v>
      </c>
      <c r="AV746" s="16" t="s">
        <v>194</v>
      </c>
      <c r="AW746" s="16" t="s">
        <v>36</v>
      </c>
      <c r="AX746" s="16" t="s">
        <v>79</v>
      </c>
      <c r="AY746" s="248" t="s">
        <v>174</v>
      </c>
    </row>
    <row r="747" spans="2:51" s="15" customFormat="1" ht="11.25">
      <c r="B747" s="227"/>
      <c r="C747" s="228"/>
      <c r="D747" s="207" t="s">
        <v>183</v>
      </c>
      <c r="E747" s="229" t="s">
        <v>1</v>
      </c>
      <c r="F747" s="230" t="s">
        <v>188</v>
      </c>
      <c r="G747" s="228"/>
      <c r="H747" s="231">
        <v>4.569</v>
      </c>
      <c r="I747" s="232"/>
      <c r="J747" s="228"/>
      <c r="K747" s="228"/>
      <c r="L747" s="233"/>
      <c r="M747" s="234"/>
      <c r="N747" s="235"/>
      <c r="O747" s="235"/>
      <c r="P747" s="235"/>
      <c r="Q747" s="235"/>
      <c r="R747" s="235"/>
      <c r="S747" s="235"/>
      <c r="T747" s="236"/>
      <c r="AT747" s="237" t="s">
        <v>183</v>
      </c>
      <c r="AU747" s="237" t="s">
        <v>89</v>
      </c>
      <c r="AV747" s="15" t="s">
        <v>181</v>
      </c>
      <c r="AW747" s="15" t="s">
        <v>36</v>
      </c>
      <c r="AX747" s="15" t="s">
        <v>87</v>
      </c>
      <c r="AY747" s="237" t="s">
        <v>174</v>
      </c>
    </row>
    <row r="748" spans="1:65" s="2" customFormat="1" ht="14.45" customHeight="1">
      <c r="A748" s="35"/>
      <c r="B748" s="36"/>
      <c r="C748" s="192" t="s">
        <v>723</v>
      </c>
      <c r="D748" s="192" t="s">
        <v>176</v>
      </c>
      <c r="E748" s="193" t="s">
        <v>724</v>
      </c>
      <c r="F748" s="194" t="s">
        <v>725</v>
      </c>
      <c r="G748" s="195" t="s">
        <v>179</v>
      </c>
      <c r="H748" s="196">
        <v>61.73</v>
      </c>
      <c r="I748" s="197"/>
      <c r="J748" s="198">
        <f>ROUND(I748*H748,2)</f>
        <v>0</v>
      </c>
      <c r="K748" s="194" t="s">
        <v>180</v>
      </c>
      <c r="L748" s="40"/>
      <c r="M748" s="199" t="s">
        <v>1</v>
      </c>
      <c r="N748" s="200" t="s">
        <v>44</v>
      </c>
      <c r="O748" s="72"/>
      <c r="P748" s="201">
        <f>O748*H748</f>
        <v>0</v>
      </c>
      <c r="Q748" s="201">
        <v>0.00576</v>
      </c>
      <c r="R748" s="201">
        <f>Q748*H748</f>
        <v>0.3555648</v>
      </c>
      <c r="S748" s="201">
        <v>0</v>
      </c>
      <c r="T748" s="202">
        <f>S748*H748</f>
        <v>0</v>
      </c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R748" s="203" t="s">
        <v>181</v>
      </c>
      <c r="AT748" s="203" t="s">
        <v>176</v>
      </c>
      <c r="AU748" s="203" t="s">
        <v>89</v>
      </c>
      <c r="AY748" s="18" t="s">
        <v>174</v>
      </c>
      <c r="BE748" s="204">
        <f>IF(N748="základní",J748,0)</f>
        <v>0</v>
      </c>
      <c r="BF748" s="204">
        <f>IF(N748="snížená",J748,0)</f>
        <v>0</v>
      </c>
      <c r="BG748" s="204">
        <f>IF(N748="zákl. přenesená",J748,0)</f>
        <v>0</v>
      </c>
      <c r="BH748" s="204">
        <f>IF(N748="sníž. přenesená",J748,0)</f>
        <v>0</v>
      </c>
      <c r="BI748" s="204">
        <f>IF(N748="nulová",J748,0)</f>
        <v>0</v>
      </c>
      <c r="BJ748" s="18" t="s">
        <v>87</v>
      </c>
      <c r="BK748" s="204">
        <f>ROUND(I748*H748,2)</f>
        <v>0</v>
      </c>
      <c r="BL748" s="18" t="s">
        <v>181</v>
      </c>
      <c r="BM748" s="203" t="s">
        <v>726</v>
      </c>
    </row>
    <row r="749" spans="2:51" s="13" customFormat="1" ht="11.25">
      <c r="B749" s="205"/>
      <c r="C749" s="206"/>
      <c r="D749" s="207" t="s">
        <v>183</v>
      </c>
      <c r="E749" s="208" t="s">
        <v>1</v>
      </c>
      <c r="F749" s="209" t="s">
        <v>529</v>
      </c>
      <c r="G749" s="206"/>
      <c r="H749" s="208" t="s">
        <v>1</v>
      </c>
      <c r="I749" s="210"/>
      <c r="J749" s="206"/>
      <c r="K749" s="206"/>
      <c r="L749" s="211"/>
      <c r="M749" s="212"/>
      <c r="N749" s="213"/>
      <c r="O749" s="213"/>
      <c r="P749" s="213"/>
      <c r="Q749" s="213"/>
      <c r="R749" s="213"/>
      <c r="S749" s="213"/>
      <c r="T749" s="214"/>
      <c r="AT749" s="215" t="s">
        <v>183</v>
      </c>
      <c r="AU749" s="215" t="s">
        <v>89</v>
      </c>
      <c r="AV749" s="13" t="s">
        <v>87</v>
      </c>
      <c r="AW749" s="13" t="s">
        <v>36</v>
      </c>
      <c r="AX749" s="13" t="s">
        <v>79</v>
      </c>
      <c r="AY749" s="215" t="s">
        <v>174</v>
      </c>
    </row>
    <row r="750" spans="2:51" s="13" customFormat="1" ht="11.25">
      <c r="B750" s="205"/>
      <c r="C750" s="206"/>
      <c r="D750" s="207" t="s">
        <v>183</v>
      </c>
      <c r="E750" s="208" t="s">
        <v>1</v>
      </c>
      <c r="F750" s="209" t="s">
        <v>200</v>
      </c>
      <c r="G750" s="206"/>
      <c r="H750" s="208" t="s">
        <v>1</v>
      </c>
      <c r="I750" s="210"/>
      <c r="J750" s="206"/>
      <c r="K750" s="206"/>
      <c r="L750" s="211"/>
      <c r="M750" s="212"/>
      <c r="N750" s="213"/>
      <c r="O750" s="213"/>
      <c r="P750" s="213"/>
      <c r="Q750" s="213"/>
      <c r="R750" s="213"/>
      <c r="S750" s="213"/>
      <c r="T750" s="214"/>
      <c r="AT750" s="215" t="s">
        <v>183</v>
      </c>
      <c r="AU750" s="215" t="s">
        <v>89</v>
      </c>
      <c r="AV750" s="13" t="s">
        <v>87</v>
      </c>
      <c r="AW750" s="13" t="s">
        <v>36</v>
      </c>
      <c r="AX750" s="13" t="s">
        <v>79</v>
      </c>
      <c r="AY750" s="215" t="s">
        <v>174</v>
      </c>
    </row>
    <row r="751" spans="2:51" s="13" customFormat="1" ht="11.25">
      <c r="B751" s="205"/>
      <c r="C751" s="206"/>
      <c r="D751" s="207" t="s">
        <v>183</v>
      </c>
      <c r="E751" s="208" t="s">
        <v>1</v>
      </c>
      <c r="F751" s="209" t="s">
        <v>201</v>
      </c>
      <c r="G751" s="206"/>
      <c r="H751" s="208" t="s">
        <v>1</v>
      </c>
      <c r="I751" s="210"/>
      <c r="J751" s="206"/>
      <c r="K751" s="206"/>
      <c r="L751" s="211"/>
      <c r="M751" s="212"/>
      <c r="N751" s="213"/>
      <c r="O751" s="213"/>
      <c r="P751" s="213"/>
      <c r="Q751" s="213"/>
      <c r="R751" s="213"/>
      <c r="S751" s="213"/>
      <c r="T751" s="214"/>
      <c r="AT751" s="215" t="s">
        <v>183</v>
      </c>
      <c r="AU751" s="215" t="s">
        <v>89</v>
      </c>
      <c r="AV751" s="13" t="s">
        <v>87</v>
      </c>
      <c r="AW751" s="13" t="s">
        <v>36</v>
      </c>
      <c r="AX751" s="13" t="s">
        <v>79</v>
      </c>
      <c r="AY751" s="215" t="s">
        <v>174</v>
      </c>
    </row>
    <row r="752" spans="2:51" s="13" customFormat="1" ht="11.25">
      <c r="B752" s="205"/>
      <c r="C752" s="206"/>
      <c r="D752" s="207" t="s">
        <v>183</v>
      </c>
      <c r="E752" s="208" t="s">
        <v>1</v>
      </c>
      <c r="F752" s="209" t="s">
        <v>717</v>
      </c>
      <c r="G752" s="206"/>
      <c r="H752" s="208" t="s">
        <v>1</v>
      </c>
      <c r="I752" s="210"/>
      <c r="J752" s="206"/>
      <c r="K752" s="206"/>
      <c r="L752" s="211"/>
      <c r="M752" s="212"/>
      <c r="N752" s="213"/>
      <c r="O752" s="213"/>
      <c r="P752" s="213"/>
      <c r="Q752" s="213"/>
      <c r="R752" s="213"/>
      <c r="S752" s="213"/>
      <c r="T752" s="214"/>
      <c r="AT752" s="215" t="s">
        <v>183</v>
      </c>
      <c r="AU752" s="215" t="s">
        <v>89</v>
      </c>
      <c r="AV752" s="13" t="s">
        <v>87</v>
      </c>
      <c r="AW752" s="13" t="s">
        <v>36</v>
      </c>
      <c r="AX752" s="13" t="s">
        <v>79</v>
      </c>
      <c r="AY752" s="215" t="s">
        <v>174</v>
      </c>
    </row>
    <row r="753" spans="2:51" s="14" customFormat="1" ht="11.25">
      <c r="B753" s="216"/>
      <c r="C753" s="217"/>
      <c r="D753" s="207" t="s">
        <v>183</v>
      </c>
      <c r="E753" s="218" t="s">
        <v>1</v>
      </c>
      <c r="F753" s="219" t="s">
        <v>727</v>
      </c>
      <c r="G753" s="217"/>
      <c r="H753" s="220">
        <v>4.29</v>
      </c>
      <c r="I753" s="221"/>
      <c r="J753" s="217"/>
      <c r="K753" s="217"/>
      <c r="L753" s="222"/>
      <c r="M753" s="223"/>
      <c r="N753" s="224"/>
      <c r="O753" s="224"/>
      <c r="P753" s="224"/>
      <c r="Q753" s="224"/>
      <c r="R753" s="224"/>
      <c r="S753" s="224"/>
      <c r="T753" s="225"/>
      <c r="AT753" s="226" t="s">
        <v>183</v>
      </c>
      <c r="AU753" s="226" t="s">
        <v>89</v>
      </c>
      <c r="AV753" s="14" t="s">
        <v>89</v>
      </c>
      <c r="AW753" s="14" t="s">
        <v>36</v>
      </c>
      <c r="AX753" s="14" t="s">
        <v>79</v>
      </c>
      <c r="AY753" s="226" t="s">
        <v>174</v>
      </c>
    </row>
    <row r="754" spans="2:51" s="16" customFormat="1" ht="11.25">
      <c r="B754" s="238"/>
      <c r="C754" s="239"/>
      <c r="D754" s="207" t="s">
        <v>183</v>
      </c>
      <c r="E754" s="240" t="s">
        <v>1</v>
      </c>
      <c r="F754" s="241" t="s">
        <v>226</v>
      </c>
      <c r="G754" s="239"/>
      <c r="H754" s="242">
        <v>4.29</v>
      </c>
      <c r="I754" s="243"/>
      <c r="J754" s="239"/>
      <c r="K754" s="239"/>
      <c r="L754" s="244"/>
      <c r="M754" s="245"/>
      <c r="N754" s="246"/>
      <c r="O754" s="246"/>
      <c r="P754" s="246"/>
      <c r="Q754" s="246"/>
      <c r="R754" s="246"/>
      <c r="S754" s="246"/>
      <c r="T754" s="247"/>
      <c r="AT754" s="248" t="s">
        <v>183</v>
      </c>
      <c r="AU754" s="248" t="s">
        <v>89</v>
      </c>
      <c r="AV754" s="16" t="s">
        <v>194</v>
      </c>
      <c r="AW754" s="16" t="s">
        <v>36</v>
      </c>
      <c r="AX754" s="16" t="s">
        <v>79</v>
      </c>
      <c r="AY754" s="248" t="s">
        <v>174</v>
      </c>
    </row>
    <row r="755" spans="2:51" s="13" customFormat="1" ht="11.25">
      <c r="B755" s="205"/>
      <c r="C755" s="206"/>
      <c r="D755" s="207" t="s">
        <v>183</v>
      </c>
      <c r="E755" s="208" t="s">
        <v>1</v>
      </c>
      <c r="F755" s="209" t="s">
        <v>719</v>
      </c>
      <c r="G755" s="206"/>
      <c r="H755" s="208" t="s">
        <v>1</v>
      </c>
      <c r="I755" s="210"/>
      <c r="J755" s="206"/>
      <c r="K755" s="206"/>
      <c r="L755" s="211"/>
      <c r="M755" s="212"/>
      <c r="N755" s="213"/>
      <c r="O755" s="213"/>
      <c r="P755" s="213"/>
      <c r="Q755" s="213"/>
      <c r="R755" s="213"/>
      <c r="S755" s="213"/>
      <c r="T755" s="214"/>
      <c r="AT755" s="215" t="s">
        <v>183</v>
      </c>
      <c r="AU755" s="215" t="s">
        <v>89</v>
      </c>
      <c r="AV755" s="13" t="s">
        <v>87</v>
      </c>
      <c r="AW755" s="13" t="s">
        <v>36</v>
      </c>
      <c r="AX755" s="13" t="s">
        <v>79</v>
      </c>
      <c r="AY755" s="215" t="s">
        <v>174</v>
      </c>
    </row>
    <row r="756" spans="2:51" s="14" customFormat="1" ht="11.25">
      <c r="B756" s="216"/>
      <c r="C756" s="217"/>
      <c r="D756" s="207" t="s">
        <v>183</v>
      </c>
      <c r="E756" s="218" t="s">
        <v>1</v>
      </c>
      <c r="F756" s="219" t="s">
        <v>728</v>
      </c>
      <c r="G756" s="217"/>
      <c r="H756" s="220">
        <v>32.24</v>
      </c>
      <c r="I756" s="221"/>
      <c r="J756" s="217"/>
      <c r="K756" s="217"/>
      <c r="L756" s="222"/>
      <c r="M756" s="223"/>
      <c r="N756" s="224"/>
      <c r="O756" s="224"/>
      <c r="P756" s="224"/>
      <c r="Q756" s="224"/>
      <c r="R756" s="224"/>
      <c r="S756" s="224"/>
      <c r="T756" s="225"/>
      <c r="AT756" s="226" t="s">
        <v>183</v>
      </c>
      <c r="AU756" s="226" t="s">
        <v>89</v>
      </c>
      <c r="AV756" s="14" t="s">
        <v>89</v>
      </c>
      <c r="AW756" s="14" t="s">
        <v>36</v>
      </c>
      <c r="AX756" s="14" t="s">
        <v>79</v>
      </c>
      <c r="AY756" s="226" t="s">
        <v>174</v>
      </c>
    </row>
    <row r="757" spans="2:51" s="16" customFormat="1" ht="11.25">
      <c r="B757" s="238"/>
      <c r="C757" s="239"/>
      <c r="D757" s="207" t="s">
        <v>183</v>
      </c>
      <c r="E757" s="240" t="s">
        <v>1</v>
      </c>
      <c r="F757" s="241" t="s">
        <v>226</v>
      </c>
      <c r="G757" s="239"/>
      <c r="H757" s="242">
        <v>32.24</v>
      </c>
      <c r="I757" s="243"/>
      <c r="J757" s="239"/>
      <c r="K757" s="239"/>
      <c r="L757" s="244"/>
      <c r="M757" s="245"/>
      <c r="N757" s="246"/>
      <c r="O757" s="246"/>
      <c r="P757" s="246"/>
      <c r="Q757" s="246"/>
      <c r="R757" s="246"/>
      <c r="S757" s="246"/>
      <c r="T757" s="247"/>
      <c r="AT757" s="248" t="s">
        <v>183</v>
      </c>
      <c r="AU757" s="248" t="s">
        <v>89</v>
      </c>
      <c r="AV757" s="16" t="s">
        <v>194</v>
      </c>
      <c r="AW757" s="16" t="s">
        <v>36</v>
      </c>
      <c r="AX757" s="16" t="s">
        <v>79</v>
      </c>
      <c r="AY757" s="248" t="s">
        <v>174</v>
      </c>
    </row>
    <row r="758" spans="2:51" s="13" customFormat="1" ht="11.25">
      <c r="B758" s="205"/>
      <c r="C758" s="206"/>
      <c r="D758" s="207" t="s">
        <v>183</v>
      </c>
      <c r="E758" s="208" t="s">
        <v>1</v>
      </c>
      <c r="F758" s="209" t="s">
        <v>721</v>
      </c>
      <c r="G758" s="206"/>
      <c r="H758" s="208" t="s">
        <v>1</v>
      </c>
      <c r="I758" s="210"/>
      <c r="J758" s="206"/>
      <c r="K758" s="206"/>
      <c r="L758" s="211"/>
      <c r="M758" s="212"/>
      <c r="N758" s="213"/>
      <c r="O758" s="213"/>
      <c r="P758" s="213"/>
      <c r="Q758" s="213"/>
      <c r="R758" s="213"/>
      <c r="S758" s="213"/>
      <c r="T758" s="214"/>
      <c r="AT758" s="215" t="s">
        <v>183</v>
      </c>
      <c r="AU758" s="215" t="s">
        <v>89</v>
      </c>
      <c r="AV758" s="13" t="s">
        <v>87</v>
      </c>
      <c r="AW758" s="13" t="s">
        <v>36</v>
      </c>
      <c r="AX758" s="13" t="s">
        <v>79</v>
      </c>
      <c r="AY758" s="215" t="s">
        <v>174</v>
      </c>
    </row>
    <row r="759" spans="2:51" s="14" customFormat="1" ht="11.25">
      <c r="B759" s="216"/>
      <c r="C759" s="217"/>
      <c r="D759" s="207" t="s">
        <v>183</v>
      </c>
      <c r="E759" s="218" t="s">
        <v>1</v>
      </c>
      <c r="F759" s="219" t="s">
        <v>729</v>
      </c>
      <c r="G759" s="217"/>
      <c r="H759" s="220">
        <v>22.4</v>
      </c>
      <c r="I759" s="221"/>
      <c r="J759" s="217"/>
      <c r="K759" s="217"/>
      <c r="L759" s="222"/>
      <c r="M759" s="223"/>
      <c r="N759" s="224"/>
      <c r="O759" s="224"/>
      <c r="P759" s="224"/>
      <c r="Q759" s="224"/>
      <c r="R759" s="224"/>
      <c r="S759" s="224"/>
      <c r="T759" s="225"/>
      <c r="AT759" s="226" t="s">
        <v>183</v>
      </c>
      <c r="AU759" s="226" t="s">
        <v>89</v>
      </c>
      <c r="AV759" s="14" t="s">
        <v>89</v>
      </c>
      <c r="AW759" s="14" t="s">
        <v>36</v>
      </c>
      <c r="AX759" s="14" t="s">
        <v>79</v>
      </c>
      <c r="AY759" s="226" t="s">
        <v>174</v>
      </c>
    </row>
    <row r="760" spans="2:51" s="14" customFormat="1" ht="11.25">
      <c r="B760" s="216"/>
      <c r="C760" s="217"/>
      <c r="D760" s="207" t="s">
        <v>183</v>
      </c>
      <c r="E760" s="218" t="s">
        <v>1</v>
      </c>
      <c r="F760" s="219" t="s">
        <v>730</v>
      </c>
      <c r="G760" s="217"/>
      <c r="H760" s="220">
        <v>2.8</v>
      </c>
      <c r="I760" s="221"/>
      <c r="J760" s="217"/>
      <c r="K760" s="217"/>
      <c r="L760" s="222"/>
      <c r="M760" s="223"/>
      <c r="N760" s="224"/>
      <c r="O760" s="224"/>
      <c r="P760" s="224"/>
      <c r="Q760" s="224"/>
      <c r="R760" s="224"/>
      <c r="S760" s="224"/>
      <c r="T760" s="225"/>
      <c r="AT760" s="226" t="s">
        <v>183</v>
      </c>
      <c r="AU760" s="226" t="s">
        <v>89</v>
      </c>
      <c r="AV760" s="14" t="s">
        <v>89</v>
      </c>
      <c r="AW760" s="14" t="s">
        <v>36</v>
      </c>
      <c r="AX760" s="14" t="s">
        <v>79</v>
      </c>
      <c r="AY760" s="226" t="s">
        <v>174</v>
      </c>
    </row>
    <row r="761" spans="2:51" s="16" customFormat="1" ht="11.25">
      <c r="B761" s="238"/>
      <c r="C761" s="239"/>
      <c r="D761" s="207" t="s">
        <v>183</v>
      </c>
      <c r="E761" s="240" t="s">
        <v>1</v>
      </c>
      <c r="F761" s="241" t="s">
        <v>226</v>
      </c>
      <c r="G761" s="239"/>
      <c r="H761" s="242">
        <v>25.2</v>
      </c>
      <c r="I761" s="243"/>
      <c r="J761" s="239"/>
      <c r="K761" s="239"/>
      <c r="L761" s="244"/>
      <c r="M761" s="245"/>
      <c r="N761" s="246"/>
      <c r="O761" s="246"/>
      <c r="P761" s="246"/>
      <c r="Q761" s="246"/>
      <c r="R761" s="246"/>
      <c r="S761" s="246"/>
      <c r="T761" s="247"/>
      <c r="AT761" s="248" t="s">
        <v>183</v>
      </c>
      <c r="AU761" s="248" t="s">
        <v>89</v>
      </c>
      <c r="AV761" s="16" t="s">
        <v>194</v>
      </c>
      <c r="AW761" s="16" t="s">
        <v>36</v>
      </c>
      <c r="AX761" s="16" t="s">
        <v>79</v>
      </c>
      <c r="AY761" s="248" t="s">
        <v>174</v>
      </c>
    </row>
    <row r="762" spans="2:51" s="15" customFormat="1" ht="11.25">
      <c r="B762" s="227"/>
      <c r="C762" s="228"/>
      <c r="D762" s="207" t="s">
        <v>183</v>
      </c>
      <c r="E762" s="229" t="s">
        <v>1</v>
      </c>
      <c r="F762" s="230" t="s">
        <v>188</v>
      </c>
      <c r="G762" s="228"/>
      <c r="H762" s="231">
        <v>61.73</v>
      </c>
      <c r="I762" s="232"/>
      <c r="J762" s="228"/>
      <c r="K762" s="228"/>
      <c r="L762" s="233"/>
      <c r="M762" s="234"/>
      <c r="N762" s="235"/>
      <c r="O762" s="235"/>
      <c r="P762" s="235"/>
      <c r="Q762" s="235"/>
      <c r="R762" s="235"/>
      <c r="S762" s="235"/>
      <c r="T762" s="236"/>
      <c r="AT762" s="237" t="s">
        <v>183</v>
      </c>
      <c r="AU762" s="237" t="s">
        <v>89</v>
      </c>
      <c r="AV762" s="15" t="s">
        <v>181</v>
      </c>
      <c r="AW762" s="15" t="s">
        <v>36</v>
      </c>
      <c r="AX762" s="15" t="s">
        <v>87</v>
      </c>
      <c r="AY762" s="237" t="s">
        <v>174</v>
      </c>
    </row>
    <row r="763" spans="1:65" s="2" customFormat="1" ht="14.45" customHeight="1">
      <c r="A763" s="35"/>
      <c r="B763" s="36"/>
      <c r="C763" s="192" t="s">
        <v>731</v>
      </c>
      <c r="D763" s="192" t="s">
        <v>176</v>
      </c>
      <c r="E763" s="193" t="s">
        <v>732</v>
      </c>
      <c r="F763" s="194" t="s">
        <v>733</v>
      </c>
      <c r="G763" s="195" t="s">
        <v>179</v>
      </c>
      <c r="H763" s="196">
        <v>61.73</v>
      </c>
      <c r="I763" s="197"/>
      <c r="J763" s="198">
        <f>ROUND(I763*H763,2)</f>
        <v>0</v>
      </c>
      <c r="K763" s="194" t="s">
        <v>180</v>
      </c>
      <c r="L763" s="40"/>
      <c r="M763" s="199" t="s">
        <v>1</v>
      </c>
      <c r="N763" s="200" t="s">
        <v>44</v>
      </c>
      <c r="O763" s="72"/>
      <c r="P763" s="201">
        <f>O763*H763</f>
        <v>0</v>
      </c>
      <c r="Q763" s="201">
        <v>0</v>
      </c>
      <c r="R763" s="201">
        <f>Q763*H763</f>
        <v>0</v>
      </c>
      <c r="S763" s="201">
        <v>0</v>
      </c>
      <c r="T763" s="202">
        <f>S763*H763</f>
        <v>0</v>
      </c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R763" s="203" t="s">
        <v>181</v>
      </c>
      <c r="AT763" s="203" t="s">
        <v>176</v>
      </c>
      <c r="AU763" s="203" t="s">
        <v>89</v>
      </c>
      <c r="AY763" s="18" t="s">
        <v>174</v>
      </c>
      <c r="BE763" s="204">
        <f>IF(N763="základní",J763,0)</f>
        <v>0</v>
      </c>
      <c r="BF763" s="204">
        <f>IF(N763="snížená",J763,0)</f>
        <v>0</v>
      </c>
      <c r="BG763" s="204">
        <f>IF(N763="zákl. přenesená",J763,0)</f>
        <v>0</v>
      </c>
      <c r="BH763" s="204">
        <f>IF(N763="sníž. přenesená",J763,0)</f>
        <v>0</v>
      </c>
      <c r="BI763" s="204">
        <f>IF(N763="nulová",J763,0)</f>
        <v>0</v>
      </c>
      <c r="BJ763" s="18" t="s">
        <v>87</v>
      </c>
      <c r="BK763" s="204">
        <f>ROUND(I763*H763,2)</f>
        <v>0</v>
      </c>
      <c r="BL763" s="18" t="s">
        <v>181</v>
      </c>
      <c r="BM763" s="203" t="s">
        <v>734</v>
      </c>
    </row>
    <row r="764" spans="1:65" s="2" customFormat="1" ht="14.45" customHeight="1">
      <c r="A764" s="35"/>
      <c r="B764" s="36"/>
      <c r="C764" s="192" t="s">
        <v>735</v>
      </c>
      <c r="D764" s="192" t="s">
        <v>176</v>
      </c>
      <c r="E764" s="193" t="s">
        <v>736</v>
      </c>
      <c r="F764" s="194" t="s">
        <v>737</v>
      </c>
      <c r="G764" s="195" t="s">
        <v>295</v>
      </c>
      <c r="H764" s="196">
        <v>0.355</v>
      </c>
      <c r="I764" s="197"/>
      <c r="J764" s="198">
        <f>ROUND(I764*H764,2)</f>
        <v>0</v>
      </c>
      <c r="K764" s="194" t="s">
        <v>180</v>
      </c>
      <c r="L764" s="40"/>
      <c r="M764" s="199" t="s">
        <v>1</v>
      </c>
      <c r="N764" s="200" t="s">
        <v>44</v>
      </c>
      <c r="O764" s="72"/>
      <c r="P764" s="201">
        <f>O764*H764</f>
        <v>0</v>
      </c>
      <c r="Q764" s="201">
        <v>1.05291</v>
      </c>
      <c r="R764" s="201">
        <f>Q764*H764</f>
        <v>0.37378305</v>
      </c>
      <c r="S764" s="201">
        <v>0</v>
      </c>
      <c r="T764" s="202">
        <f>S764*H764</f>
        <v>0</v>
      </c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R764" s="203" t="s">
        <v>181</v>
      </c>
      <c r="AT764" s="203" t="s">
        <v>176</v>
      </c>
      <c r="AU764" s="203" t="s">
        <v>89</v>
      </c>
      <c r="AY764" s="18" t="s">
        <v>174</v>
      </c>
      <c r="BE764" s="204">
        <f>IF(N764="základní",J764,0)</f>
        <v>0</v>
      </c>
      <c r="BF764" s="204">
        <f>IF(N764="snížená",J764,0)</f>
        <v>0</v>
      </c>
      <c r="BG764" s="204">
        <f>IF(N764="zákl. přenesená",J764,0)</f>
        <v>0</v>
      </c>
      <c r="BH764" s="204">
        <f>IF(N764="sníž. přenesená",J764,0)</f>
        <v>0</v>
      </c>
      <c r="BI764" s="204">
        <f>IF(N764="nulová",J764,0)</f>
        <v>0</v>
      </c>
      <c r="BJ764" s="18" t="s">
        <v>87</v>
      </c>
      <c r="BK764" s="204">
        <f>ROUND(I764*H764,2)</f>
        <v>0</v>
      </c>
      <c r="BL764" s="18" t="s">
        <v>181</v>
      </c>
      <c r="BM764" s="203" t="s">
        <v>738</v>
      </c>
    </row>
    <row r="765" spans="2:51" s="13" customFormat="1" ht="11.25">
      <c r="B765" s="205"/>
      <c r="C765" s="206"/>
      <c r="D765" s="207" t="s">
        <v>183</v>
      </c>
      <c r="E765" s="208" t="s">
        <v>1</v>
      </c>
      <c r="F765" s="209" t="s">
        <v>529</v>
      </c>
      <c r="G765" s="206"/>
      <c r="H765" s="208" t="s">
        <v>1</v>
      </c>
      <c r="I765" s="210"/>
      <c r="J765" s="206"/>
      <c r="K765" s="206"/>
      <c r="L765" s="211"/>
      <c r="M765" s="212"/>
      <c r="N765" s="213"/>
      <c r="O765" s="213"/>
      <c r="P765" s="213"/>
      <c r="Q765" s="213"/>
      <c r="R765" s="213"/>
      <c r="S765" s="213"/>
      <c r="T765" s="214"/>
      <c r="AT765" s="215" t="s">
        <v>183</v>
      </c>
      <c r="AU765" s="215" t="s">
        <v>89</v>
      </c>
      <c r="AV765" s="13" t="s">
        <v>87</v>
      </c>
      <c r="AW765" s="13" t="s">
        <v>36</v>
      </c>
      <c r="AX765" s="13" t="s">
        <v>79</v>
      </c>
      <c r="AY765" s="215" t="s">
        <v>174</v>
      </c>
    </row>
    <row r="766" spans="2:51" s="13" customFormat="1" ht="11.25">
      <c r="B766" s="205"/>
      <c r="C766" s="206"/>
      <c r="D766" s="207" t="s">
        <v>183</v>
      </c>
      <c r="E766" s="208" t="s">
        <v>1</v>
      </c>
      <c r="F766" s="209" t="s">
        <v>200</v>
      </c>
      <c r="G766" s="206"/>
      <c r="H766" s="208" t="s">
        <v>1</v>
      </c>
      <c r="I766" s="210"/>
      <c r="J766" s="206"/>
      <c r="K766" s="206"/>
      <c r="L766" s="211"/>
      <c r="M766" s="212"/>
      <c r="N766" s="213"/>
      <c r="O766" s="213"/>
      <c r="P766" s="213"/>
      <c r="Q766" s="213"/>
      <c r="R766" s="213"/>
      <c r="S766" s="213"/>
      <c r="T766" s="214"/>
      <c r="AT766" s="215" t="s">
        <v>183</v>
      </c>
      <c r="AU766" s="215" t="s">
        <v>89</v>
      </c>
      <c r="AV766" s="13" t="s">
        <v>87</v>
      </c>
      <c r="AW766" s="13" t="s">
        <v>36</v>
      </c>
      <c r="AX766" s="13" t="s">
        <v>79</v>
      </c>
      <c r="AY766" s="215" t="s">
        <v>174</v>
      </c>
    </row>
    <row r="767" spans="2:51" s="13" customFormat="1" ht="11.25">
      <c r="B767" s="205"/>
      <c r="C767" s="206"/>
      <c r="D767" s="207" t="s">
        <v>183</v>
      </c>
      <c r="E767" s="208" t="s">
        <v>1</v>
      </c>
      <c r="F767" s="209" t="s">
        <v>201</v>
      </c>
      <c r="G767" s="206"/>
      <c r="H767" s="208" t="s">
        <v>1</v>
      </c>
      <c r="I767" s="210"/>
      <c r="J767" s="206"/>
      <c r="K767" s="206"/>
      <c r="L767" s="211"/>
      <c r="M767" s="212"/>
      <c r="N767" s="213"/>
      <c r="O767" s="213"/>
      <c r="P767" s="213"/>
      <c r="Q767" s="213"/>
      <c r="R767" s="213"/>
      <c r="S767" s="213"/>
      <c r="T767" s="214"/>
      <c r="AT767" s="215" t="s">
        <v>183</v>
      </c>
      <c r="AU767" s="215" t="s">
        <v>89</v>
      </c>
      <c r="AV767" s="13" t="s">
        <v>87</v>
      </c>
      <c r="AW767" s="13" t="s">
        <v>36</v>
      </c>
      <c r="AX767" s="13" t="s">
        <v>79</v>
      </c>
      <c r="AY767" s="215" t="s">
        <v>174</v>
      </c>
    </row>
    <row r="768" spans="2:51" s="13" customFormat="1" ht="11.25">
      <c r="B768" s="205"/>
      <c r="C768" s="206"/>
      <c r="D768" s="207" t="s">
        <v>183</v>
      </c>
      <c r="E768" s="208" t="s">
        <v>1</v>
      </c>
      <c r="F768" s="209" t="s">
        <v>719</v>
      </c>
      <c r="G768" s="206"/>
      <c r="H768" s="208" t="s">
        <v>1</v>
      </c>
      <c r="I768" s="210"/>
      <c r="J768" s="206"/>
      <c r="K768" s="206"/>
      <c r="L768" s="211"/>
      <c r="M768" s="212"/>
      <c r="N768" s="213"/>
      <c r="O768" s="213"/>
      <c r="P768" s="213"/>
      <c r="Q768" s="213"/>
      <c r="R768" s="213"/>
      <c r="S768" s="213"/>
      <c r="T768" s="214"/>
      <c r="AT768" s="215" t="s">
        <v>183</v>
      </c>
      <c r="AU768" s="215" t="s">
        <v>89</v>
      </c>
      <c r="AV768" s="13" t="s">
        <v>87</v>
      </c>
      <c r="AW768" s="13" t="s">
        <v>36</v>
      </c>
      <c r="AX768" s="13" t="s">
        <v>79</v>
      </c>
      <c r="AY768" s="215" t="s">
        <v>174</v>
      </c>
    </row>
    <row r="769" spans="2:51" s="13" customFormat="1" ht="11.25">
      <c r="B769" s="205"/>
      <c r="C769" s="206"/>
      <c r="D769" s="207" t="s">
        <v>183</v>
      </c>
      <c r="E769" s="208" t="s">
        <v>1</v>
      </c>
      <c r="F769" s="209" t="s">
        <v>739</v>
      </c>
      <c r="G769" s="206"/>
      <c r="H769" s="208" t="s">
        <v>1</v>
      </c>
      <c r="I769" s="210"/>
      <c r="J769" s="206"/>
      <c r="K769" s="206"/>
      <c r="L769" s="211"/>
      <c r="M769" s="212"/>
      <c r="N769" s="213"/>
      <c r="O769" s="213"/>
      <c r="P769" s="213"/>
      <c r="Q769" s="213"/>
      <c r="R769" s="213"/>
      <c r="S769" s="213"/>
      <c r="T769" s="214"/>
      <c r="AT769" s="215" t="s">
        <v>183</v>
      </c>
      <c r="AU769" s="215" t="s">
        <v>89</v>
      </c>
      <c r="AV769" s="13" t="s">
        <v>87</v>
      </c>
      <c r="AW769" s="13" t="s">
        <v>36</v>
      </c>
      <c r="AX769" s="13" t="s">
        <v>79</v>
      </c>
      <c r="AY769" s="215" t="s">
        <v>174</v>
      </c>
    </row>
    <row r="770" spans="2:51" s="14" customFormat="1" ht="11.25">
      <c r="B770" s="216"/>
      <c r="C770" s="217"/>
      <c r="D770" s="207" t="s">
        <v>183</v>
      </c>
      <c r="E770" s="218" t="s">
        <v>1</v>
      </c>
      <c r="F770" s="219" t="s">
        <v>740</v>
      </c>
      <c r="G770" s="217"/>
      <c r="H770" s="220">
        <v>0.143</v>
      </c>
      <c r="I770" s="221"/>
      <c r="J770" s="217"/>
      <c r="K770" s="217"/>
      <c r="L770" s="222"/>
      <c r="M770" s="223"/>
      <c r="N770" s="224"/>
      <c r="O770" s="224"/>
      <c r="P770" s="224"/>
      <c r="Q770" s="224"/>
      <c r="R770" s="224"/>
      <c r="S770" s="224"/>
      <c r="T770" s="225"/>
      <c r="AT770" s="226" t="s">
        <v>183</v>
      </c>
      <c r="AU770" s="226" t="s">
        <v>89</v>
      </c>
      <c r="AV770" s="14" t="s">
        <v>89</v>
      </c>
      <c r="AW770" s="14" t="s">
        <v>36</v>
      </c>
      <c r="AX770" s="14" t="s">
        <v>79</v>
      </c>
      <c r="AY770" s="226" t="s">
        <v>174</v>
      </c>
    </row>
    <row r="771" spans="2:51" s="13" customFormat="1" ht="11.25">
      <c r="B771" s="205"/>
      <c r="C771" s="206"/>
      <c r="D771" s="207" t="s">
        <v>183</v>
      </c>
      <c r="E771" s="208" t="s">
        <v>1</v>
      </c>
      <c r="F771" s="209" t="s">
        <v>741</v>
      </c>
      <c r="G771" s="206"/>
      <c r="H771" s="208" t="s">
        <v>1</v>
      </c>
      <c r="I771" s="210"/>
      <c r="J771" s="206"/>
      <c r="K771" s="206"/>
      <c r="L771" s="211"/>
      <c r="M771" s="212"/>
      <c r="N771" s="213"/>
      <c r="O771" s="213"/>
      <c r="P771" s="213"/>
      <c r="Q771" s="213"/>
      <c r="R771" s="213"/>
      <c r="S771" s="213"/>
      <c r="T771" s="214"/>
      <c r="AT771" s="215" t="s">
        <v>183</v>
      </c>
      <c r="AU771" s="215" t="s">
        <v>89</v>
      </c>
      <c r="AV771" s="13" t="s">
        <v>87</v>
      </c>
      <c r="AW771" s="13" t="s">
        <v>36</v>
      </c>
      <c r="AX771" s="13" t="s">
        <v>79</v>
      </c>
      <c r="AY771" s="215" t="s">
        <v>174</v>
      </c>
    </row>
    <row r="772" spans="2:51" s="14" customFormat="1" ht="11.25">
      <c r="B772" s="216"/>
      <c r="C772" s="217"/>
      <c r="D772" s="207" t="s">
        <v>183</v>
      </c>
      <c r="E772" s="218" t="s">
        <v>1</v>
      </c>
      <c r="F772" s="219" t="s">
        <v>742</v>
      </c>
      <c r="G772" s="217"/>
      <c r="H772" s="220">
        <v>0.036</v>
      </c>
      <c r="I772" s="221"/>
      <c r="J772" s="217"/>
      <c r="K772" s="217"/>
      <c r="L772" s="222"/>
      <c r="M772" s="223"/>
      <c r="N772" s="224"/>
      <c r="O772" s="224"/>
      <c r="P772" s="224"/>
      <c r="Q772" s="224"/>
      <c r="R772" s="224"/>
      <c r="S772" s="224"/>
      <c r="T772" s="225"/>
      <c r="AT772" s="226" t="s">
        <v>183</v>
      </c>
      <c r="AU772" s="226" t="s">
        <v>89</v>
      </c>
      <c r="AV772" s="14" t="s">
        <v>89</v>
      </c>
      <c r="AW772" s="14" t="s">
        <v>36</v>
      </c>
      <c r="AX772" s="14" t="s">
        <v>79</v>
      </c>
      <c r="AY772" s="226" t="s">
        <v>174</v>
      </c>
    </row>
    <row r="773" spans="2:51" s="16" customFormat="1" ht="11.25">
      <c r="B773" s="238"/>
      <c r="C773" s="239"/>
      <c r="D773" s="207" t="s">
        <v>183</v>
      </c>
      <c r="E773" s="240" t="s">
        <v>1</v>
      </c>
      <c r="F773" s="241" t="s">
        <v>226</v>
      </c>
      <c r="G773" s="239"/>
      <c r="H773" s="242">
        <v>0.179</v>
      </c>
      <c r="I773" s="243"/>
      <c r="J773" s="239"/>
      <c r="K773" s="239"/>
      <c r="L773" s="244"/>
      <c r="M773" s="245"/>
      <c r="N773" s="246"/>
      <c r="O773" s="246"/>
      <c r="P773" s="246"/>
      <c r="Q773" s="246"/>
      <c r="R773" s="246"/>
      <c r="S773" s="246"/>
      <c r="T773" s="247"/>
      <c r="AT773" s="248" t="s">
        <v>183</v>
      </c>
      <c r="AU773" s="248" t="s">
        <v>89</v>
      </c>
      <c r="AV773" s="16" t="s">
        <v>194</v>
      </c>
      <c r="AW773" s="16" t="s">
        <v>36</v>
      </c>
      <c r="AX773" s="16" t="s">
        <v>79</v>
      </c>
      <c r="AY773" s="248" t="s">
        <v>174</v>
      </c>
    </row>
    <row r="774" spans="2:51" s="13" customFormat="1" ht="11.25">
      <c r="B774" s="205"/>
      <c r="C774" s="206"/>
      <c r="D774" s="207" t="s">
        <v>183</v>
      </c>
      <c r="E774" s="208" t="s">
        <v>1</v>
      </c>
      <c r="F774" s="209" t="s">
        <v>721</v>
      </c>
      <c r="G774" s="206"/>
      <c r="H774" s="208" t="s">
        <v>1</v>
      </c>
      <c r="I774" s="210"/>
      <c r="J774" s="206"/>
      <c r="K774" s="206"/>
      <c r="L774" s="211"/>
      <c r="M774" s="212"/>
      <c r="N774" s="213"/>
      <c r="O774" s="213"/>
      <c r="P774" s="213"/>
      <c r="Q774" s="213"/>
      <c r="R774" s="213"/>
      <c r="S774" s="213"/>
      <c r="T774" s="214"/>
      <c r="AT774" s="215" t="s">
        <v>183</v>
      </c>
      <c r="AU774" s="215" t="s">
        <v>89</v>
      </c>
      <c r="AV774" s="13" t="s">
        <v>87</v>
      </c>
      <c r="AW774" s="13" t="s">
        <v>36</v>
      </c>
      <c r="AX774" s="13" t="s">
        <v>79</v>
      </c>
      <c r="AY774" s="215" t="s">
        <v>174</v>
      </c>
    </row>
    <row r="775" spans="2:51" s="13" customFormat="1" ht="11.25">
      <c r="B775" s="205"/>
      <c r="C775" s="206"/>
      <c r="D775" s="207" t="s">
        <v>183</v>
      </c>
      <c r="E775" s="208" t="s">
        <v>1</v>
      </c>
      <c r="F775" s="209" t="s">
        <v>739</v>
      </c>
      <c r="G775" s="206"/>
      <c r="H775" s="208" t="s">
        <v>1</v>
      </c>
      <c r="I775" s="210"/>
      <c r="J775" s="206"/>
      <c r="K775" s="206"/>
      <c r="L775" s="211"/>
      <c r="M775" s="212"/>
      <c r="N775" s="213"/>
      <c r="O775" s="213"/>
      <c r="P775" s="213"/>
      <c r="Q775" s="213"/>
      <c r="R775" s="213"/>
      <c r="S775" s="213"/>
      <c r="T775" s="214"/>
      <c r="AT775" s="215" t="s">
        <v>183</v>
      </c>
      <c r="AU775" s="215" t="s">
        <v>89</v>
      </c>
      <c r="AV775" s="13" t="s">
        <v>87</v>
      </c>
      <c r="AW775" s="13" t="s">
        <v>36</v>
      </c>
      <c r="AX775" s="13" t="s">
        <v>79</v>
      </c>
      <c r="AY775" s="215" t="s">
        <v>174</v>
      </c>
    </row>
    <row r="776" spans="2:51" s="14" customFormat="1" ht="11.25">
      <c r="B776" s="216"/>
      <c r="C776" s="217"/>
      <c r="D776" s="207" t="s">
        <v>183</v>
      </c>
      <c r="E776" s="218" t="s">
        <v>1</v>
      </c>
      <c r="F776" s="219" t="s">
        <v>743</v>
      </c>
      <c r="G776" s="217"/>
      <c r="H776" s="220">
        <v>0.149</v>
      </c>
      <c r="I776" s="221"/>
      <c r="J776" s="217"/>
      <c r="K776" s="217"/>
      <c r="L776" s="222"/>
      <c r="M776" s="223"/>
      <c r="N776" s="224"/>
      <c r="O776" s="224"/>
      <c r="P776" s="224"/>
      <c r="Q776" s="224"/>
      <c r="R776" s="224"/>
      <c r="S776" s="224"/>
      <c r="T776" s="225"/>
      <c r="AT776" s="226" t="s">
        <v>183</v>
      </c>
      <c r="AU776" s="226" t="s">
        <v>89</v>
      </c>
      <c r="AV776" s="14" t="s">
        <v>89</v>
      </c>
      <c r="AW776" s="14" t="s">
        <v>36</v>
      </c>
      <c r="AX776" s="14" t="s">
        <v>79</v>
      </c>
      <c r="AY776" s="226" t="s">
        <v>174</v>
      </c>
    </row>
    <row r="777" spans="2:51" s="13" customFormat="1" ht="11.25">
      <c r="B777" s="205"/>
      <c r="C777" s="206"/>
      <c r="D777" s="207" t="s">
        <v>183</v>
      </c>
      <c r="E777" s="208" t="s">
        <v>1</v>
      </c>
      <c r="F777" s="209" t="s">
        <v>744</v>
      </c>
      <c r="G777" s="206"/>
      <c r="H777" s="208" t="s">
        <v>1</v>
      </c>
      <c r="I777" s="210"/>
      <c r="J777" s="206"/>
      <c r="K777" s="206"/>
      <c r="L777" s="211"/>
      <c r="M777" s="212"/>
      <c r="N777" s="213"/>
      <c r="O777" s="213"/>
      <c r="P777" s="213"/>
      <c r="Q777" s="213"/>
      <c r="R777" s="213"/>
      <c r="S777" s="213"/>
      <c r="T777" s="214"/>
      <c r="AT777" s="215" t="s">
        <v>183</v>
      </c>
      <c r="AU777" s="215" t="s">
        <v>89</v>
      </c>
      <c r="AV777" s="13" t="s">
        <v>87</v>
      </c>
      <c r="AW777" s="13" t="s">
        <v>36</v>
      </c>
      <c r="AX777" s="13" t="s">
        <v>79</v>
      </c>
      <c r="AY777" s="215" t="s">
        <v>174</v>
      </c>
    </row>
    <row r="778" spans="2:51" s="14" customFormat="1" ht="11.25">
      <c r="B778" s="216"/>
      <c r="C778" s="217"/>
      <c r="D778" s="207" t="s">
        <v>183</v>
      </c>
      <c r="E778" s="218" t="s">
        <v>1</v>
      </c>
      <c r="F778" s="219" t="s">
        <v>745</v>
      </c>
      <c r="G778" s="217"/>
      <c r="H778" s="220">
        <v>0.027</v>
      </c>
      <c r="I778" s="221"/>
      <c r="J778" s="217"/>
      <c r="K778" s="217"/>
      <c r="L778" s="222"/>
      <c r="M778" s="223"/>
      <c r="N778" s="224"/>
      <c r="O778" s="224"/>
      <c r="P778" s="224"/>
      <c r="Q778" s="224"/>
      <c r="R778" s="224"/>
      <c r="S778" s="224"/>
      <c r="T778" s="225"/>
      <c r="AT778" s="226" t="s">
        <v>183</v>
      </c>
      <c r="AU778" s="226" t="s">
        <v>89</v>
      </c>
      <c r="AV778" s="14" t="s">
        <v>89</v>
      </c>
      <c r="AW778" s="14" t="s">
        <v>36</v>
      </c>
      <c r="AX778" s="14" t="s">
        <v>79</v>
      </c>
      <c r="AY778" s="226" t="s">
        <v>174</v>
      </c>
    </row>
    <row r="779" spans="2:51" s="16" customFormat="1" ht="11.25">
      <c r="B779" s="238"/>
      <c r="C779" s="239"/>
      <c r="D779" s="207" t="s">
        <v>183</v>
      </c>
      <c r="E779" s="240" t="s">
        <v>1</v>
      </c>
      <c r="F779" s="241" t="s">
        <v>226</v>
      </c>
      <c r="G779" s="239"/>
      <c r="H779" s="242">
        <v>0.176</v>
      </c>
      <c r="I779" s="243"/>
      <c r="J779" s="239"/>
      <c r="K779" s="239"/>
      <c r="L779" s="244"/>
      <c r="M779" s="245"/>
      <c r="N779" s="246"/>
      <c r="O779" s="246"/>
      <c r="P779" s="246"/>
      <c r="Q779" s="246"/>
      <c r="R779" s="246"/>
      <c r="S779" s="246"/>
      <c r="T779" s="247"/>
      <c r="AT779" s="248" t="s">
        <v>183</v>
      </c>
      <c r="AU779" s="248" t="s">
        <v>89</v>
      </c>
      <c r="AV779" s="16" t="s">
        <v>194</v>
      </c>
      <c r="AW779" s="16" t="s">
        <v>36</v>
      </c>
      <c r="AX779" s="16" t="s">
        <v>79</v>
      </c>
      <c r="AY779" s="248" t="s">
        <v>174</v>
      </c>
    </row>
    <row r="780" spans="2:51" s="15" customFormat="1" ht="11.25">
      <c r="B780" s="227"/>
      <c r="C780" s="228"/>
      <c r="D780" s="207" t="s">
        <v>183</v>
      </c>
      <c r="E780" s="229" t="s">
        <v>1</v>
      </c>
      <c r="F780" s="230" t="s">
        <v>188</v>
      </c>
      <c r="G780" s="228"/>
      <c r="H780" s="231">
        <v>0.355</v>
      </c>
      <c r="I780" s="232"/>
      <c r="J780" s="228"/>
      <c r="K780" s="228"/>
      <c r="L780" s="233"/>
      <c r="M780" s="234"/>
      <c r="N780" s="235"/>
      <c r="O780" s="235"/>
      <c r="P780" s="235"/>
      <c r="Q780" s="235"/>
      <c r="R780" s="235"/>
      <c r="S780" s="235"/>
      <c r="T780" s="236"/>
      <c r="AT780" s="237" t="s">
        <v>183</v>
      </c>
      <c r="AU780" s="237" t="s">
        <v>89</v>
      </c>
      <c r="AV780" s="15" t="s">
        <v>181</v>
      </c>
      <c r="AW780" s="15" t="s">
        <v>36</v>
      </c>
      <c r="AX780" s="15" t="s">
        <v>87</v>
      </c>
      <c r="AY780" s="237" t="s">
        <v>174</v>
      </c>
    </row>
    <row r="781" spans="1:65" s="2" customFormat="1" ht="14.45" customHeight="1">
      <c r="A781" s="35"/>
      <c r="B781" s="36"/>
      <c r="C781" s="192" t="s">
        <v>746</v>
      </c>
      <c r="D781" s="192" t="s">
        <v>176</v>
      </c>
      <c r="E781" s="193" t="s">
        <v>747</v>
      </c>
      <c r="F781" s="194" t="s">
        <v>748</v>
      </c>
      <c r="G781" s="195" t="s">
        <v>197</v>
      </c>
      <c r="H781" s="196">
        <v>5.707</v>
      </c>
      <c r="I781" s="197"/>
      <c r="J781" s="198">
        <f>ROUND(I781*H781,2)</f>
        <v>0</v>
      </c>
      <c r="K781" s="194" t="s">
        <v>180</v>
      </c>
      <c r="L781" s="40"/>
      <c r="M781" s="199" t="s">
        <v>1</v>
      </c>
      <c r="N781" s="200" t="s">
        <v>44</v>
      </c>
      <c r="O781" s="72"/>
      <c r="P781" s="201">
        <f>O781*H781</f>
        <v>0</v>
      </c>
      <c r="Q781" s="201">
        <v>2.45337</v>
      </c>
      <c r="R781" s="201">
        <f>Q781*H781</f>
        <v>14.00138259</v>
      </c>
      <c r="S781" s="201">
        <v>0</v>
      </c>
      <c r="T781" s="202">
        <f>S781*H781</f>
        <v>0</v>
      </c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R781" s="203" t="s">
        <v>181</v>
      </c>
      <c r="AT781" s="203" t="s">
        <v>176</v>
      </c>
      <c r="AU781" s="203" t="s">
        <v>89</v>
      </c>
      <c r="AY781" s="18" t="s">
        <v>174</v>
      </c>
      <c r="BE781" s="204">
        <f>IF(N781="základní",J781,0)</f>
        <v>0</v>
      </c>
      <c r="BF781" s="204">
        <f>IF(N781="snížená",J781,0)</f>
        <v>0</v>
      </c>
      <c r="BG781" s="204">
        <f>IF(N781="zákl. přenesená",J781,0)</f>
        <v>0</v>
      </c>
      <c r="BH781" s="204">
        <f>IF(N781="sníž. přenesená",J781,0)</f>
        <v>0</v>
      </c>
      <c r="BI781" s="204">
        <f>IF(N781="nulová",J781,0)</f>
        <v>0</v>
      </c>
      <c r="BJ781" s="18" t="s">
        <v>87</v>
      </c>
      <c r="BK781" s="204">
        <f>ROUND(I781*H781,2)</f>
        <v>0</v>
      </c>
      <c r="BL781" s="18" t="s">
        <v>181</v>
      </c>
      <c r="BM781" s="203" t="s">
        <v>749</v>
      </c>
    </row>
    <row r="782" spans="2:51" s="13" customFormat="1" ht="11.25">
      <c r="B782" s="205"/>
      <c r="C782" s="206"/>
      <c r="D782" s="207" t="s">
        <v>183</v>
      </c>
      <c r="E782" s="208" t="s">
        <v>1</v>
      </c>
      <c r="F782" s="209" t="s">
        <v>529</v>
      </c>
      <c r="G782" s="206"/>
      <c r="H782" s="208" t="s">
        <v>1</v>
      </c>
      <c r="I782" s="210"/>
      <c r="J782" s="206"/>
      <c r="K782" s="206"/>
      <c r="L782" s="211"/>
      <c r="M782" s="212"/>
      <c r="N782" s="213"/>
      <c r="O782" s="213"/>
      <c r="P782" s="213"/>
      <c r="Q782" s="213"/>
      <c r="R782" s="213"/>
      <c r="S782" s="213"/>
      <c r="T782" s="214"/>
      <c r="AT782" s="215" t="s">
        <v>183</v>
      </c>
      <c r="AU782" s="215" t="s">
        <v>89</v>
      </c>
      <c r="AV782" s="13" t="s">
        <v>87</v>
      </c>
      <c r="AW782" s="13" t="s">
        <v>36</v>
      </c>
      <c r="AX782" s="13" t="s">
        <v>79</v>
      </c>
      <c r="AY782" s="215" t="s">
        <v>174</v>
      </c>
    </row>
    <row r="783" spans="2:51" s="13" customFormat="1" ht="11.25">
      <c r="B783" s="205"/>
      <c r="C783" s="206"/>
      <c r="D783" s="207" t="s">
        <v>183</v>
      </c>
      <c r="E783" s="208" t="s">
        <v>1</v>
      </c>
      <c r="F783" s="209" t="s">
        <v>200</v>
      </c>
      <c r="G783" s="206"/>
      <c r="H783" s="208" t="s">
        <v>1</v>
      </c>
      <c r="I783" s="210"/>
      <c r="J783" s="206"/>
      <c r="K783" s="206"/>
      <c r="L783" s="211"/>
      <c r="M783" s="212"/>
      <c r="N783" s="213"/>
      <c r="O783" s="213"/>
      <c r="P783" s="213"/>
      <c r="Q783" s="213"/>
      <c r="R783" s="213"/>
      <c r="S783" s="213"/>
      <c r="T783" s="214"/>
      <c r="AT783" s="215" t="s">
        <v>183</v>
      </c>
      <c r="AU783" s="215" t="s">
        <v>89</v>
      </c>
      <c r="AV783" s="13" t="s">
        <v>87</v>
      </c>
      <c r="AW783" s="13" t="s">
        <v>36</v>
      </c>
      <c r="AX783" s="13" t="s">
        <v>79</v>
      </c>
      <c r="AY783" s="215" t="s">
        <v>174</v>
      </c>
    </row>
    <row r="784" spans="2:51" s="13" customFormat="1" ht="11.25">
      <c r="B784" s="205"/>
      <c r="C784" s="206"/>
      <c r="D784" s="207" t="s">
        <v>183</v>
      </c>
      <c r="E784" s="208" t="s">
        <v>1</v>
      </c>
      <c r="F784" s="209" t="s">
        <v>750</v>
      </c>
      <c r="G784" s="206"/>
      <c r="H784" s="208" t="s">
        <v>1</v>
      </c>
      <c r="I784" s="210"/>
      <c r="J784" s="206"/>
      <c r="K784" s="206"/>
      <c r="L784" s="211"/>
      <c r="M784" s="212"/>
      <c r="N784" s="213"/>
      <c r="O784" s="213"/>
      <c r="P784" s="213"/>
      <c r="Q784" s="213"/>
      <c r="R784" s="213"/>
      <c r="S784" s="213"/>
      <c r="T784" s="214"/>
      <c r="AT784" s="215" t="s">
        <v>183</v>
      </c>
      <c r="AU784" s="215" t="s">
        <v>89</v>
      </c>
      <c r="AV784" s="13" t="s">
        <v>87</v>
      </c>
      <c r="AW784" s="13" t="s">
        <v>36</v>
      </c>
      <c r="AX784" s="13" t="s">
        <v>79</v>
      </c>
      <c r="AY784" s="215" t="s">
        <v>174</v>
      </c>
    </row>
    <row r="785" spans="2:51" s="14" customFormat="1" ht="11.25">
      <c r="B785" s="216"/>
      <c r="C785" s="217"/>
      <c r="D785" s="207" t="s">
        <v>183</v>
      </c>
      <c r="E785" s="218" t="s">
        <v>1</v>
      </c>
      <c r="F785" s="219" t="s">
        <v>751</v>
      </c>
      <c r="G785" s="217"/>
      <c r="H785" s="220">
        <v>2.34</v>
      </c>
      <c r="I785" s="221"/>
      <c r="J785" s="217"/>
      <c r="K785" s="217"/>
      <c r="L785" s="222"/>
      <c r="M785" s="223"/>
      <c r="N785" s="224"/>
      <c r="O785" s="224"/>
      <c r="P785" s="224"/>
      <c r="Q785" s="224"/>
      <c r="R785" s="224"/>
      <c r="S785" s="224"/>
      <c r="T785" s="225"/>
      <c r="AT785" s="226" t="s">
        <v>183</v>
      </c>
      <c r="AU785" s="226" t="s">
        <v>89</v>
      </c>
      <c r="AV785" s="14" t="s">
        <v>89</v>
      </c>
      <c r="AW785" s="14" t="s">
        <v>36</v>
      </c>
      <c r="AX785" s="14" t="s">
        <v>79</v>
      </c>
      <c r="AY785" s="226" t="s">
        <v>174</v>
      </c>
    </row>
    <row r="786" spans="2:51" s="16" customFormat="1" ht="11.25">
      <c r="B786" s="238"/>
      <c r="C786" s="239"/>
      <c r="D786" s="207" t="s">
        <v>183</v>
      </c>
      <c r="E786" s="240" t="s">
        <v>1</v>
      </c>
      <c r="F786" s="241" t="s">
        <v>226</v>
      </c>
      <c r="G786" s="239"/>
      <c r="H786" s="242">
        <v>2.34</v>
      </c>
      <c r="I786" s="243"/>
      <c r="J786" s="239"/>
      <c r="K786" s="239"/>
      <c r="L786" s="244"/>
      <c r="M786" s="245"/>
      <c r="N786" s="246"/>
      <c r="O786" s="246"/>
      <c r="P786" s="246"/>
      <c r="Q786" s="246"/>
      <c r="R786" s="246"/>
      <c r="S786" s="246"/>
      <c r="T786" s="247"/>
      <c r="AT786" s="248" t="s">
        <v>183</v>
      </c>
      <c r="AU786" s="248" t="s">
        <v>89</v>
      </c>
      <c r="AV786" s="16" t="s">
        <v>194</v>
      </c>
      <c r="AW786" s="16" t="s">
        <v>36</v>
      </c>
      <c r="AX786" s="16" t="s">
        <v>79</v>
      </c>
      <c r="AY786" s="248" t="s">
        <v>174</v>
      </c>
    </row>
    <row r="787" spans="2:51" s="13" customFormat="1" ht="11.25">
      <c r="B787" s="205"/>
      <c r="C787" s="206"/>
      <c r="D787" s="207" t="s">
        <v>183</v>
      </c>
      <c r="E787" s="208" t="s">
        <v>1</v>
      </c>
      <c r="F787" s="209" t="s">
        <v>752</v>
      </c>
      <c r="G787" s="206"/>
      <c r="H787" s="208" t="s">
        <v>1</v>
      </c>
      <c r="I787" s="210"/>
      <c r="J787" s="206"/>
      <c r="K787" s="206"/>
      <c r="L787" s="211"/>
      <c r="M787" s="212"/>
      <c r="N787" s="213"/>
      <c r="O787" s="213"/>
      <c r="P787" s="213"/>
      <c r="Q787" s="213"/>
      <c r="R787" s="213"/>
      <c r="S787" s="213"/>
      <c r="T787" s="214"/>
      <c r="AT787" s="215" t="s">
        <v>183</v>
      </c>
      <c r="AU787" s="215" t="s">
        <v>89</v>
      </c>
      <c r="AV787" s="13" t="s">
        <v>87</v>
      </c>
      <c r="AW787" s="13" t="s">
        <v>36</v>
      </c>
      <c r="AX787" s="13" t="s">
        <v>79</v>
      </c>
      <c r="AY787" s="215" t="s">
        <v>174</v>
      </c>
    </row>
    <row r="788" spans="2:51" s="13" customFormat="1" ht="11.25">
      <c r="B788" s="205"/>
      <c r="C788" s="206"/>
      <c r="D788" s="207" t="s">
        <v>183</v>
      </c>
      <c r="E788" s="208" t="s">
        <v>1</v>
      </c>
      <c r="F788" s="209" t="s">
        <v>753</v>
      </c>
      <c r="G788" s="206"/>
      <c r="H788" s="208" t="s">
        <v>1</v>
      </c>
      <c r="I788" s="210"/>
      <c r="J788" s="206"/>
      <c r="K788" s="206"/>
      <c r="L788" s="211"/>
      <c r="M788" s="212"/>
      <c r="N788" s="213"/>
      <c r="O788" s="213"/>
      <c r="P788" s="213"/>
      <c r="Q788" s="213"/>
      <c r="R788" s="213"/>
      <c r="S788" s="213"/>
      <c r="T788" s="214"/>
      <c r="AT788" s="215" t="s">
        <v>183</v>
      </c>
      <c r="AU788" s="215" t="s">
        <v>89</v>
      </c>
      <c r="AV788" s="13" t="s">
        <v>87</v>
      </c>
      <c r="AW788" s="13" t="s">
        <v>36</v>
      </c>
      <c r="AX788" s="13" t="s">
        <v>79</v>
      </c>
      <c r="AY788" s="215" t="s">
        <v>174</v>
      </c>
    </row>
    <row r="789" spans="2:51" s="14" customFormat="1" ht="11.25">
      <c r="B789" s="216"/>
      <c r="C789" s="217"/>
      <c r="D789" s="207" t="s">
        <v>183</v>
      </c>
      <c r="E789" s="218" t="s">
        <v>1</v>
      </c>
      <c r="F789" s="219" t="s">
        <v>754</v>
      </c>
      <c r="G789" s="217"/>
      <c r="H789" s="220">
        <v>2.104</v>
      </c>
      <c r="I789" s="221"/>
      <c r="J789" s="217"/>
      <c r="K789" s="217"/>
      <c r="L789" s="222"/>
      <c r="M789" s="223"/>
      <c r="N789" s="224"/>
      <c r="O789" s="224"/>
      <c r="P789" s="224"/>
      <c r="Q789" s="224"/>
      <c r="R789" s="224"/>
      <c r="S789" s="224"/>
      <c r="T789" s="225"/>
      <c r="AT789" s="226" t="s">
        <v>183</v>
      </c>
      <c r="AU789" s="226" t="s">
        <v>89</v>
      </c>
      <c r="AV789" s="14" t="s">
        <v>89</v>
      </c>
      <c r="AW789" s="14" t="s">
        <v>36</v>
      </c>
      <c r="AX789" s="14" t="s">
        <v>79</v>
      </c>
      <c r="AY789" s="226" t="s">
        <v>174</v>
      </c>
    </row>
    <row r="790" spans="2:51" s="14" customFormat="1" ht="11.25">
      <c r="B790" s="216"/>
      <c r="C790" s="217"/>
      <c r="D790" s="207" t="s">
        <v>183</v>
      </c>
      <c r="E790" s="218" t="s">
        <v>1</v>
      </c>
      <c r="F790" s="219" t="s">
        <v>755</v>
      </c>
      <c r="G790" s="217"/>
      <c r="H790" s="220">
        <v>1.032</v>
      </c>
      <c r="I790" s="221"/>
      <c r="J790" s="217"/>
      <c r="K790" s="217"/>
      <c r="L790" s="222"/>
      <c r="M790" s="223"/>
      <c r="N790" s="224"/>
      <c r="O790" s="224"/>
      <c r="P790" s="224"/>
      <c r="Q790" s="224"/>
      <c r="R790" s="224"/>
      <c r="S790" s="224"/>
      <c r="T790" s="225"/>
      <c r="AT790" s="226" t="s">
        <v>183</v>
      </c>
      <c r="AU790" s="226" t="s">
        <v>89</v>
      </c>
      <c r="AV790" s="14" t="s">
        <v>89</v>
      </c>
      <c r="AW790" s="14" t="s">
        <v>36</v>
      </c>
      <c r="AX790" s="14" t="s">
        <v>79</v>
      </c>
      <c r="AY790" s="226" t="s">
        <v>174</v>
      </c>
    </row>
    <row r="791" spans="2:51" s="14" customFormat="1" ht="11.25">
      <c r="B791" s="216"/>
      <c r="C791" s="217"/>
      <c r="D791" s="207" t="s">
        <v>183</v>
      </c>
      <c r="E791" s="218" t="s">
        <v>1</v>
      </c>
      <c r="F791" s="219" t="s">
        <v>756</v>
      </c>
      <c r="G791" s="217"/>
      <c r="H791" s="220">
        <v>0.231</v>
      </c>
      <c r="I791" s="221"/>
      <c r="J791" s="217"/>
      <c r="K791" s="217"/>
      <c r="L791" s="222"/>
      <c r="M791" s="223"/>
      <c r="N791" s="224"/>
      <c r="O791" s="224"/>
      <c r="P791" s="224"/>
      <c r="Q791" s="224"/>
      <c r="R791" s="224"/>
      <c r="S791" s="224"/>
      <c r="T791" s="225"/>
      <c r="AT791" s="226" t="s">
        <v>183</v>
      </c>
      <c r="AU791" s="226" t="s">
        <v>89</v>
      </c>
      <c r="AV791" s="14" t="s">
        <v>89</v>
      </c>
      <c r="AW791" s="14" t="s">
        <v>36</v>
      </c>
      <c r="AX791" s="14" t="s">
        <v>79</v>
      </c>
      <c r="AY791" s="226" t="s">
        <v>174</v>
      </c>
    </row>
    <row r="792" spans="2:51" s="16" customFormat="1" ht="11.25">
      <c r="B792" s="238"/>
      <c r="C792" s="239"/>
      <c r="D792" s="207" t="s">
        <v>183</v>
      </c>
      <c r="E792" s="240" t="s">
        <v>1</v>
      </c>
      <c r="F792" s="241" t="s">
        <v>226</v>
      </c>
      <c r="G792" s="239"/>
      <c r="H792" s="242">
        <v>3.367</v>
      </c>
      <c r="I792" s="243"/>
      <c r="J792" s="239"/>
      <c r="K792" s="239"/>
      <c r="L792" s="244"/>
      <c r="M792" s="245"/>
      <c r="N792" s="246"/>
      <c r="O792" s="246"/>
      <c r="P792" s="246"/>
      <c r="Q792" s="246"/>
      <c r="R792" s="246"/>
      <c r="S792" s="246"/>
      <c r="T792" s="247"/>
      <c r="AT792" s="248" t="s">
        <v>183</v>
      </c>
      <c r="AU792" s="248" t="s">
        <v>89</v>
      </c>
      <c r="AV792" s="16" t="s">
        <v>194</v>
      </c>
      <c r="AW792" s="16" t="s">
        <v>36</v>
      </c>
      <c r="AX792" s="16" t="s">
        <v>79</v>
      </c>
      <c r="AY792" s="248" t="s">
        <v>174</v>
      </c>
    </row>
    <row r="793" spans="2:51" s="15" customFormat="1" ht="11.25">
      <c r="B793" s="227"/>
      <c r="C793" s="228"/>
      <c r="D793" s="207" t="s">
        <v>183</v>
      </c>
      <c r="E793" s="229" t="s">
        <v>1</v>
      </c>
      <c r="F793" s="230" t="s">
        <v>188</v>
      </c>
      <c r="G793" s="228"/>
      <c r="H793" s="231">
        <v>5.707</v>
      </c>
      <c r="I793" s="232"/>
      <c r="J793" s="228"/>
      <c r="K793" s="228"/>
      <c r="L793" s="233"/>
      <c r="M793" s="234"/>
      <c r="N793" s="235"/>
      <c r="O793" s="235"/>
      <c r="P793" s="235"/>
      <c r="Q793" s="235"/>
      <c r="R793" s="235"/>
      <c r="S793" s="235"/>
      <c r="T793" s="236"/>
      <c r="AT793" s="237" t="s">
        <v>183</v>
      </c>
      <c r="AU793" s="237" t="s">
        <v>89</v>
      </c>
      <c r="AV793" s="15" t="s">
        <v>181</v>
      </c>
      <c r="AW793" s="15" t="s">
        <v>36</v>
      </c>
      <c r="AX793" s="15" t="s">
        <v>87</v>
      </c>
      <c r="AY793" s="237" t="s">
        <v>174</v>
      </c>
    </row>
    <row r="794" spans="1:65" s="2" customFormat="1" ht="14.45" customHeight="1">
      <c r="A794" s="35"/>
      <c r="B794" s="36"/>
      <c r="C794" s="192" t="s">
        <v>757</v>
      </c>
      <c r="D794" s="192" t="s">
        <v>176</v>
      </c>
      <c r="E794" s="193" t="s">
        <v>758</v>
      </c>
      <c r="F794" s="194" t="s">
        <v>759</v>
      </c>
      <c r="G794" s="195" t="s">
        <v>295</v>
      </c>
      <c r="H794" s="196">
        <v>0.19</v>
      </c>
      <c r="I794" s="197"/>
      <c r="J794" s="198">
        <f>ROUND(I794*H794,2)</f>
        <v>0</v>
      </c>
      <c r="K794" s="194" t="s">
        <v>180</v>
      </c>
      <c r="L794" s="40"/>
      <c r="M794" s="199" t="s">
        <v>1</v>
      </c>
      <c r="N794" s="200" t="s">
        <v>44</v>
      </c>
      <c r="O794" s="72"/>
      <c r="P794" s="201">
        <f>O794*H794</f>
        <v>0</v>
      </c>
      <c r="Q794" s="201">
        <v>1.06277</v>
      </c>
      <c r="R794" s="201">
        <f>Q794*H794</f>
        <v>0.2019263</v>
      </c>
      <c r="S794" s="201">
        <v>0</v>
      </c>
      <c r="T794" s="202">
        <f>S794*H794</f>
        <v>0</v>
      </c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R794" s="203" t="s">
        <v>181</v>
      </c>
      <c r="AT794" s="203" t="s">
        <v>176</v>
      </c>
      <c r="AU794" s="203" t="s">
        <v>89</v>
      </c>
      <c r="AY794" s="18" t="s">
        <v>174</v>
      </c>
      <c r="BE794" s="204">
        <f>IF(N794="základní",J794,0)</f>
        <v>0</v>
      </c>
      <c r="BF794" s="204">
        <f>IF(N794="snížená",J794,0)</f>
        <v>0</v>
      </c>
      <c r="BG794" s="204">
        <f>IF(N794="zákl. přenesená",J794,0)</f>
        <v>0</v>
      </c>
      <c r="BH794" s="204">
        <f>IF(N794="sníž. přenesená",J794,0)</f>
        <v>0</v>
      </c>
      <c r="BI794" s="204">
        <f>IF(N794="nulová",J794,0)</f>
        <v>0</v>
      </c>
      <c r="BJ794" s="18" t="s">
        <v>87</v>
      </c>
      <c r="BK794" s="204">
        <f>ROUND(I794*H794,2)</f>
        <v>0</v>
      </c>
      <c r="BL794" s="18" t="s">
        <v>181</v>
      </c>
      <c r="BM794" s="203" t="s">
        <v>760</v>
      </c>
    </row>
    <row r="795" spans="2:51" s="13" customFormat="1" ht="11.25">
      <c r="B795" s="205"/>
      <c r="C795" s="206"/>
      <c r="D795" s="207" t="s">
        <v>183</v>
      </c>
      <c r="E795" s="208" t="s">
        <v>1</v>
      </c>
      <c r="F795" s="209" t="s">
        <v>529</v>
      </c>
      <c r="G795" s="206"/>
      <c r="H795" s="208" t="s">
        <v>1</v>
      </c>
      <c r="I795" s="210"/>
      <c r="J795" s="206"/>
      <c r="K795" s="206"/>
      <c r="L795" s="211"/>
      <c r="M795" s="212"/>
      <c r="N795" s="213"/>
      <c r="O795" s="213"/>
      <c r="P795" s="213"/>
      <c r="Q795" s="213"/>
      <c r="R795" s="213"/>
      <c r="S795" s="213"/>
      <c r="T795" s="214"/>
      <c r="AT795" s="215" t="s">
        <v>183</v>
      </c>
      <c r="AU795" s="215" t="s">
        <v>89</v>
      </c>
      <c r="AV795" s="13" t="s">
        <v>87</v>
      </c>
      <c r="AW795" s="13" t="s">
        <v>36</v>
      </c>
      <c r="AX795" s="13" t="s">
        <v>79</v>
      </c>
      <c r="AY795" s="215" t="s">
        <v>174</v>
      </c>
    </row>
    <row r="796" spans="2:51" s="13" customFormat="1" ht="11.25">
      <c r="B796" s="205"/>
      <c r="C796" s="206"/>
      <c r="D796" s="207" t="s">
        <v>183</v>
      </c>
      <c r="E796" s="208" t="s">
        <v>1</v>
      </c>
      <c r="F796" s="209" t="s">
        <v>200</v>
      </c>
      <c r="G796" s="206"/>
      <c r="H796" s="208" t="s">
        <v>1</v>
      </c>
      <c r="I796" s="210"/>
      <c r="J796" s="206"/>
      <c r="K796" s="206"/>
      <c r="L796" s="211"/>
      <c r="M796" s="212"/>
      <c r="N796" s="213"/>
      <c r="O796" s="213"/>
      <c r="P796" s="213"/>
      <c r="Q796" s="213"/>
      <c r="R796" s="213"/>
      <c r="S796" s="213"/>
      <c r="T796" s="214"/>
      <c r="AT796" s="215" t="s">
        <v>183</v>
      </c>
      <c r="AU796" s="215" t="s">
        <v>89</v>
      </c>
      <c r="AV796" s="13" t="s">
        <v>87</v>
      </c>
      <c r="AW796" s="13" t="s">
        <v>36</v>
      </c>
      <c r="AX796" s="13" t="s">
        <v>79</v>
      </c>
      <c r="AY796" s="215" t="s">
        <v>174</v>
      </c>
    </row>
    <row r="797" spans="2:51" s="13" customFormat="1" ht="11.25">
      <c r="B797" s="205"/>
      <c r="C797" s="206"/>
      <c r="D797" s="207" t="s">
        <v>183</v>
      </c>
      <c r="E797" s="208" t="s">
        <v>1</v>
      </c>
      <c r="F797" s="209" t="s">
        <v>761</v>
      </c>
      <c r="G797" s="206"/>
      <c r="H797" s="208" t="s">
        <v>1</v>
      </c>
      <c r="I797" s="210"/>
      <c r="J797" s="206"/>
      <c r="K797" s="206"/>
      <c r="L797" s="211"/>
      <c r="M797" s="212"/>
      <c r="N797" s="213"/>
      <c r="O797" s="213"/>
      <c r="P797" s="213"/>
      <c r="Q797" s="213"/>
      <c r="R797" s="213"/>
      <c r="S797" s="213"/>
      <c r="T797" s="214"/>
      <c r="AT797" s="215" t="s">
        <v>183</v>
      </c>
      <c r="AU797" s="215" t="s">
        <v>89</v>
      </c>
      <c r="AV797" s="13" t="s">
        <v>87</v>
      </c>
      <c r="AW797" s="13" t="s">
        <v>36</v>
      </c>
      <c r="AX797" s="13" t="s">
        <v>79</v>
      </c>
      <c r="AY797" s="215" t="s">
        <v>174</v>
      </c>
    </row>
    <row r="798" spans="2:51" s="14" customFormat="1" ht="11.25">
      <c r="B798" s="216"/>
      <c r="C798" s="217"/>
      <c r="D798" s="207" t="s">
        <v>183</v>
      </c>
      <c r="E798" s="218" t="s">
        <v>1</v>
      </c>
      <c r="F798" s="219" t="s">
        <v>762</v>
      </c>
      <c r="G798" s="217"/>
      <c r="H798" s="220">
        <v>0.158</v>
      </c>
      <c r="I798" s="221"/>
      <c r="J798" s="217"/>
      <c r="K798" s="217"/>
      <c r="L798" s="222"/>
      <c r="M798" s="223"/>
      <c r="N798" s="224"/>
      <c r="O798" s="224"/>
      <c r="P798" s="224"/>
      <c r="Q798" s="224"/>
      <c r="R798" s="224"/>
      <c r="S798" s="224"/>
      <c r="T798" s="225"/>
      <c r="AT798" s="226" t="s">
        <v>183</v>
      </c>
      <c r="AU798" s="226" t="s">
        <v>89</v>
      </c>
      <c r="AV798" s="14" t="s">
        <v>89</v>
      </c>
      <c r="AW798" s="14" t="s">
        <v>36</v>
      </c>
      <c r="AX798" s="14" t="s">
        <v>79</v>
      </c>
      <c r="AY798" s="226" t="s">
        <v>174</v>
      </c>
    </row>
    <row r="799" spans="2:51" s="14" customFormat="1" ht="11.25">
      <c r="B799" s="216"/>
      <c r="C799" s="217"/>
      <c r="D799" s="207" t="s">
        <v>183</v>
      </c>
      <c r="E799" s="218" t="s">
        <v>1</v>
      </c>
      <c r="F799" s="219" t="s">
        <v>763</v>
      </c>
      <c r="G799" s="217"/>
      <c r="H799" s="220">
        <v>0.032</v>
      </c>
      <c r="I799" s="221"/>
      <c r="J799" s="217"/>
      <c r="K799" s="217"/>
      <c r="L799" s="222"/>
      <c r="M799" s="223"/>
      <c r="N799" s="224"/>
      <c r="O799" s="224"/>
      <c r="P799" s="224"/>
      <c r="Q799" s="224"/>
      <c r="R799" s="224"/>
      <c r="S799" s="224"/>
      <c r="T799" s="225"/>
      <c r="AT799" s="226" t="s">
        <v>183</v>
      </c>
      <c r="AU799" s="226" t="s">
        <v>89</v>
      </c>
      <c r="AV799" s="14" t="s">
        <v>89</v>
      </c>
      <c r="AW799" s="14" t="s">
        <v>36</v>
      </c>
      <c r="AX799" s="14" t="s">
        <v>79</v>
      </c>
      <c r="AY799" s="226" t="s">
        <v>174</v>
      </c>
    </row>
    <row r="800" spans="2:51" s="15" customFormat="1" ht="11.25">
      <c r="B800" s="227"/>
      <c r="C800" s="228"/>
      <c r="D800" s="207" t="s">
        <v>183</v>
      </c>
      <c r="E800" s="229" t="s">
        <v>1</v>
      </c>
      <c r="F800" s="230" t="s">
        <v>188</v>
      </c>
      <c r="G800" s="228"/>
      <c r="H800" s="231">
        <v>0.19</v>
      </c>
      <c r="I800" s="232"/>
      <c r="J800" s="228"/>
      <c r="K800" s="228"/>
      <c r="L800" s="233"/>
      <c r="M800" s="234"/>
      <c r="N800" s="235"/>
      <c r="O800" s="235"/>
      <c r="P800" s="235"/>
      <c r="Q800" s="235"/>
      <c r="R800" s="235"/>
      <c r="S800" s="235"/>
      <c r="T800" s="236"/>
      <c r="AT800" s="237" t="s">
        <v>183</v>
      </c>
      <c r="AU800" s="237" t="s">
        <v>89</v>
      </c>
      <c r="AV800" s="15" t="s">
        <v>181</v>
      </c>
      <c r="AW800" s="15" t="s">
        <v>36</v>
      </c>
      <c r="AX800" s="15" t="s">
        <v>87</v>
      </c>
      <c r="AY800" s="237" t="s">
        <v>174</v>
      </c>
    </row>
    <row r="801" spans="1:65" s="2" customFormat="1" ht="14.45" customHeight="1">
      <c r="A801" s="35"/>
      <c r="B801" s="36"/>
      <c r="C801" s="192" t="s">
        <v>764</v>
      </c>
      <c r="D801" s="192" t="s">
        <v>176</v>
      </c>
      <c r="E801" s="193" t="s">
        <v>765</v>
      </c>
      <c r="F801" s="194" t="s">
        <v>766</v>
      </c>
      <c r="G801" s="195" t="s">
        <v>179</v>
      </c>
      <c r="H801" s="196">
        <v>15.85</v>
      </c>
      <c r="I801" s="197"/>
      <c r="J801" s="198">
        <f>ROUND(I801*H801,2)</f>
        <v>0</v>
      </c>
      <c r="K801" s="194" t="s">
        <v>180</v>
      </c>
      <c r="L801" s="40"/>
      <c r="M801" s="199" t="s">
        <v>1</v>
      </c>
      <c r="N801" s="200" t="s">
        <v>44</v>
      </c>
      <c r="O801" s="72"/>
      <c r="P801" s="201">
        <f>O801*H801</f>
        <v>0</v>
      </c>
      <c r="Q801" s="201">
        <v>0.01282</v>
      </c>
      <c r="R801" s="201">
        <f>Q801*H801</f>
        <v>0.203197</v>
      </c>
      <c r="S801" s="201">
        <v>0</v>
      </c>
      <c r="T801" s="202">
        <f>S801*H801</f>
        <v>0</v>
      </c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R801" s="203" t="s">
        <v>181</v>
      </c>
      <c r="AT801" s="203" t="s">
        <v>176</v>
      </c>
      <c r="AU801" s="203" t="s">
        <v>89</v>
      </c>
      <c r="AY801" s="18" t="s">
        <v>174</v>
      </c>
      <c r="BE801" s="204">
        <f>IF(N801="základní",J801,0)</f>
        <v>0</v>
      </c>
      <c r="BF801" s="204">
        <f>IF(N801="snížená",J801,0)</f>
        <v>0</v>
      </c>
      <c r="BG801" s="204">
        <f>IF(N801="zákl. přenesená",J801,0)</f>
        <v>0</v>
      </c>
      <c r="BH801" s="204">
        <f>IF(N801="sníž. přenesená",J801,0)</f>
        <v>0</v>
      </c>
      <c r="BI801" s="204">
        <f>IF(N801="nulová",J801,0)</f>
        <v>0</v>
      </c>
      <c r="BJ801" s="18" t="s">
        <v>87</v>
      </c>
      <c r="BK801" s="204">
        <f>ROUND(I801*H801,2)</f>
        <v>0</v>
      </c>
      <c r="BL801" s="18" t="s">
        <v>181</v>
      </c>
      <c r="BM801" s="203" t="s">
        <v>767</v>
      </c>
    </row>
    <row r="802" spans="2:51" s="13" customFormat="1" ht="11.25">
      <c r="B802" s="205"/>
      <c r="C802" s="206"/>
      <c r="D802" s="207" t="s">
        <v>183</v>
      </c>
      <c r="E802" s="208" t="s">
        <v>1</v>
      </c>
      <c r="F802" s="209" t="s">
        <v>529</v>
      </c>
      <c r="G802" s="206"/>
      <c r="H802" s="208" t="s">
        <v>1</v>
      </c>
      <c r="I802" s="210"/>
      <c r="J802" s="206"/>
      <c r="K802" s="206"/>
      <c r="L802" s="211"/>
      <c r="M802" s="212"/>
      <c r="N802" s="213"/>
      <c r="O802" s="213"/>
      <c r="P802" s="213"/>
      <c r="Q802" s="213"/>
      <c r="R802" s="213"/>
      <c r="S802" s="213"/>
      <c r="T802" s="214"/>
      <c r="AT802" s="215" t="s">
        <v>183</v>
      </c>
      <c r="AU802" s="215" t="s">
        <v>89</v>
      </c>
      <c r="AV802" s="13" t="s">
        <v>87</v>
      </c>
      <c r="AW802" s="13" t="s">
        <v>36</v>
      </c>
      <c r="AX802" s="13" t="s">
        <v>79</v>
      </c>
      <c r="AY802" s="215" t="s">
        <v>174</v>
      </c>
    </row>
    <row r="803" spans="2:51" s="13" customFormat="1" ht="11.25">
      <c r="B803" s="205"/>
      <c r="C803" s="206"/>
      <c r="D803" s="207" t="s">
        <v>183</v>
      </c>
      <c r="E803" s="208" t="s">
        <v>1</v>
      </c>
      <c r="F803" s="209" t="s">
        <v>200</v>
      </c>
      <c r="G803" s="206"/>
      <c r="H803" s="208" t="s">
        <v>1</v>
      </c>
      <c r="I803" s="210"/>
      <c r="J803" s="206"/>
      <c r="K803" s="206"/>
      <c r="L803" s="211"/>
      <c r="M803" s="212"/>
      <c r="N803" s="213"/>
      <c r="O803" s="213"/>
      <c r="P803" s="213"/>
      <c r="Q803" s="213"/>
      <c r="R803" s="213"/>
      <c r="S803" s="213"/>
      <c r="T803" s="214"/>
      <c r="AT803" s="215" t="s">
        <v>183</v>
      </c>
      <c r="AU803" s="215" t="s">
        <v>89</v>
      </c>
      <c r="AV803" s="13" t="s">
        <v>87</v>
      </c>
      <c r="AW803" s="13" t="s">
        <v>36</v>
      </c>
      <c r="AX803" s="13" t="s">
        <v>79</v>
      </c>
      <c r="AY803" s="215" t="s">
        <v>174</v>
      </c>
    </row>
    <row r="804" spans="2:51" s="13" customFormat="1" ht="11.25">
      <c r="B804" s="205"/>
      <c r="C804" s="206"/>
      <c r="D804" s="207" t="s">
        <v>183</v>
      </c>
      <c r="E804" s="208" t="s">
        <v>1</v>
      </c>
      <c r="F804" s="209" t="s">
        <v>768</v>
      </c>
      <c r="G804" s="206"/>
      <c r="H804" s="208" t="s">
        <v>1</v>
      </c>
      <c r="I804" s="210"/>
      <c r="J804" s="206"/>
      <c r="K804" s="206"/>
      <c r="L804" s="211"/>
      <c r="M804" s="212"/>
      <c r="N804" s="213"/>
      <c r="O804" s="213"/>
      <c r="P804" s="213"/>
      <c r="Q804" s="213"/>
      <c r="R804" s="213"/>
      <c r="S804" s="213"/>
      <c r="T804" s="214"/>
      <c r="AT804" s="215" t="s">
        <v>183</v>
      </c>
      <c r="AU804" s="215" t="s">
        <v>89</v>
      </c>
      <c r="AV804" s="13" t="s">
        <v>87</v>
      </c>
      <c r="AW804" s="13" t="s">
        <v>36</v>
      </c>
      <c r="AX804" s="13" t="s">
        <v>79</v>
      </c>
      <c r="AY804" s="215" t="s">
        <v>174</v>
      </c>
    </row>
    <row r="805" spans="2:51" s="14" customFormat="1" ht="11.25">
      <c r="B805" s="216"/>
      <c r="C805" s="217"/>
      <c r="D805" s="207" t="s">
        <v>183</v>
      </c>
      <c r="E805" s="218" t="s">
        <v>1</v>
      </c>
      <c r="F805" s="219" t="s">
        <v>769</v>
      </c>
      <c r="G805" s="217"/>
      <c r="H805" s="220">
        <v>9.9</v>
      </c>
      <c r="I805" s="221"/>
      <c r="J805" s="217"/>
      <c r="K805" s="217"/>
      <c r="L805" s="222"/>
      <c r="M805" s="223"/>
      <c r="N805" s="224"/>
      <c r="O805" s="224"/>
      <c r="P805" s="224"/>
      <c r="Q805" s="224"/>
      <c r="R805" s="224"/>
      <c r="S805" s="224"/>
      <c r="T805" s="225"/>
      <c r="AT805" s="226" t="s">
        <v>183</v>
      </c>
      <c r="AU805" s="226" t="s">
        <v>89</v>
      </c>
      <c r="AV805" s="14" t="s">
        <v>89</v>
      </c>
      <c r="AW805" s="14" t="s">
        <v>36</v>
      </c>
      <c r="AX805" s="14" t="s">
        <v>79</v>
      </c>
      <c r="AY805" s="226" t="s">
        <v>174</v>
      </c>
    </row>
    <row r="806" spans="2:51" s="14" customFormat="1" ht="11.25">
      <c r="B806" s="216"/>
      <c r="C806" s="217"/>
      <c r="D806" s="207" t="s">
        <v>183</v>
      </c>
      <c r="E806" s="218" t="s">
        <v>1</v>
      </c>
      <c r="F806" s="219" t="s">
        <v>770</v>
      </c>
      <c r="G806" s="217"/>
      <c r="H806" s="220">
        <v>5.95</v>
      </c>
      <c r="I806" s="221"/>
      <c r="J806" s="217"/>
      <c r="K806" s="217"/>
      <c r="L806" s="222"/>
      <c r="M806" s="223"/>
      <c r="N806" s="224"/>
      <c r="O806" s="224"/>
      <c r="P806" s="224"/>
      <c r="Q806" s="224"/>
      <c r="R806" s="224"/>
      <c r="S806" s="224"/>
      <c r="T806" s="225"/>
      <c r="AT806" s="226" t="s">
        <v>183</v>
      </c>
      <c r="AU806" s="226" t="s">
        <v>89</v>
      </c>
      <c r="AV806" s="14" t="s">
        <v>89</v>
      </c>
      <c r="AW806" s="14" t="s">
        <v>36</v>
      </c>
      <c r="AX806" s="14" t="s">
        <v>79</v>
      </c>
      <c r="AY806" s="226" t="s">
        <v>174</v>
      </c>
    </row>
    <row r="807" spans="2:51" s="15" customFormat="1" ht="11.25">
      <c r="B807" s="227"/>
      <c r="C807" s="228"/>
      <c r="D807" s="207" t="s">
        <v>183</v>
      </c>
      <c r="E807" s="229" t="s">
        <v>1</v>
      </c>
      <c r="F807" s="230" t="s">
        <v>188</v>
      </c>
      <c r="G807" s="228"/>
      <c r="H807" s="231">
        <v>15.850000000000001</v>
      </c>
      <c r="I807" s="232"/>
      <c r="J807" s="228"/>
      <c r="K807" s="228"/>
      <c r="L807" s="233"/>
      <c r="M807" s="234"/>
      <c r="N807" s="235"/>
      <c r="O807" s="235"/>
      <c r="P807" s="235"/>
      <c r="Q807" s="235"/>
      <c r="R807" s="235"/>
      <c r="S807" s="235"/>
      <c r="T807" s="236"/>
      <c r="AT807" s="237" t="s">
        <v>183</v>
      </c>
      <c r="AU807" s="237" t="s">
        <v>89</v>
      </c>
      <c r="AV807" s="15" t="s">
        <v>181</v>
      </c>
      <c r="AW807" s="15" t="s">
        <v>36</v>
      </c>
      <c r="AX807" s="15" t="s">
        <v>87</v>
      </c>
      <c r="AY807" s="237" t="s">
        <v>174</v>
      </c>
    </row>
    <row r="808" spans="1:65" s="2" customFormat="1" ht="14.45" customHeight="1">
      <c r="A808" s="35"/>
      <c r="B808" s="36"/>
      <c r="C808" s="192" t="s">
        <v>771</v>
      </c>
      <c r="D808" s="192" t="s">
        <v>176</v>
      </c>
      <c r="E808" s="193" t="s">
        <v>772</v>
      </c>
      <c r="F808" s="194" t="s">
        <v>773</v>
      </c>
      <c r="G808" s="195" t="s">
        <v>179</v>
      </c>
      <c r="H808" s="196">
        <v>15.85</v>
      </c>
      <c r="I808" s="197"/>
      <c r="J808" s="198">
        <f>ROUND(I808*H808,2)</f>
        <v>0</v>
      </c>
      <c r="K808" s="194" t="s">
        <v>180</v>
      </c>
      <c r="L808" s="40"/>
      <c r="M808" s="199" t="s">
        <v>1</v>
      </c>
      <c r="N808" s="200" t="s">
        <v>44</v>
      </c>
      <c r="O808" s="72"/>
      <c r="P808" s="201">
        <f>O808*H808</f>
        <v>0</v>
      </c>
      <c r="Q808" s="201">
        <v>0</v>
      </c>
      <c r="R808" s="201">
        <f>Q808*H808</f>
        <v>0</v>
      </c>
      <c r="S808" s="201">
        <v>0</v>
      </c>
      <c r="T808" s="202">
        <f>S808*H808</f>
        <v>0</v>
      </c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R808" s="203" t="s">
        <v>181</v>
      </c>
      <c r="AT808" s="203" t="s">
        <v>176</v>
      </c>
      <c r="AU808" s="203" t="s">
        <v>89</v>
      </c>
      <c r="AY808" s="18" t="s">
        <v>174</v>
      </c>
      <c r="BE808" s="204">
        <f>IF(N808="základní",J808,0)</f>
        <v>0</v>
      </c>
      <c r="BF808" s="204">
        <f>IF(N808="snížená",J808,0)</f>
        <v>0</v>
      </c>
      <c r="BG808" s="204">
        <f>IF(N808="zákl. přenesená",J808,0)</f>
        <v>0</v>
      </c>
      <c r="BH808" s="204">
        <f>IF(N808="sníž. přenesená",J808,0)</f>
        <v>0</v>
      </c>
      <c r="BI808" s="204">
        <f>IF(N808="nulová",J808,0)</f>
        <v>0</v>
      </c>
      <c r="BJ808" s="18" t="s">
        <v>87</v>
      </c>
      <c r="BK808" s="204">
        <f>ROUND(I808*H808,2)</f>
        <v>0</v>
      </c>
      <c r="BL808" s="18" t="s">
        <v>181</v>
      </c>
      <c r="BM808" s="203" t="s">
        <v>774</v>
      </c>
    </row>
    <row r="809" spans="1:65" s="2" customFormat="1" ht="14.45" customHeight="1">
      <c r="A809" s="35"/>
      <c r="B809" s="36"/>
      <c r="C809" s="192" t="s">
        <v>775</v>
      </c>
      <c r="D809" s="192" t="s">
        <v>176</v>
      </c>
      <c r="E809" s="193" t="s">
        <v>776</v>
      </c>
      <c r="F809" s="194" t="s">
        <v>777</v>
      </c>
      <c r="G809" s="195" t="s">
        <v>179</v>
      </c>
      <c r="H809" s="196">
        <v>21.777</v>
      </c>
      <c r="I809" s="197"/>
      <c r="J809" s="198">
        <f>ROUND(I809*H809,2)</f>
        <v>0</v>
      </c>
      <c r="K809" s="194" t="s">
        <v>180</v>
      </c>
      <c r="L809" s="40"/>
      <c r="M809" s="199" t="s">
        <v>1</v>
      </c>
      <c r="N809" s="200" t="s">
        <v>44</v>
      </c>
      <c r="O809" s="72"/>
      <c r="P809" s="201">
        <f>O809*H809</f>
        <v>0</v>
      </c>
      <c r="Q809" s="201">
        <v>0.00658</v>
      </c>
      <c r="R809" s="201">
        <f>Q809*H809</f>
        <v>0.14329266000000002</v>
      </c>
      <c r="S809" s="201">
        <v>0</v>
      </c>
      <c r="T809" s="202">
        <f>S809*H809</f>
        <v>0</v>
      </c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R809" s="203" t="s">
        <v>181</v>
      </c>
      <c r="AT809" s="203" t="s">
        <v>176</v>
      </c>
      <c r="AU809" s="203" t="s">
        <v>89</v>
      </c>
      <c r="AY809" s="18" t="s">
        <v>174</v>
      </c>
      <c r="BE809" s="204">
        <f>IF(N809="základní",J809,0)</f>
        <v>0</v>
      </c>
      <c r="BF809" s="204">
        <f>IF(N809="snížená",J809,0)</f>
        <v>0</v>
      </c>
      <c r="BG809" s="204">
        <f>IF(N809="zákl. přenesená",J809,0)</f>
        <v>0</v>
      </c>
      <c r="BH809" s="204">
        <f>IF(N809="sníž. přenesená",J809,0)</f>
        <v>0</v>
      </c>
      <c r="BI809" s="204">
        <f>IF(N809="nulová",J809,0)</f>
        <v>0</v>
      </c>
      <c r="BJ809" s="18" t="s">
        <v>87</v>
      </c>
      <c r="BK809" s="204">
        <f>ROUND(I809*H809,2)</f>
        <v>0</v>
      </c>
      <c r="BL809" s="18" t="s">
        <v>181</v>
      </c>
      <c r="BM809" s="203" t="s">
        <v>778</v>
      </c>
    </row>
    <row r="810" spans="2:51" s="13" customFormat="1" ht="11.25">
      <c r="B810" s="205"/>
      <c r="C810" s="206"/>
      <c r="D810" s="207" t="s">
        <v>183</v>
      </c>
      <c r="E810" s="208" t="s">
        <v>1</v>
      </c>
      <c r="F810" s="209" t="s">
        <v>752</v>
      </c>
      <c r="G810" s="206"/>
      <c r="H810" s="208" t="s">
        <v>1</v>
      </c>
      <c r="I810" s="210"/>
      <c r="J810" s="206"/>
      <c r="K810" s="206"/>
      <c r="L810" s="211"/>
      <c r="M810" s="212"/>
      <c r="N810" s="213"/>
      <c r="O810" s="213"/>
      <c r="P810" s="213"/>
      <c r="Q810" s="213"/>
      <c r="R810" s="213"/>
      <c r="S810" s="213"/>
      <c r="T810" s="214"/>
      <c r="AT810" s="215" t="s">
        <v>183</v>
      </c>
      <c r="AU810" s="215" t="s">
        <v>89</v>
      </c>
      <c r="AV810" s="13" t="s">
        <v>87</v>
      </c>
      <c r="AW810" s="13" t="s">
        <v>36</v>
      </c>
      <c r="AX810" s="13" t="s">
        <v>79</v>
      </c>
      <c r="AY810" s="215" t="s">
        <v>174</v>
      </c>
    </row>
    <row r="811" spans="2:51" s="13" customFormat="1" ht="11.25">
      <c r="B811" s="205"/>
      <c r="C811" s="206"/>
      <c r="D811" s="207" t="s">
        <v>183</v>
      </c>
      <c r="E811" s="208" t="s">
        <v>1</v>
      </c>
      <c r="F811" s="209" t="s">
        <v>753</v>
      </c>
      <c r="G811" s="206"/>
      <c r="H811" s="208" t="s">
        <v>1</v>
      </c>
      <c r="I811" s="210"/>
      <c r="J811" s="206"/>
      <c r="K811" s="206"/>
      <c r="L811" s="211"/>
      <c r="M811" s="212"/>
      <c r="N811" s="213"/>
      <c r="O811" s="213"/>
      <c r="P811" s="213"/>
      <c r="Q811" s="213"/>
      <c r="R811" s="213"/>
      <c r="S811" s="213"/>
      <c r="T811" s="214"/>
      <c r="AT811" s="215" t="s">
        <v>183</v>
      </c>
      <c r="AU811" s="215" t="s">
        <v>89</v>
      </c>
      <c r="AV811" s="13" t="s">
        <v>87</v>
      </c>
      <c r="AW811" s="13" t="s">
        <v>36</v>
      </c>
      <c r="AX811" s="13" t="s">
        <v>79</v>
      </c>
      <c r="AY811" s="215" t="s">
        <v>174</v>
      </c>
    </row>
    <row r="812" spans="2:51" s="14" customFormat="1" ht="11.25">
      <c r="B812" s="216"/>
      <c r="C812" s="217"/>
      <c r="D812" s="207" t="s">
        <v>183</v>
      </c>
      <c r="E812" s="218" t="s">
        <v>1</v>
      </c>
      <c r="F812" s="219" t="s">
        <v>779</v>
      </c>
      <c r="G812" s="217"/>
      <c r="H812" s="220">
        <v>10.935</v>
      </c>
      <c r="I812" s="221"/>
      <c r="J812" s="217"/>
      <c r="K812" s="217"/>
      <c r="L812" s="222"/>
      <c r="M812" s="223"/>
      <c r="N812" s="224"/>
      <c r="O812" s="224"/>
      <c r="P812" s="224"/>
      <c r="Q812" s="224"/>
      <c r="R812" s="224"/>
      <c r="S812" s="224"/>
      <c r="T812" s="225"/>
      <c r="AT812" s="226" t="s">
        <v>183</v>
      </c>
      <c r="AU812" s="226" t="s">
        <v>89</v>
      </c>
      <c r="AV812" s="14" t="s">
        <v>89</v>
      </c>
      <c r="AW812" s="14" t="s">
        <v>36</v>
      </c>
      <c r="AX812" s="14" t="s">
        <v>79</v>
      </c>
      <c r="AY812" s="226" t="s">
        <v>174</v>
      </c>
    </row>
    <row r="813" spans="2:51" s="14" customFormat="1" ht="11.25">
      <c r="B813" s="216"/>
      <c r="C813" s="217"/>
      <c r="D813" s="207" t="s">
        <v>183</v>
      </c>
      <c r="E813" s="218" t="s">
        <v>1</v>
      </c>
      <c r="F813" s="219" t="s">
        <v>780</v>
      </c>
      <c r="G813" s="217"/>
      <c r="H813" s="220">
        <v>10.722</v>
      </c>
      <c r="I813" s="221"/>
      <c r="J813" s="217"/>
      <c r="K813" s="217"/>
      <c r="L813" s="222"/>
      <c r="M813" s="223"/>
      <c r="N813" s="224"/>
      <c r="O813" s="224"/>
      <c r="P813" s="224"/>
      <c r="Q813" s="224"/>
      <c r="R813" s="224"/>
      <c r="S813" s="224"/>
      <c r="T813" s="225"/>
      <c r="AT813" s="226" t="s">
        <v>183</v>
      </c>
      <c r="AU813" s="226" t="s">
        <v>89</v>
      </c>
      <c r="AV813" s="14" t="s">
        <v>89</v>
      </c>
      <c r="AW813" s="14" t="s">
        <v>36</v>
      </c>
      <c r="AX813" s="14" t="s">
        <v>79</v>
      </c>
      <c r="AY813" s="226" t="s">
        <v>174</v>
      </c>
    </row>
    <row r="814" spans="2:51" s="14" customFormat="1" ht="11.25">
      <c r="B814" s="216"/>
      <c r="C814" s="217"/>
      <c r="D814" s="207" t="s">
        <v>183</v>
      </c>
      <c r="E814" s="218" t="s">
        <v>1</v>
      </c>
      <c r="F814" s="219" t="s">
        <v>781</v>
      </c>
      <c r="G814" s="217"/>
      <c r="H814" s="220">
        <v>0.12</v>
      </c>
      <c r="I814" s="221"/>
      <c r="J814" s="217"/>
      <c r="K814" s="217"/>
      <c r="L814" s="222"/>
      <c r="M814" s="223"/>
      <c r="N814" s="224"/>
      <c r="O814" s="224"/>
      <c r="P814" s="224"/>
      <c r="Q814" s="224"/>
      <c r="R814" s="224"/>
      <c r="S814" s="224"/>
      <c r="T814" s="225"/>
      <c r="AT814" s="226" t="s">
        <v>183</v>
      </c>
      <c r="AU814" s="226" t="s">
        <v>89</v>
      </c>
      <c r="AV814" s="14" t="s">
        <v>89</v>
      </c>
      <c r="AW814" s="14" t="s">
        <v>36</v>
      </c>
      <c r="AX814" s="14" t="s">
        <v>79</v>
      </c>
      <c r="AY814" s="226" t="s">
        <v>174</v>
      </c>
    </row>
    <row r="815" spans="2:51" s="15" customFormat="1" ht="11.25">
      <c r="B815" s="227"/>
      <c r="C815" s="228"/>
      <c r="D815" s="207" t="s">
        <v>183</v>
      </c>
      <c r="E815" s="229" t="s">
        <v>1</v>
      </c>
      <c r="F815" s="230" t="s">
        <v>188</v>
      </c>
      <c r="G815" s="228"/>
      <c r="H815" s="231">
        <v>21.777</v>
      </c>
      <c r="I815" s="232"/>
      <c r="J815" s="228"/>
      <c r="K815" s="228"/>
      <c r="L815" s="233"/>
      <c r="M815" s="234"/>
      <c r="N815" s="235"/>
      <c r="O815" s="235"/>
      <c r="P815" s="235"/>
      <c r="Q815" s="235"/>
      <c r="R815" s="235"/>
      <c r="S815" s="235"/>
      <c r="T815" s="236"/>
      <c r="AT815" s="237" t="s">
        <v>183</v>
      </c>
      <c r="AU815" s="237" t="s">
        <v>89</v>
      </c>
      <c r="AV815" s="15" t="s">
        <v>181</v>
      </c>
      <c r="AW815" s="15" t="s">
        <v>36</v>
      </c>
      <c r="AX815" s="15" t="s">
        <v>87</v>
      </c>
      <c r="AY815" s="237" t="s">
        <v>174</v>
      </c>
    </row>
    <row r="816" spans="1:65" s="2" customFormat="1" ht="14.45" customHeight="1">
      <c r="A816" s="35"/>
      <c r="B816" s="36"/>
      <c r="C816" s="192" t="s">
        <v>782</v>
      </c>
      <c r="D816" s="192" t="s">
        <v>176</v>
      </c>
      <c r="E816" s="193" t="s">
        <v>783</v>
      </c>
      <c r="F816" s="194" t="s">
        <v>784</v>
      </c>
      <c r="G816" s="195" t="s">
        <v>179</v>
      </c>
      <c r="H816" s="196">
        <v>21.777</v>
      </c>
      <c r="I816" s="197"/>
      <c r="J816" s="198">
        <f>ROUND(I816*H816,2)</f>
        <v>0</v>
      </c>
      <c r="K816" s="194" t="s">
        <v>180</v>
      </c>
      <c r="L816" s="40"/>
      <c r="M816" s="199" t="s">
        <v>1</v>
      </c>
      <c r="N816" s="200" t="s">
        <v>44</v>
      </c>
      <c r="O816" s="72"/>
      <c r="P816" s="201">
        <f>O816*H816</f>
        <v>0</v>
      </c>
      <c r="Q816" s="201">
        <v>0</v>
      </c>
      <c r="R816" s="201">
        <f>Q816*H816</f>
        <v>0</v>
      </c>
      <c r="S816" s="201">
        <v>0</v>
      </c>
      <c r="T816" s="202">
        <f>S816*H816</f>
        <v>0</v>
      </c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R816" s="203" t="s">
        <v>181</v>
      </c>
      <c r="AT816" s="203" t="s">
        <v>176</v>
      </c>
      <c r="AU816" s="203" t="s">
        <v>89</v>
      </c>
      <c r="AY816" s="18" t="s">
        <v>174</v>
      </c>
      <c r="BE816" s="204">
        <f>IF(N816="základní",J816,0)</f>
        <v>0</v>
      </c>
      <c r="BF816" s="204">
        <f>IF(N816="snížená",J816,0)</f>
        <v>0</v>
      </c>
      <c r="BG816" s="204">
        <f>IF(N816="zákl. přenesená",J816,0)</f>
        <v>0</v>
      </c>
      <c r="BH816" s="204">
        <f>IF(N816="sníž. přenesená",J816,0)</f>
        <v>0</v>
      </c>
      <c r="BI816" s="204">
        <f>IF(N816="nulová",J816,0)</f>
        <v>0</v>
      </c>
      <c r="BJ816" s="18" t="s">
        <v>87</v>
      </c>
      <c r="BK816" s="204">
        <f>ROUND(I816*H816,2)</f>
        <v>0</v>
      </c>
      <c r="BL816" s="18" t="s">
        <v>181</v>
      </c>
      <c r="BM816" s="203" t="s">
        <v>785</v>
      </c>
    </row>
    <row r="817" spans="1:65" s="2" customFormat="1" ht="14.45" customHeight="1">
      <c r="A817" s="35"/>
      <c r="B817" s="36"/>
      <c r="C817" s="192" t="s">
        <v>786</v>
      </c>
      <c r="D817" s="192" t="s">
        <v>176</v>
      </c>
      <c r="E817" s="193" t="s">
        <v>787</v>
      </c>
      <c r="F817" s="194" t="s">
        <v>788</v>
      </c>
      <c r="G817" s="195" t="s">
        <v>197</v>
      </c>
      <c r="H817" s="196">
        <v>4.385</v>
      </c>
      <c r="I817" s="197"/>
      <c r="J817" s="198">
        <f>ROUND(I817*H817,2)</f>
        <v>0</v>
      </c>
      <c r="K817" s="194" t="s">
        <v>180</v>
      </c>
      <c r="L817" s="40"/>
      <c r="M817" s="199" t="s">
        <v>1</v>
      </c>
      <c r="N817" s="200" t="s">
        <v>44</v>
      </c>
      <c r="O817" s="72"/>
      <c r="P817" s="201">
        <f>O817*H817</f>
        <v>0</v>
      </c>
      <c r="Q817" s="201">
        <v>0</v>
      </c>
      <c r="R817" s="201">
        <f>Q817*H817</f>
        <v>0</v>
      </c>
      <c r="S817" s="201">
        <v>0</v>
      </c>
      <c r="T817" s="202">
        <f>S817*H817</f>
        <v>0</v>
      </c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R817" s="203" t="s">
        <v>181</v>
      </c>
      <c r="AT817" s="203" t="s">
        <v>176</v>
      </c>
      <c r="AU817" s="203" t="s">
        <v>89</v>
      </c>
      <c r="AY817" s="18" t="s">
        <v>174</v>
      </c>
      <c r="BE817" s="204">
        <f>IF(N817="základní",J817,0)</f>
        <v>0</v>
      </c>
      <c r="BF817" s="204">
        <f>IF(N817="snížená",J817,0)</f>
        <v>0</v>
      </c>
      <c r="BG817" s="204">
        <f>IF(N817="zákl. přenesená",J817,0)</f>
        <v>0</v>
      </c>
      <c r="BH817" s="204">
        <f>IF(N817="sníž. přenesená",J817,0)</f>
        <v>0</v>
      </c>
      <c r="BI817" s="204">
        <f>IF(N817="nulová",J817,0)</f>
        <v>0</v>
      </c>
      <c r="BJ817" s="18" t="s">
        <v>87</v>
      </c>
      <c r="BK817" s="204">
        <f>ROUND(I817*H817,2)</f>
        <v>0</v>
      </c>
      <c r="BL817" s="18" t="s">
        <v>181</v>
      </c>
      <c r="BM817" s="203" t="s">
        <v>789</v>
      </c>
    </row>
    <row r="818" spans="2:51" s="13" customFormat="1" ht="11.25">
      <c r="B818" s="205"/>
      <c r="C818" s="206"/>
      <c r="D818" s="207" t="s">
        <v>183</v>
      </c>
      <c r="E818" s="208" t="s">
        <v>1</v>
      </c>
      <c r="F818" s="209" t="s">
        <v>184</v>
      </c>
      <c r="G818" s="206"/>
      <c r="H818" s="208" t="s">
        <v>1</v>
      </c>
      <c r="I818" s="210"/>
      <c r="J818" s="206"/>
      <c r="K818" s="206"/>
      <c r="L818" s="211"/>
      <c r="M818" s="212"/>
      <c r="N818" s="213"/>
      <c r="O818" s="213"/>
      <c r="P818" s="213"/>
      <c r="Q818" s="213"/>
      <c r="R818" s="213"/>
      <c r="S818" s="213"/>
      <c r="T818" s="214"/>
      <c r="AT818" s="215" t="s">
        <v>183</v>
      </c>
      <c r="AU818" s="215" t="s">
        <v>89</v>
      </c>
      <c r="AV818" s="13" t="s">
        <v>87</v>
      </c>
      <c r="AW818" s="13" t="s">
        <v>36</v>
      </c>
      <c r="AX818" s="13" t="s">
        <v>79</v>
      </c>
      <c r="AY818" s="215" t="s">
        <v>174</v>
      </c>
    </row>
    <row r="819" spans="2:51" s="13" customFormat="1" ht="11.25">
      <c r="B819" s="205"/>
      <c r="C819" s="206"/>
      <c r="D819" s="207" t="s">
        <v>183</v>
      </c>
      <c r="E819" s="208" t="s">
        <v>1</v>
      </c>
      <c r="F819" s="209" t="s">
        <v>235</v>
      </c>
      <c r="G819" s="206"/>
      <c r="H819" s="208" t="s">
        <v>1</v>
      </c>
      <c r="I819" s="210"/>
      <c r="J819" s="206"/>
      <c r="K819" s="206"/>
      <c r="L819" s="211"/>
      <c r="M819" s="212"/>
      <c r="N819" s="213"/>
      <c r="O819" s="213"/>
      <c r="P819" s="213"/>
      <c r="Q819" s="213"/>
      <c r="R819" s="213"/>
      <c r="S819" s="213"/>
      <c r="T819" s="214"/>
      <c r="AT819" s="215" t="s">
        <v>183</v>
      </c>
      <c r="AU819" s="215" t="s">
        <v>89</v>
      </c>
      <c r="AV819" s="13" t="s">
        <v>87</v>
      </c>
      <c r="AW819" s="13" t="s">
        <v>36</v>
      </c>
      <c r="AX819" s="13" t="s">
        <v>79</v>
      </c>
      <c r="AY819" s="215" t="s">
        <v>174</v>
      </c>
    </row>
    <row r="820" spans="2:51" s="13" customFormat="1" ht="11.25">
      <c r="B820" s="205"/>
      <c r="C820" s="206"/>
      <c r="D820" s="207" t="s">
        <v>183</v>
      </c>
      <c r="E820" s="208" t="s">
        <v>1</v>
      </c>
      <c r="F820" s="209" t="s">
        <v>790</v>
      </c>
      <c r="G820" s="206"/>
      <c r="H820" s="208" t="s">
        <v>1</v>
      </c>
      <c r="I820" s="210"/>
      <c r="J820" s="206"/>
      <c r="K820" s="206"/>
      <c r="L820" s="211"/>
      <c r="M820" s="212"/>
      <c r="N820" s="213"/>
      <c r="O820" s="213"/>
      <c r="P820" s="213"/>
      <c r="Q820" s="213"/>
      <c r="R820" s="213"/>
      <c r="S820" s="213"/>
      <c r="T820" s="214"/>
      <c r="AT820" s="215" t="s">
        <v>183</v>
      </c>
      <c r="AU820" s="215" t="s">
        <v>89</v>
      </c>
      <c r="AV820" s="13" t="s">
        <v>87</v>
      </c>
      <c r="AW820" s="13" t="s">
        <v>36</v>
      </c>
      <c r="AX820" s="13" t="s">
        <v>79</v>
      </c>
      <c r="AY820" s="215" t="s">
        <v>174</v>
      </c>
    </row>
    <row r="821" spans="2:51" s="14" customFormat="1" ht="11.25">
      <c r="B821" s="216"/>
      <c r="C821" s="217"/>
      <c r="D821" s="207" t="s">
        <v>183</v>
      </c>
      <c r="E821" s="218" t="s">
        <v>1</v>
      </c>
      <c r="F821" s="219" t="s">
        <v>403</v>
      </c>
      <c r="G821" s="217"/>
      <c r="H821" s="220">
        <v>1.68</v>
      </c>
      <c r="I821" s="221"/>
      <c r="J821" s="217"/>
      <c r="K821" s="217"/>
      <c r="L821" s="222"/>
      <c r="M821" s="223"/>
      <c r="N821" s="224"/>
      <c r="O821" s="224"/>
      <c r="P821" s="224"/>
      <c r="Q821" s="224"/>
      <c r="R821" s="224"/>
      <c r="S821" s="224"/>
      <c r="T821" s="225"/>
      <c r="AT821" s="226" t="s">
        <v>183</v>
      </c>
      <c r="AU821" s="226" t="s">
        <v>89</v>
      </c>
      <c r="AV821" s="14" t="s">
        <v>89</v>
      </c>
      <c r="AW821" s="14" t="s">
        <v>36</v>
      </c>
      <c r="AX821" s="14" t="s">
        <v>79</v>
      </c>
      <c r="AY821" s="226" t="s">
        <v>174</v>
      </c>
    </row>
    <row r="822" spans="2:51" s="13" customFormat="1" ht="11.25">
      <c r="B822" s="205"/>
      <c r="C822" s="206"/>
      <c r="D822" s="207" t="s">
        <v>183</v>
      </c>
      <c r="E822" s="208" t="s">
        <v>1</v>
      </c>
      <c r="F822" s="209" t="s">
        <v>314</v>
      </c>
      <c r="G822" s="206"/>
      <c r="H822" s="208" t="s">
        <v>1</v>
      </c>
      <c r="I822" s="210"/>
      <c r="J822" s="206"/>
      <c r="K822" s="206"/>
      <c r="L822" s="211"/>
      <c r="M822" s="212"/>
      <c r="N822" s="213"/>
      <c r="O822" s="213"/>
      <c r="P822" s="213"/>
      <c r="Q822" s="213"/>
      <c r="R822" s="213"/>
      <c r="S822" s="213"/>
      <c r="T822" s="214"/>
      <c r="AT822" s="215" t="s">
        <v>183</v>
      </c>
      <c r="AU822" s="215" t="s">
        <v>89</v>
      </c>
      <c r="AV822" s="13" t="s">
        <v>87</v>
      </c>
      <c r="AW822" s="13" t="s">
        <v>36</v>
      </c>
      <c r="AX822" s="13" t="s">
        <v>79</v>
      </c>
      <c r="AY822" s="215" t="s">
        <v>174</v>
      </c>
    </row>
    <row r="823" spans="2:51" s="14" customFormat="1" ht="11.25">
      <c r="B823" s="216"/>
      <c r="C823" s="217"/>
      <c r="D823" s="207" t="s">
        <v>183</v>
      </c>
      <c r="E823" s="218" t="s">
        <v>1</v>
      </c>
      <c r="F823" s="219" t="s">
        <v>791</v>
      </c>
      <c r="G823" s="217"/>
      <c r="H823" s="220">
        <v>2.705</v>
      </c>
      <c r="I823" s="221"/>
      <c r="J823" s="217"/>
      <c r="K823" s="217"/>
      <c r="L823" s="222"/>
      <c r="M823" s="223"/>
      <c r="N823" s="224"/>
      <c r="O823" s="224"/>
      <c r="P823" s="224"/>
      <c r="Q823" s="224"/>
      <c r="R823" s="224"/>
      <c r="S823" s="224"/>
      <c r="T823" s="225"/>
      <c r="AT823" s="226" t="s">
        <v>183</v>
      </c>
      <c r="AU823" s="226" t="s">
        <v>89</v>
      </c>
      <c r="AV823" s="14" t="s">
        <v>89</v>
      </c>
      <c r="AW823" s="14" t="s">
        <v>36</v>
      </c>
      <c r="AX823" s="14" t="s">
        <v>79</v>
      </c>
      <c r="AY823" s="226" t="s">
        <v>174</v>
      </c>
    </row>
    <row r="824" spans="2:51" s="15" customFormat="1" ht="11.25">
      <c r="B824" s="227"/>
      <c r="C824" s="228"/>
      <c r="D824" s="207" t="s">
        <v>183</v>
      </c>
      <c r="E824" s="229" t="s">
        <v>1</v>
      </c>
      <c r="F824" s="230" t="s">
        <v>188</v>
      </c>
      <c r="G824" s="228"/>
      <c r="H824" s="231">
        <v>4.385</v>
      </c>
      <c r="I824" s="232"/>
      <c r="J824" s="228"/>
      <c r="K824" s="228"/>
      <c r="L824" s="233"/>
      <c r="M824" s="234"/>
      <c r="N824" s="235"/>
      <c r="O824" s="235"/>
      <c r="P824" s="235"/>
      <c r="Q824" s="235"/>
      <c r="R824" s="235"/>
      <c r="S824" s="235"/>
      <c r="T824" s="236"/>
      <c r="AT824" s="237" t="s">
        <v>183</v>
      </c>
      <c r="AU824" s="237" t="s">
        <v>89</v>
      </c>
      <c r="AV824" s="15" t="s">
        <v>181</v>
      </c>
      <c r="AW824" s="15" t="s">
        <v>36</v>
      </c>
      <c r="AX824" s="15" t="s">
        <v>87</v>
      </c>
      <c r="AY824" s="237" t="s">
        <v>174</v>
      </c>
    </row>
    <row r="825" spans="2:63" s="12" customFormat="1" ht="22.9" customHeight="1">
      <c r="B825" s="176"/>
      <c r="C825" s="177"/>
      <c r="D825" s="178" t="s">
        <v>78</v>
      </c>
      <c r="E825" s="190" t="s">
        <v>218</v>
      </c>
      <c r="F825" s="190" t="s">
        <v>792</v>
      </c>
      <c r="G825" s="177"/>
      <c r="H825" s="177"/>
      <c r="I825" s="180"/>
      <c r="J825" s="191">
        <f>BK825</f>
        <v>0</v>
      </c>
      <c r="K825" s="177"/>
      <c r="L825" s="182"/>
      <c r="M825" s="183"/>
      <c r="N825" s="184"/>
      <c r="O825" s="184"/>
      <c r="P825" s="185">
        <f>SUM(P826:P1140)</f>
        <v>0</v>
      </c>
      <c r="Q825" s="184"/>
      <c r="R825" s="185">
        <f>SUM(R826:R1140)</f>
        <v>34.92892276</v>
      </c>
      <c r="S825" s="184"/>
      <c r="T825" s="186">
        <f>SUM(T826:T1140)</f>
        <v>0</v>
      </c>
      <c r="AR825" s="187" t="s">
        <v>87</v>
      </c>
      <c r="AT825" s="188" t="s">
        <v>78</v>
      </c>
      <c r="AU825" s="188" t="s">
        <v>87</v>
      </c>
      <c r="AY825" s="187" t="s">
        <v>174</v>
      </c>
      <c r="BK825" s="189">
        <f>SUM(BK826:BK1140)</f>
        <v>0</v>
      </c>
    </row>
    <row r="826" spans="1:65" s="2" customFormat="1" ht="14.45" customHeight="1">
      <c r="A826" s="35"/>
      <c r="B826" s="36"/>
      <c r="C826" s="192" t="s">
        <v>793</v>
      </c>
      <c r="D826" s="192" t="s">
        <v>176</v>
      </c>
      <c r="E826" s="193" t="s">
        <v>794</v>
      </c>
      <c r="F826" s="194" t="s">
        <v>795</v>
      </c>
      <c r="G826" s="195" t="s">
        <v>179</v>
      </c>
      <c r="H826" s="196">
        <v>216.471</v>
      </c>
      <c r="I826" s="197"/>
      <c r="J826" s="198">
        <f>ROUND(I826*H826,2)</f>
        <v>0</v>
      </c>
      <c r="K826" s="194" t="s">
        <v>180</v>
      </c>
      <c r="L826" s="40"/>
      <c r="M826" s="199" t="s">
        <v>1</v>
      </c>
      <c r="N826" s="200" t="s">
        <v>44</v>
      </c>
      <c r="O826" s="72"/>
      <c r="P826" s="201">
        <f>O826*H826</f>
        <v>0</v>
      </c>
      <c r="Q826" s="201">
        <v>0.00026</v>
      </c>
      <c r="R826" s="201">
        <f>Q826*H826</f>
        <v>0.05628246</v>
      </c>
      <c r="S826" s="201">
        <v>0</v>
      </c>
      <c r="T826" s="202">
        <f>S826*H826</f>
        <v>0</v>
      </c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R826" s="203" t="s">
        <v>181</v>
      </c>
      <c r="AT826" s="203" t="s">
        <v>176</v>
      </c>
      <c r="AU826" s="203" t="s">
        <v>89</v>
      </c>
      <c r="AY826" s="18" t="s">
        <v>174</v>
      </c>
      <c r="BE826" s="204">
        <f>IF(N826="základní",J826,0)</f>
        <v>0</v>
      </c>
      <c r="BF826" s="204">
        <f>IF(N826="snížená",J826,0)</f>
        <v>0</v>
      </c>
      <c r="BG826" s="204">
        <f>IF(N826="zákl. přenesená",J826,0)</f>
        <v>0</v>
      </c>
      <c r="BH826" s="204">
        <f>IF(N826="sníž. přenesená",J826,0)</f>
        <v>0</v>
      </c>
      <c r="BI826" s="204">
        <f>IF(N826="nulová",J826,0)</f>
        <v>0</v>
      </c>
      <c r="BJ826" s="18" t="s">
        <v>87</v>
      </c>
      <c r="BK826" s="204">
        <f>ROUND(I826*H826,2)</f>
        <v>0</v>
      </c>
      <c r="BL826" s="18" t="s">
        <v>181</v>
      </c>
      <c r="BM826" s="203" t="s">
        <v>796</v>
      </c>
    </row>
    <row r="827" spans="2:51" s="13" customFormat="1" ht="11.25">
      <c r="B827" s="205"/>
      <c r="C827" s="206"/>
      <c r="D827" s="207" t="s">
        <v>183</v>
      </c>
      <c r="E827" s="208" t="s">
        <v>1</v>
      </c>
      <c r="F827" s="209" t="s">
        <v>529</v>
      </c>
      <c r="G827" s="206"/>
      <c r="H827" s="208" t="s">
        <v>1</v>
      </c>
      <c r="I827" s="210"/>
      <c r="J827" s="206"/>
      <c r="K827" s="206"/>
      <c r="L827" s="211"/>
      <c r="M827" s="212"/>
      <c r="N827" s="213"/>
      <c r="O827" s="213"/>
      <c r="P827" s="213"/>
      <c r="Q827" s="213"/>
      <c r="R827" s="213"/>
      <c r="S827" s="213"/>
      <c r="T827" s="214"/>
      <c r="AT827" s="215" t="s">
        <v>183</v>
      </c>
      <c r="AU827" s="215" t="s">
        <v>89</v>
      </c>
      <c r="AV827" s="13" t="s">
        <v>87</v>
      </c>
      <c r="AW827" s="13" t="s">
        <v>36</v>
      </c>
      <c r="AX827" s="13" t="s">
        <v>79</v>
      </c>
      <c r="AY827" s="215" t="s">
        <v>174</v>
      </c>
    </row>
    <row r="828" spans="2:51" s="13" customFormat="1" ht="11.25">
      <c r="B828" s="205"/>
      <c r="C828" s="206"/>
      <c r="D828" s="207" t="s">
        <v>183</v>
      </c>
      <c r="E828" s="208" t="s">
        <v>1</v>
      </c>
      <c r="F828" s="209" t="s">
        <v>200</v>
      </c>
      <c r="G828" s="206"/>
      <c r="H828" s="208" t="s">
        <v>1</v>
      </c>
      <c r="I828" s="210"/>
      <c r="J828" s="206"/>
      <c r="K828" s="206"/>
      <c r="L828" s="211"/>
      <c r="M828" s="212"/>
      <c r="N828" s="213"/>
      <c r="O828" s="213"/>
      <c r="P828" s="213"/>
      <c r="Q828" s="213"/>
      <c r="R828" s="213"/>
      <c r="S828" s="213"/>
      <c r="T828" s="214"/>
      <c r="AT828" s="215" t="s">
        <v>183</v>
      </c>
      <c r="AU828" s="215" t="s">
        <v>89</v>
      </c>
      <c r="AV828" s="13" t="s">
        <v>87</v>
      </c>
      <c r="AW828" s="13" t="s">
        <v>36</v>
      </c>
      <c r="AX828" s="13" t="s">
        <v>79</v>
      </c>
      <c r="AY828" s="215" t="s">
        <v>174</v>
      </c>
    </row>
    <row r="829" spans="2:51" s="13" customFormat="1" ht="11.25">
      <c r="B829" s="205"/>
      <c r="C829" s="206"/>
      <c r="D829" s="207" t="s">
        <v>183</v>
      </c>
      <c r="E829" s="208" t="s">
        <v>1</v>
      </c>
      <c r="F829" s="209" t="s">
        <v>797</v>
      </c>
      <c r="G829" s="206"/>
      <c r="H829" s="208" t="s">
        <v>1</v>
      </c>
      <c r="I829" s="210"/>
      <c r="J829" s="206"/>
      <c r="K829" s="206"/>
      <c r="L829" s="211"/>
      <c r="M829" s="212"/>
      <c r="N829" s="213"/>
      <c r="O829" s="213"/>
      <c r="P829" s="213"/>
      <c r="Q829" s="213"/>
      <c r="R829" s="213"/>
      <c r="S829" s="213"/>
      <c r="T829" s="214"/>
      <c r="AT829" s="215" t="s">
        <v>183</v>
      </c>
      <c r="AU829" s="215" t="s">
        <v>89</v>
      </c>
      <c r="AV829" s="13" t="s">
        <v>87</v>
      </c>
      <c r="AW829" s="13" t="s">
        <v>36</v>
      </c>
      <c r="AX829" s="13" t="s">
        <v>79</v>
      </c>
      <c r="AY829" s="215" t="s">
        <v>174</v>
      </c>
    </row>
    <row r="830" spans="2:51" s="14" customFormat="1" ht="11.25">
      <c r="B830" s="216"/>
      <c r="C830" s="217"/>
      <c r="D830" s="207" t="s">
        <v>183</v>
      </c>
      <c r="E830" s="218" t="s">
        <v>1</v>
      </c>
      <c r="F830" s="219" t="s">
        <v>798</v>
      </c>
      <c r="G830" s="217"/>
      <c r="H830" s="220">
        <v>22.015</v>
      </c>
      <c r="I830" s="221"/>
      <c r="J830" s="217"/>
      <c r="K830" s="217"/>
      <c r="L830" s="222"/>
      <c r="M830" s="223"/>
      <c r="N830" s="224"/>
      <c r="O830" s="224"/>
      <c r="P830" s="224"/>
      <c r="Q830" s="224"/>
      <c r="R830" s="224"/>
      <c r="S830" s="224"/>
      <c r="T830" s="225"/>
      <c r="AT830" s="226" t="s">
        <v>183</v>
      </c>
      <c r="AU830" s="226" t="s">
        <v>89</v>
      </c>
      <c r="AV830" s="14" t="s">
        <v>89</v>
      </c>
      <c r="AW830" s="14" t="s">
        <v>36</v>
      </c>
      <c r="AX830" s="14" t="s">
        <v>79</v>
      </c>
      <c r="AY830" s="226" t="s">
        <v>174</v>
      </c>
    </row>
    <row r="831" spans="2:51" s="14" customFormat="1" ht="11.25">
      <c r="B831" s="216"/>
      <c r="C831" s="217"/>
      <c r="D831" s="207" t="s">
        <v>183</v>
      </c>
      <c r="E831" s="218" t="s">
        <v>1</v>
      </c>
      <c r="F831" s="219" t="s">
        <v>799</v>
      </c>
      <c r="G831" s="217"/>
      <c r="H831" s="220">
        <v>7.54</v>
      </c>
      <c r="I831" s="221"/>
      <c r="J831" s="217"/>
      <c r="K831" s="217"/>
      <c r="L831" s="222"/>
      <c r="M831" s="223"/>
      <c r="N831" s="224"/>
      <c r="O831" s="224"/>
      <c r="P831" s="224"/>
      <c r="Q831" s="224"/>
      <c r="R831" s="224"/>
      <c r="S831" s="224"/>
      <c r="T831" s="225"/>
      <c r="AT831" s="226" t="s">
        <v>183</v>
      </c>
      <c r="AU831" s="226" t="s">
        <v>89</v>
      </c>
      <c r="AV831" s="14" t="s">
        <v>89</v>
      </c>
      <c r="AW831" s="14" t="s">
        <v>36</v>
      </c>
      <c r="AX831" s="14" t="s">
        <v>79</v>
      </c>
      <c r="AY831" s="226" t="s">
        <v>174</v>
      </c>
    </row>
    <row r="832" spans="2:51" s="14" customFormat="1" ht="11.25">
      <c r="B832" s="216"/>
      <c r="C832" s="217"/>
      <c r="D832" s="207" t="s">
        <v>183</v>
      </c>
      <c r="E832" s="218" t="s">
        <v>1</v>
      </c>
      <c r="F832" s="219" t="s">
        <v>800</v>
      </c>
      <c r="G832" s="217"/>
      <c r="H832" s="220">
        <v>6.585</v>
      </c>
      <c r="I832" s="221"/>
      <c r="J832" s="217"/>
      <c r="K832" s="217"/>
      <c r="L832" s="222"/>
      <c r="M832" s="223"/>
      <c r="N832" s="224"/>
      <c r="O832" s="224"/>
      <c r="P832" s="224"/>
      <c r="Q832" s="224"/>
      <c r="R832" s="224"/>
      <c r="S832" s="224"/>
      <c r="T832" s="225"/>
      <c r="AT832" s="226" t="s">
        <v>183</v>
      </c>
      <c r="AU832" s="226" t="s">
        <v>89</v>
      </c>
      <c r="AV832" s="14" t="s">
        <v>89</v>
      </c>
      <c r="AW832" s="14" t="s">
        <v>36</v>
      </c>
      <c r="AX832" s="14" t="s">
        <v>79</v>
      </c>
      <c r="AY832" s="226" t="s">
        <v>174</v>
      </c>
    </row>
    <row r="833" spans="2:51" s="16" customFormat="1" ht="11.25">
      <c r="B833" s="238"/>
      <c r="C833" s="239"/>
      <c r="D833" s="207" t="s">
        <v>183</v>
      </c>
      <c r="E833" s="240" t="s">
        <v>1</v>
      </c>
      <c r="F833" s="241" t="s">
        <v>226</v>
      </c>
      <c r="G833" s="239"/>
      <c r="H833" s="242">
        <v>36.14</v>
      </c>
      <c r="I833" s="243"/>
      <c r="J833" s="239"/>
      <c r="K833" s="239"/>
      <c r="L833" s="244"/>
      <c r="M833" s="245"/>
      <c r="N833" s="246"/>
      <c r="O833" s="246"/>
      <c r="P833" s="246"/>
      <c r="Q833" s="246"/>
      <c r="R833" s="246"/>
      <c r="S833" s="246"/>
      <c r="T833" s="247"/>
      <c r="AT833" s="248" t="s">
        <v>183</v>
      </c>
      <c r="AU833" s="248" t="s">
        <v>89</v>
      </c>
      <c r="AV833" s="16" t="s">
        <v>194</v>
      </c>
      <c r="AW833" s="16" t="s">
        <v>36</v>
      </c>
      <c r="AX833" s="16" t="s">
        <v>79</v>
      </c>
      <c r="AY833" s="248" t="s">
        <v>174</v>
      </c>
    </row>
    <row r="834" spans="2:51" s="13" customFormat="1" ht="11.25">
      <c r="B834" s="205"/>
      <c r="C834" s="206"/>
      <c r="D834" s="207" t="s">
        <v>183</v>
      </c>
      <c r="E834" s="208" t="s">
        <v>1</v>
      </c>
      <c r="F834" s="209" t="s">
        <v>529</v>
      </c>
      <c r="G834" s="206"/>
      <c r="H834" s="208" t="s">
        <v>1</v>
      </c>
      <c r="I834" s="210"/>
      <c r="J834" s="206"/>
      <c r="K834" s="206"/>
      <c r="L834" s="211"/>
      <c r="M834" s="212"/>
      <c r="N834" s="213"/>
      <c r="O834" s="213"/>
      <c r="P834" s="213"/>
      <c r="Q834" s="213"/>
      <c r="R834" s="213"/>
      <c r="S834" s="213"/>
      <c r="T834" s="214"/>
      <c r="AT834" s="215" t="s">
        <v>183</v>
      </c>
      <c r="AU834" s="215" t="s">
        <v>89</v>
      </c>
      <c r="AV834" s="13" t="s">
        <v>87</v>
      </c>
      <c r="AW834" s="13" t="s">
        <v>36</v>
      </c>
      <c r="AX834" s="13" t="s">
        <v>79</v>
      </c>
      <c r="AY834" s="215" t="s">
        <v>174</v>
      </c>
    </row>
    <row r="835" spans="2:51" s="13" customFormat="1" ht="11.25">
      <c r="B835" s="205"/>
      <c r="C835" s="206"/>
      <c r="D835" s="207" t="s">
        <v>183</v>
      </c>
      <c r="E835" s="208" t="s">
        <v>1</v>
      </c>
      <c r="F835" s="209" t="s">
        <v>200</v>
      </c>
      <c r="G835" s="206"/>
      <c r="H835" s="208" t="s">
        <v>1</v>
      </c>
      <c r="I835" s="210"/>
      <c r="J835" s="206"/>
      <c r="K835" s="206"/>
      <c r="L835" s="211"/>
      <c r="M835" s="212"/>
      <c r="N835" s="213"/>
      <c r="O835" s="213"/>
      <c r="P835" s="213"/>
      <c r="Q835" s="213"/>
      <c r="R835" s="213"/>
      <c r="S835" s="213"/>
      <c r="T835" s="214"/>
      <c r="AT835" s="215" t="s">
        <v>183</v>
      </c>
      <c r="AU835" s="215" t="s">
        <v>89</v>
      </c>
      <c r="AV835" s="13" t="s">
        <v>87</v>
      </c>
      <c r="AW835" s="13" t="s">
        <v>36</v>
      </c>
      <c r="AX835" s="13" t="s">
        <v>79</v>
      </c>
      <c r="AY835" s="215" t="s">
        <v>174</v>
      </c>
    </row>
    <row r="836" spans="2:51" s="13" customFormat="1" ht="11.25">
      <c r="B836" s="205"/>
      <c r="C836" s="206"/>
      <c r="D836" s="207" t="s">
        <v>183</v>
      </c>
      <c r="E836" s="208" t="s">
        <v>1</v>
      </c>
      <c r="F836" s="209" t="s">
        <v>201</v>
      </c>
      <c r="G836" s="206"/>
      <c r="H836" s="208" t="s">
        <v>1</v>
      </c>
      <c r="I836" s="210"/>
      <c r="J836" s="206"/>
      <c r="K836" s="206"/>
      <c r="L836" s="211"/>
      <c r="M836" s="212"/>
      <c r="N836" s="213"/>
      <c r="O836" s="213"/>
      <c r="P836" s="213"/>
      <c r="Q836" s="213"/>
      <c r="R836" s="213"/>
      <c r="S836" s="213"/>
      <c r="T836" s="214"/>
      <c r="AT836" s="215" t="s">
        <v>183</v>
      </c>
      <c r="AU836" s="215" t="s">
        <v>89</v>
      </c>
      <c r="AV836" s="13" t="s">
        <v>87</v>
      </c>
      <c r="AW836" s="13" t="s">
        <v>36</v>
      </c>
      <c r="AX836" s="13" t="s">
        <v>79</v>
      </c>
      <c r="AY836" s="215" t="s">
        <v>174</v>
      </c>
    </row>
    <row r="837" spans="2:51" s="13" customFormat="1" ht="11.25">
      <c r="B837" s="205"/>
      <c r="C837" s="206"/>
      <c r="D837" s="207" t="s">
        <v>183</v>
      </c>
      <c r="E837" s="208" t="s">
        <v>1</v>
      </c>
      <c r="F837" s="209" t="s">
        <v>801</v>
      </c>
      <c r="G837" s="206"/>
      <c r="H837" s="208" t="s">
        <v>1</v>
      </c>
      <c r="I837" s="210"/>
      <c r="J837" s="206"/>
      <c r="K837" s="206"/>
      <c r="L837" s="211"/>
      <c r="M837" s="212"/>
      <c r="N837" s="213"/>
      <c r="O837" s="213"/>
      <c r="P837" s="213"/>
      <c r="Q837" s="213"/>
      <c r="R837" s="213"/>
      <c r="S837" s="213"/>
      <c r="T837" s="214"/>
      <c r="AT837" s="215" t="s">
        <v>183</v>
      </c>
      <c r="AU837" s="215" t="s">
        <v>89</v>
      </c>
      <c r="AV837" s="13" t="s">
        <v>87</v>
      </c>
      <c r="AW837" s="13" t="s">
        <v>36</v>
      </c>
      <c r="AX837" s="13" t="s">
        <v>79</v>
      </c>
      <c r="AY837" s="215" t="s">
        <v>174</v>
      </c>
    </row>
    <row r="838" spans="2:51" s="14" customFormat="1" ht="11.25">
      <c r="B838" s="216"/>
      <c r="C838" s="217"/>
      <c r="D838" s="207" t="s">
        <v>183</v>
      </c>
      <c r="E838" s="218" t="s">
        <v>1</v>
      </c>
      <c r="F838" s="219" t="s">
        <v>686</v>
      </c>
      <c r="G838" s="217"/>
      <c r="H838" s="220">
        <v>3.75</v>
      </c>
      <c r="I838" s="221"/>
      <c r="J838" s="217"/>
      <c r="K838" s="217"/>
      <c r="L838" s="222"/>
      <c r="M838" s="223"/>
      <c r="N838" s="224"/>
      <c r="O838" s="224"/>
      <c r="P838" s="224"/>
      <c r="Q838" s="224"/>
      <c r="R838" s="224"/>
      <c r="S838" s="224"/>
      <c r="T838" s="225"/>
      <c r="AT838" s="226" t="s">
        <v>183</v>
      </c>
      <c r="AU838" s="226" t="s">
        <v>89</v>
      </c>
      <c r="AV838" s="14" t="s">
        <v>89</v>
      </c>
      <c r="AW838" s="14" t="s">
        <v>36</v>
      </c>
      <c r="AX838" s="14" t="s">
        <v>79</v>
      </c>
      <c r="AY838" s="226" t="s">
        <v>174</v>
      </c>
    </row>
    <row r="839" spans="2:51" s="14" customFormat="1" ht="11.25">
      <c r="B839" s="216"/>
      <c r="C839" s="217"/>
      <c r="D839" s="207" t="s">
        <v>183</v>
      </c>
      <c r="E839" s="218" t="s">
        <v>1</v>
      </c>
      <c r="F839" s="219" t="s">
        <v>802</v>
      </c>
      <c r="G839" s="217"/>
      <c r="H839" s="220">
        <v>8</v>
      </c>
      <c r="I839" s="221"/>
      <c r="J839" s="217"/>
      <c r="K839" s="217"/>
      <c r="L839" s="222"/>
      <c r="M839" s="223"/>
      <c r="N839" s="224"/>
      <c r="O839" s="224"/>
      <c r="P839" s="224"/>
      <c r="Q839" s="224"/>
      <c r="R839" s="224"/>
      <c r="S839" s="224"/>
      <c r="T839" s="225"/>
      <c r="AT839" s="226" t="s">
        <v>183</v>
      </c>
      <c r="AU839" s="226" t="s">
        <v>89</v>
      </c>
      <c r="AV839" s="14" t="s">
        <v>89</v>
      </c>
      <c r="AW839" s="14" t="s">
        <v>36</v>
      </c>
      <c r="AX839" s="14" t="s">
        <v>79</v>
      </c>
      <c r="AY839" s="226" t="s">
        <v>174</v>
      </c>
    </row>
    <row r="840" spans="2:51" s="16" customFormat="1" ht="11.25">
      <c r="B840" s="238"/>
      <c r="C840" s="239"/>
      <c r="D840" s="207" t="s">
        <v>183</v>
      </c>
      <c r="E840" s="240" t="s">
        <v>1</v>
      </c>
      <c r="F840" s="241" t="s">
        <v>226</v>
      </c>
      <c r="G840" s="239"/>
      <c r="H840" s="242">
        <v>11.75</v>
      </c>
      <c r="I840" s="243"/>
      <c r="J840" s="239"/>
      <c r="K840" s="239"/>
      <c r="L840" s="244"/>
      <c r="M840" s="245"/>
      <c r="N840" s="246"/>
      <c r="O840" s="246"/>
      <c r="P840" s="246"/>
      <c r="Q840" s="246"/>
      <c r="R840" s="246"/>
      <c r="S840" s="246"/>
      <c r="T840" s="247"/>
      <c r="AT840" s="248" t="s">
        <v>183</v>
      </c>
      <c r="AU840" s="248" t="s">
        <v>89</v>
      </c>
      <c r="AV840" s="16" t="s">
        <v>194</v>
      </c>
      <c r="AW840" s="16" t="s">
        <v>36</v>
      </c>
      <c r="AX840" s="16" t="s">
        <v>79</v>
      </c>
      <c r="AY840" s="248" t="s">
        <v>174</v>
      </c>
    </row>
    <row r="841" spans="2:51" s="13" customFormat="1" ht="11.25">
      <c r="B841" s="205"/>
      <c r="C841" s="206"/>
      <c r="D841" s="207" t="s">
        <v>183</v>
      </c>
      <c r="E841" s="208" t="s">
        <v>1</v>
      </c>
      <c r="F841" s="209" t="s">
        <v>582</v>
      </c>
      <c r="G841" s="206"/>
      <c r="H841" s="208" t="s">
        <v>1</v>
      </c>
      <c r="I841" s="210"/>
      <c r="J841" s="206"/>
      <c r="K841" s="206"/>
      <c r="L841" s="211"/>
      <c r="M841" s="212"/>
      <c r="N841" s="213"/>
      <c r="O841" s="213"/>
      <c r="P841" s="213"/>
      <c r="Q841" s="213"/>
      <c r="R841" s="213"/>
      <c r="S841" s="213"/>
      <c r="T841" s="214"/>
      <c r="AT841" s="215" t="s">
        <v>183</v>
      </c>
      <c r="AU841" s="215" t="s">
        <v>89</v>
      </c>
      <c r="AV841" s="13" t="s">
        <v>87</v>
      </c>
      <c r="AW841" s="13" t="s">
        <v>36</v>
      </c>
      <c r="AX841" s="13" t="s">
        <v>79</v>
      </c>
      <c r="AY841" s="215" t="s">
        <v>174</v>
      </c>
    </row>
    <row r="842" spans="2:51" s="14" customFormat="1" ht="11.25">
      <c r="B842" s="216"/>
      <c r="C842" s="217"/>
      <c r="D842" s="207" t="s">
        <v>183</v>
      </c>
      <c r="E842" s="218" t="s">
        <v>1</v>
      </c>
      <c r="F842" s="219" t="s">
        <v>803</v>
      </c>
      <c r="G842" s="217"/>
      <c r="H842" s="220">
        <v>85.253</v>
      </c>
      <c r="I842" s="221"/>
      <c r="J842" s="217"/>
      <c r="K842" s="217"/>
      <c r="L842" s="222"/>
      <c r="M842" s="223"/>
      <c r="N842" s="224"/>
      <c r="O842" s="224"/>
      <c r="P842" s="224"/>
      <c r="Q842" s="224"/>
      <c r="R842" s="224"/>
      <c r="S842" s="224"/>
      <c r="T842" s="225"/>
      <c r="AT842" s="226" t="s">
        <v>183</v>
      </c>
      <c r="AU842" s="226" t="s">
        <v>89</v>
      </c>
      <c r="AV842" s="14" t="s">
        <v>89</v>
      </c>
      <c r="AW842" s="14" t="s">
        <v>36</v>
      </c>
      <c r="AX842" s="14" t="s">
        <v>79</v>
      </c>
      <c r="AY842" s="226" t="s">
        <v>174</v>
      </c>
    </row>
    <row r="843" spans="2:51" s="13" customFormat="1" ht="11.25">
      <c r="B843" s="205"/>
      <c r="C843" s="206"/>
      <c r="D843" s="207" t="s">
        <v>183</v>
      </c>
      <c r="E843" s="208" t="s">
        <v>1</v>
      </c>
      <c r="F843" s="209" t="s">
        <v>587</v>
      </c>
      <c r="G843" s="206"/>
      <c r="H843" s="208" t="s">
        <v>1</v>
      </c>
      <c r="I843" s="210"/>
      <c r="J843" s="206"/>
      <c r="K843" s="206"/>
      <c r="L843" s="211"/>
      <c r="M843" s="212"/>
      <c r="N843" s="213"/>
      <c r="O843" s="213"/>
      <c r="P843" s="213"/>
      <c r="Q843" s="213"/>
      <c r="R843" s="213"/>
      <c r="S843" s="213"/>
      <c r="T843" s="214"/>
      <c r="AT843" s="215" t="s">
        <v>183</v>
      </c>
      <c r="AU843" s="215" t="s">
        <v>89</v>
      </c>
      <c r="AV843" s="13" t="s">
        <v>87</v>
      </c>
      <c r="AW843" s="13" t="s">
        <v>36</v>
      </c>
      <c r="AX843" s="13" t="s">
        <v>79</v>
      </c>
      <c r="AY843" s="215" t="s">
        <v>174</v>
      </c>
    </row>
    <row r="844" spans="2:51" s="14" customFormat="1" ht="11.25">
      <c r="B844" s="216"/>
      <c r="C844" s="217"/>
      <c r="D844" s="207" t="s">
        <v>183</v>
      </c>
      <c r="E844" s="218" t="s">
        <v>1</v>
      </c>
      <c r="F844" s="219" t="s">
        <v>804</v>
      </c>
      <c r="G844" s="217"/>
      <c r="H844" s="220">
        <v>46.793</v>
      </c>
      <c r="I844" s="221"/>
      <c r="J844" s="217"/>
      <c r="K844" s="217"/>
      <c r="L844" s="222"/>
      <c r="M844" s="223"/>
      <c r="N844" s="224"/>
      <c r="O844" s="224"/>
      <c r="P844" s="224"/>
      <c r="Q844" s="224"/>
      <c r="R844" s="224"/>
      <c r="S844" s="224"/>
      <c r="T844" s="225"/>
      <c r="AT844" s="226" t="s">
        <v>183</v>
      </c>
      <c r="AU844" s="226" t="s">
        <v>89</v>
      </c>
      <c r="AV844" s="14" t="s">
        <v>89</v>
      </c>
      <c r="AW844" s="14" t="s">
        <v>36</v>
      </c>
      <c r="AX844" s="14" t="s">
        <v>79</v>
      </c>
      <c r="AY844" s="226" t="s">
        <v>174</v>
      </c>
    </row>
    <row r="845" spans="2:51" s="13" customFormat="1" ht="11.25">
      <c r="B845" s="205"/>
      <c r="C845" s="206"/>
      <c r="D845" s="207" t="s">
        <v>183</v>
      </c>
      <c r="E845" s="208" t="s">
        <v>1</v>
      </c>
      <c r="F845" s="209" t="s">
        <v>805</v>
      </c>
      <c r="G845" s="206"/>
      <c r="H845" s="208" t="s">
        <v>1</v>
      </c>
      <c r="I845" s="210"/>
      <c r="J845" s="206"/>
      <c r="K845" s="206"/>
      <c r="L845" s="211"/>
      <c r="M845" s="212"/>
      <c r="N845" s="213"/>
      <c r="O845" s="213"/>
      <c r="P845" s="213"/>
      <c r="Q845" s="213"/>
      <c r="R845" s="213"/>
      <c r="S845" s="213"/>
      <c r="T845" s="214"/>
      <c r="AT845" s="215" t="s">
        <v>183</v>
      </c>
      <c r="AU845" s="215" t="s">
        <v>89</v>
      </c>
      <c r="AV845" s="13" t="s">
        <v>87</v>
      </c>
      <c r="AW845" s="13" t="s">
        <v>36</v>
      </c>
      <c r="AX845" s="13" t="s">
        <v>79</v>
      </c>
      <c r="AY845" s="215" t="s">
        <v>174</v>
      </c>
    </row>
    <row r="846" spans="2:51" s="14" customFormat="1" ht="11.25">
      <c r="B846" s="216"/>
      <c r="C846" s="217"/>
      <c r="D846" s="207" t="s">
        <v>183</v>
      </c>
      <c r="E846" s="218" t="s">
        <v>1</v>
      </c>
      <c r="F846" s="219" t="s">
        <v>806</v>
      </c>
      <c r="G846" s="217"/>
      <c r="H846" s="220">
        <v>36.535</v>
      </c>
      <c r="I846" s="221"/>
      <c r="J846" s="217"/>
      <c r="K846" s="217"/>
      <c r="L846" s="222"/>
      <c r="M846" s="223"/>
      <c r="N846" s="224"/>
      <c r="O846" s="224"/>
      <c r="P846" s="224"/>
      <c r="Q846" s="224"/>
      <c r="R846" s="224"/>
      <c r="S846" s="224"/>
      <c r="T846" s="225"/>
      <c r="AT846" s="226" t="s">
        <v>183</v>
      </c>
      <c r="AU846" s="226" t="s">
        <v>89</v>
      </c>
      <c r="AV846" s="14" t="s">
        <v>89</v>
      </c>
      <c r="AW846" s="14" t="s">
        <v>36</v>
      </c>
      <c r="AX846" s="14" t="s">
        <v>79</v>
      </c>
      <c r="AY846" s="226" t="s">
        <v>174</v>
      </c>
    </row>
    <row r="847" spans="2:51" s="16" customFormat="1" ht="11.25">
      <c r="B847" s="238"/>
      <c r="C847" s="239"/>
      <c r="D847" s="207" t="s">
        <v>183</v>
      </c>
      <c r="E847" s="240" t="s">
        <v>1</v>
      </c>
      <c r="F847" s="241" t="s">
        <v>226</v>
      </c>
      <c r="G847" s="239"/>
      <c r="H847" s="242">
        <v>168.581</v>
      </c>
      <c r="I847" s="243"/>
      <c r="J847" s="239"/>
      <c r="K847" s="239"/>
      <c r="L847" s="244"/>
      <c r="M847" s="245"/>
      <c r="N847" s="246"/>
      <c r="O847" s="246"/>
      <c r="P847" s="246"/>
      <c r="Q847" s="246"/>
      <c r="R847" s="246"/>
      <c r="S847" s="246"/>
      <c r="T847" s="247"/>
      <c r="AT847" s="248" t="s">
        <v>183</v>
      </c>
      <c r="AU847" s="248" t="s">
        <v>89</v>
      </c>
      <c r="AV847" s="16" t="s">
        <v>194</v>
      </c>
      <c r="AW847" s="16" t="s">
        <v>36</v>
      </c>
      <c r="AX847" s="16" t="s">
        <v>79</v>
      </c>
      <c r="AY847" s="248" t="s">
        <v>174</v>
      </c>
    </row>
    <row r="848" spans="2:51" s="15" customFormat="1" ht="11.25">
      <c r="B848" s="227"/>
      <c r="C848" s="228"/>
      <c r="D848" s="207" t="s">
        <v>183</v>
      </c>
      <c r="E848" s="229" t="s">
        <v>1</v>
      </c>
      <c r="F848" s="230" t="s">
        <v>188</v>
      </c>
      <c r="G848" s="228"/>
      <c r="H848" s="231">
        <v>216.471</v>
      </c>
      <c r="I848" s="232"/>
      <c r="J848" s="228"/>
      <c r="K848" s="228"/>
      <c r="L848" s="233"/>
      <c r="M848" s="234"/>
      <c r="N848" s="235"/>
      <c r="O848" s="235"/>
      <c r="P848" s="235"/>
      <c r="Q848" s="235"/>
      <c r="R848" s="235"/>
      <c r="S848" s="235"/>
      <c r="T848" s="236"/>
      <c r="AT848" s="237" t="s">
        <v>183</v>
      </c>
      <c r="AU848" s="237" t="s">
        <v>89</v>
      </c>
      <c r="AV848" s="15" t="s">
        <v>181</v>
      </c>
      <c r="AW848" s="15" t="s">
        <v>36</v>
      </c>
      <c r="AX848" s="15" t="s">
        <v>87</v>
      </c>
      <c r="AY848" s="237" t="s">
        <v>174</v>
      </c>
    </row>
    <row r="849" spans="1:65" s="2" customFormat="1" ht="14.45" customHeight="1">
      <c r="A849" s="35"/>
      <c r="B849" s="36"/>
      <c r="C849" s="192" t="s">
        <v>807</v>
      </c>
      <c r="D849" s="192" t="s">
        <v>176</v>
      </c>
      <c r="E849" s="193" t="s">
        <v>808</v>
      </c>
      <c r="F849" s="194" t="s">
        <v>809</v>
      </c>
      <c r="G849" s="195" t="s">
        <v>179</v>
      </c>
      <c r="H849" s="196">
        <v>216.471</v>
      </c>
      <c r="I849" s="197"/>
      <c r="J849" s="198">
        <f>ROUND(I849*H849,2)</f>
        <v>0</v>
      </c>
      <c r="K849" s="194" t="s">
        <v>180</v>
      </c>
      <c r="L849" s="40"/>
      <c r="M849" s="199" t="s">
        <v>1</v>
      </c>
      <c r="N849" s="200" t="s">
        <v>44</v>
      </c>
      <c r="O849" s="72"/>
      <c r="P849" s="201">
        <f>O849*H849</f>
        <v>0</v>
      </c>
      <c r="Q849" s="201">
        <v>0.00438</v>
      </c>
      <c r="R849" s="201">
        <f>Q849*H849</f>
        <v>0.9481429800000001</v>
      </c>
      <c r="S849" s="201">
        <v>0</v>
      </c>
      <c r="T849" s="202">
        <f>S849*H849</f>
        <v>0</v>
      </c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R849" s="203" t="s">
        <v>181</v>
      </c>
      <c r="AT849" s="203" t="s">
        <v>176</v>
      </c>
      <c r="AU849" s="203" t="s">
        <v>89</v>
      </c>
      <c r="AY849" s="18" t="s">
        <v>174</v>
      </c>
      <c r="BE849" s="204">
        <f>IF(N849="základní",J849,0)</f>
        <v>0</v>
      </c>
      <c r="BF849" s="204">
        <f>IF(N849="snížená",J849,0)</f>
        <v>0</v>
      </c>
      <c r="BG849" s="204">
        <f>IF(N849="zákl. přenesená",J849,0)</f>
        <v>0</v>
      </c>
      <c r="BH849" s="204">
        <f>IF(N849="sníž. přenesená",J849,0)</f>
        <v>0</v>
      </c>
      <c r="BI849" s="204">
        <f>IF(N849="nulová",J849,0)</f>
        <v>0</v>
      </c>
      <c r="BJ849" s="18" t="s">
        <v>87</v>
      </c>
      <c r="BK849" s="204">
        <f>ROUND(I849*H849,2)</f>
        <v>0</v>
      </c>
      <c r="BL849" s="18" t="s">
        <v>181</v>
      </c>
      <c r="BM849" s="203" t="s">
        <v>810</v>
      </c>
    </row>
    <row r="850" spans="2:51" s="13" customFormat="1" ht="11.25">
      <c r="B850" s="205"/>
      <c r="C850" s="206"/>
      <c r="D850" s="207" t="s">
        <v>183</v>
      </c>
      <c r="E850" s="208" t="s">
        <v>1</v>
      </c>
      <c r="F850" s="209" t="s">
        <v>529</v>
      </c>
      <c r="G850" s="206"/>
      <c r="H850" s="208" t="s">
        <v>1</v>
      </c>
      <c r="I850" s="210"/>
      <c r="J850" s="206"/>
      <c r="K850" s="206"/>
      <c r="L850" s="211"/>
      <c r="M850" s="212"/>
      <c r="N850" s="213"/>
      <c r="O850" s="213"/>
      <c r="P850" s="213"/>
      <c r="Q850" s="213"/>
      <c r="R850" s="213"/>
      <c r="S850" s="213"/>
      <c r="T850" s="214"/>
      <c r="AT850" s="215" t="s">
        <v>183</v>
      </c>
      <c r="AU850" s="215" t="s">
        <v>89</v>
      </c>
      <c r="AV850" s="13" t="s">
        <v>87</v>
      </c>
      <c r="AW850" s="13" t="s">
        <v>36</v>
      </c>
      <c r="AX850" s="13" t="s">
        <v>79</v>
      </c>
      <c r="AY850" s="215" t="s">
        <v>174</v>
      </c>
    </row>
    <row r="851" spans="2:51" s="13" customFormat="1" ht="11.25">
      <c r="B851" s="205"/>
      <c r="C851" s="206"/>
      <c r="D851" s="207" t="s">
        <v>183</v>
      </c>
      <c r="E851" s="208" t="s">
        <v>1</v>
      </c>
      <c r="F851" s="209" t="s">
        <v>200</v>
      </c>
      <c r="G851" s="206"/>
      <c r="H851" s="208" t="s">
        <v>1</v>
      </c>
      <c r="I851" s="210"/>
      <c r="J851" s="206"/>
      <c r="K851" s="206"/>
      <c r="L851" s="211"/>
      <c r="M851" s="212"/>
      <c r="N851" s="213"/>
      <c r="O851" s="213"/>
      <c r="P851" s="213"/>
      <c r="Q851" s="213"/>
      <c r="R851" s="213"/>
      <c r="S851" s="213"/>
      <c r="T851" s="214"/>
      <c r="AT851" s="215" t="s">
        <v>183</v>
      </c>
      <c r="AU851" s="215" t="s">
        <v>89</v>
      </c>
      <c r="AV851" s="13" t="s">
        <v>87</v>
      </c>
      <c r="AW851" s="13" t="s">
        <v>36</v>
      </c>
      <c r="AX851" s="13" t="s">
        <v>79</v>
      </c>
      <c r="AY851" s="215" t="s">
        <v>174</v>
      </c>
    </row>
    <row r="852" spans="2:51" s="13" customFormat="1" ht="11.25">
      <c r="B852" s="205"/>
      <c r="C852" s="206"/>
      <c r="D852" s="207" t="s">
        <v>183</v>
      </c>
      <c r="E852" s="208" t="s">
        <v>1</v>
      </c>
      <c r="F852" s="209" t="s">
        <v>797</v>
      </c>
      <c r="G852" s="206"/>
      <c r="H852" s="208" t="s">
        <v>1</v>
      </c>
      <c r="I852" s="210"/>
      <c r="J852" s="206"/>
      <c r="K852" s="206"/>
      <c r="L852" s="211"/>
      <c r="M852" s="212"/>
      <c r="N852" s="213"/>
      <c r="O852" s="213"/>
      <c r="P852" s="213"/>
      <c r="Q852" s="213"/>
      <c r="R852" s="213"/>
      <c r="S852" s="213"/>
      <c r="T852" s="214"/>
      <c r="AT852" s="215" t="s">
        <v>183</v>
      </c>
      <c r="AU852" s="215" t="s">
        <v>89</v>
      </c>
      <c r="AV852" s="13" t="s">
        <v>87</v>
      </c>
      <c r="AW852" s="13" t="s">
        <v>36</v>
      </c>
      <c r="AX852" s="13" t="s">
        <v>79</v>
      </c>
      <c r="AY852" s="215" t="s">
        <v>174</v>
      </c>
    </row>
    <row r="853" spans="2:51" s="14" customFormat="1" ht="11.25">
      <c r="B853" s="216"/>
      <c r="C853" s="217"/>
      <c r="D853" s="207" t="s">
        <v>183</v>
      </c>
      <c r="E853" s="218" t="s">
        <v>1</v>
      </c>
      <c r="F853" s="219" t="s">
        <v>798</v>
      </c>
      <c r="G853" s="217"/>
      <c r="H853" s="220">
        <v>22.015</v>
      </c>
      <c r="I853" s="221"/>
      <c r="J853" s="217"/>
      <c r="K853" s="217"/>
      <c r="L853" s="222"/>
      <c r="M853" s="223"/>
      <c r="N853" s="224"/>
      <c r="O853" s="224"/>
      <c r="P853" s="224"/>
      <c r="Q853" s="224"/>
      <c r="R853" s="224"/>
      <c r="S853" s="224"/>
      <c r="T853" s="225"/>
      <c r="AT853" s="226" t="s">
        <v>183</v>
      </c>
      <c r="AU853" s="226" t="s">
        <v>89</v>
      </c>
      <c r="AV853" s="14" t="s">
        <v>89</v>
      </c>
      <c r="AW853" s="14" t="s">
        <v>36</v>
      </c>
      <c r="AX853" s="14" t="s">
        <v>79</v>
      </c>
      <c r="AY853" s="226" t="s">
        <v>174</v>
      </c>
    </row>
    <row r="854" spans="2:51" s="14" customFormat="1" ht="11.25">
      <c r="B854" s="216"/>
      <c r="C854" s="217"/>
      <c r="D854" s="207" t="s">
        <v>183</v>
      </c>
      <c r="E854" s="218" t="s">
        <v>1</v>
      </c>
      <c r="F854" s="219" t="s">
        <v>799</v>
      </c>
      <c r="G854" s="217"/>
      <c r="H854" s="220">
        <v>7.54</v>
      </c>
      <c r="I854" s="221"/>
      <c r="J854" s="217"/>
      <c r="K854" s="217"/>
      <c r="L854" s="222"/>
      <c r="M854" s="223"/>
      <c r="N854" s="224"/>
      <c r="O854" s="224"/>
      <c r="P854" s="224"/>
      <c r="Q854" s="224"/>
      <c r="R854" s="224"/>
      <c r="S854" s="224"/>
      <c r="T854" s="225"/>
      <c r="AT854" s="226" t="s">
        <v>183</v>
      </c>
      <c r="AU854" s="226" t="s">
        <v>89</v>
      </c>
      <c r="AV854" s="14" t="s">
        <v>89</v>
      </c>
      <c r="AW854" s="14" t="s">
        <v>36</v>
      </c>
      <c r="AX854" s="14" t="s">
        <v>79</v>
      </c>
      <c r="AY854" s="226" t="s">
        <v>174</v>
      </c>
    </row>
    <row r="855" spans="2:51" s="14" customFormat="1" ht="11.25">
      <c r="B855" s="216"/>
      <c r="C855" s="217"/>
      <c r="D855" s="207" t="s">
        <v>183</v>
      </c>
      <c r="E855" s="218" t="s">
        <v>1</v>
      </c>
      <c r="F855" s="219" t="s">
        <v>800</v>
      </c>
      <c r="G855" s="217"/>
      <c r="H855" s="220">
        <v>6.585</v>
      </c>
      <c r="I855" s="221"/>
      <c r="J855" s="217"/>
      <c r="K855" s="217"/>
      <c r="L855" s="222"/>
      <c r="M855" s="223"/>
      <c r="N855" s="224"/>
      <c r="O855" s="224"/>
      <c r="P855" s="224"/>
      <c r="Q855" s="224"/>
      <c r="R855" s="224"/>
      <c r="S855" s="224"/>
      <c r="T855" s="225"/>
      <c r="AT855" s="226" t="s">
        <v>183</v>
      </c>
      <c r="AU855" s="226" t="s">
        <v>89</v>
      </c>
      <c r="AV855" s="14" t="s">
        <v>89</v>
      </c>
      <c r="AW855" s="14" t="s">
        <v>36</v>
      </c>
      <c r="AX855" s="14" t="s">
        <v>79</v>
      </c>
      <c r="AY855" s="226" t="s">
        <v>174</v>
      </c>
    </row>
    <row r="856" spans="2:51" s="16" customFormat="1" ht="11.25">
      <c r="B856" s="238"/>
      <c r="C856" s="239"/>
      <c r="D856" s="207" t="s">
        <v>183</v>
      </c>
      <c r="E856" s="240" t="s">
        <v>1</v>
      </c>
      <c r="F856" s="241" t="s">
        <v>226</v>
      </c>
      <c r="G856" s="239"/>
      <c r="H856" s="242">
        <v>36.14</v>
      </c>
      <c r="I856" s="243"/>
      <c r="J856" s="239"/>
      <c r="K856" s="239"/>
      <c r="L856" s="244"/>
      <c r="M856" s="245"/>
      <c r="N856" s="246"/>
      <c r="O856" s="246"/>
      <c r="P856" s="246"/>
      <c r="Q856" s="246"/>
      <c r="R856" s="246"/>
      <c r="S856" s="246"/>
      <c r="T856" s="247"/>
      <c r="AT856" s="248" t="s">
        <v>183</v>
      </c>
      <c r="AU856" s="248" t="s">
        <v>89</v>
      </c>
      <c r="AV856" s="16" t="s">
        <v>194</v>
      </c>
      <c r="AW856" s="16" t="s">
        <v>36</v>
      </c>
      <c r="AX856" s="16" t="s">
        <v>79</v>
      </c>
      <c r="AY856" s="248" t="s">
        <v>174</v>
      </c>
    </row>
    <row r="857" spans="2:51" s="13" customFormat="1" ht="11.25">
      <c r="B857" s="205"/>
      <c r="C857" s="206"/>
      <c r="D857" s="207" t="s">
        <v>183</v>
      </c>
      <c r="E857" s="208" t="s">
        <v>1</v>
      </c>
      <c r="F857" s="209" t="s">
        <v>529</v>
      </c>
      <c r="G857" s="206"/>
      <c r="H857" s="208" t="s">
        <v>1</v>
      </c>
      <c r="I857" s="210"/>
      <c r="J857" s="206"/>
      <c r="K857" s="206"/>
      <c r="L857" s="211"/>
      <c r="M857" s="212"/>
      <c r="N857" s="213"/>
      <c r="O857" s="213"/>
      <c r="P857" s="213"/>
      <c r="Q857" s="213"/>
      <c r="R857" s="213"/>
      <c r="S857" s="213"/>
      <c r="T857" s="214"/>
      <c r="AT857" s="215" t="s">
        <v>183</v>
      </c>
      <c r="AU857" s="215" t="s">
        <v>89</v>
      </c>
      <c r="AV857" s="13" t="s">
        <v>87</v>
      </c>
      <c r="AW857" s="13" t="s">
        <v>36</v>
      </c>
      <c r="AX857" s="13" t="s">
        <v>79</v>
      </c>
      <c r="AY857" s="215" t="s">
        <v>174</v>
      </c>
    </row>
    <row r="858" spans="2:51" s="13" customFormat="1" ht="11.25">
      <c r="B858" s="205"/>
      <c r="C858" s="206"/>
      <c r="D858" s="207" t="s">
        <v>183</v>
      </c>
      <c r="E858" s="208" t="s">
        <v>1</v>
      </c>
      <c r="F858" s="209" t="s">
        <v>200</v>
      </c>
      <c r="G858" s="206"/>
      <c r="H858" s="208" t="s">
        <v>1</v>
      </c>
      <c r="I858" s="210"/>
      <c r="J858" s="206"/>
      <c r="K858" s="206"/>
      <c r="L858" s="211"/>
      <c r="M858" s="212"/>
      <c r="N858" s="213"/>
      <c r="O858" s="213"/>
      <c r="P858" s="213"/>
      <c r="Q858" s="213"/>
      <c r="R858" s="213"/>
      <c r="S858" s="213"/>
      <c r="T858" s="214"/>
      <c r="AT858" s="215" t="s">
        <v>183</v>
      </c>
      <c r="AU858" s="215" t="s">
        <v>89</v>
      </c>
      <c r="AV858" s="13" t="s">
        <v>87</v>
      </c>
      <c r="AW858" s="13" t="s">
        <v>36</v>
      </c>
      <c r="AX858" s="13" t="s">
        <v>79</v>
      </c>
      <c r="AY858" s="215" t="s">
        <v>174</v>
      </c>
    </row>
    <row r="859" spans="2:51" s="13" customFormat="1" ht="11.25">
      <c r="B859" s="205"/>
      <c r="C859" s="206"/>
      <c r="D859" s="207" t="s">
        <v>183</v>
      </c>
      <c r="E859" s="208" t="s">
        <v>1</v>
      </c>
      <c r="F859" s="209" t="s">
        <v>201</v>
      </c>
      <c r="G859" s="206"/>
      <c r="H859" s="208" t="s">
        <v>1</v>
      </c>
      <c r="I859" s="210"/>
      <c r="J859" s="206"/>
      <c r="K859" s="206"/>
      <c r="L859" s="211"/>
      <c r="M859" s="212"/>
      <c r="N859" s="213"/>
      <c r="O859" s="213"/>
      <c r="P859" s="213"/>
      <c r="Q859" s="213"/>
      <c r="R859" s="213"/>
      <c r="S859" s="213"/>
      <c r="T859" s="214"/>
      <c r="AT859" s="215" t="s">
        <v>183</v>
      </c>
      <c r="AU859" s="215" t="s">
        <v>89</v>
      </c>
      <c r="AV859" s="13" t="s">
        <v>87</v>
      </c>
      <c r="AW859" s="13" t="s">
        <v>36</v>
      </c>
      <c r="AX859" s="13" t="s">
        <v>79</v>
      </c>
      <c r="AY859" s="215" t="s">
        <v>174</v>
      </c>
    </row>
    <row r="860" spans="2:51" s="13" customFormat="1" ht="11.25">
      <c r="B860" s="205"/>
      <c r="C860" s="206"/>
      <c r="D860" s="207" t="s">
        <v>183</v>
      </c>
      <c r="E860" s="208" t="s">
        <v>1</v>
      </c>
      <c r="F860" s="209" t="s">
        <v>801</v>
      </c>
      <c r="G860" s="206"/>
      <c r="H860" s="208" t="s">
        <v>1</v>
      </c>
      <c r="I860" s="210"/>
      <c r="J860" s="206"/>
      <c r="K860" s="206"/>
      <c r="L860" s="211"/>
      <c r="M860" s="212"/>
      <c r="N860" s="213"/>
      <c r="O860" s="213"/>
      <c r="P860" s="213"/>
      <c r="Q860" s="213"/>
      <c r="R860" s="213"/>
      <c r="S860" s="213"/>
      <c r="T860" s="214"/>
      <c r="AT860" s="215" t="s">
        <v>183</v>
      </c>
      <c r="AU860" s="215" t="s">
        <v>89</v>
      </c>
      <c r="AV860" s="13" t="s">
        <v>87</v>
      </c>
      <c r="AW860" s="13" t="s">
        <v>36</v>
      </c>
      <c r="AX860" s="13" t="s">
        <v>79</v>
      </c>
      <c r="AY860" s="215" t="s">
        <v>174</v>
      </c>
    </row>
    <row r="861" spans="2:51" s="14" customFormat="1" ht="11.25">
      <c r="B861" s="216"/>
      <c r="C861" s="217"/>
      <c r="D861" s="207" t="s">
        <v>183</v>
      </c>
      <c r="E861" s="218" t="s">
        <v>1</v>
      </c>
      <c r="F861" s="219" t="s">
        <v>686</v>
      </c>
      <c r="G861" s="217"/>
      <c r="H861" s="220">
        <v>3.75</v>
      </c>
      <c r="I861" s="221"/>
      <c r="J861" s="217"/>
      <c r="K861" s="217"/>
      <c r="L861" s="222"/>
      <c r="M861" s="223"/>
      <c r="N861" s="224"/>
      <c r="O861" s="224"/>
      <c r="P861" s="224"/>
      <c r="Q861" s="224"/>
      <c r="R861" s="224"/>
      <c r="S861" s="224"/>
      <c r="T861" s="225"/>
      <c r="AT861" s="226" t="s">
        <v>183</v>
      </c>
      <c r="AU861" s="226" t="s">
        <v>89</v>
      </c>
      <c r="AV861" s="14" t="s">
        <v>89</v>
      </c>
      <c r="AW861" s="14" t="s">
        <v>36</v>
      </c>
      <c r="AX861" s="14" t="s">
        <v>79</v>
      </c>
      <c r="AY861" s="226" t="s">
        <v>174</v>
      </c>
    </row>
    <row r="862" spans="2:51" s="14" customFormat="1" ht="11.25">
      <c r="B862" s="216"/>
      <c r="C862" s="217"/>
      <c r="D862" s="207" t="s">
        <v>183</v>
      </c>
      <c r="E862" s="218" t="s">
        <v>1</v>
      </c>
      <c r="F862" s="219" t="s">
        <v>802</v>
      </c>
      <c r="G862" s="217"/>
      <c r="H862" s="220">
        <v>8</v>
      </c>
      <c r="I862" s="221"/>
      <c r="J862" s="217"/>
      <c r="K862" s="217"/>
      <c r="L862" s="222"/>
      <c r="M862" s="223"/>
      <c r="N862" s="224"/>
      <c r="O862" s="224"/>
      <c r="P862" s="224"/>
      <c r="Q862" s="224"/>
      <c r="R862" s="224"/>
      <c r="S862" s="224"/>
      <c r="T862" s="225"/>
      <c r="AT862" s="226" t="s">
        <v>183</v>
      </c>
      <c r="AU862" s="226" t="s">
        <v>89</v>
      </c>
      <c r="AV862" s="14" t="s">
        <v>89</v>
      </c>
      <c r="AW862" s="14" t="s">
        <v>36</v>
      </c>
      <c r="AX862" s="14" t="s">
        <v>79</v>
      </c>
      <c r="AY862" s="226" t="s">
        <v>174</v>
      </c>
    </row>
    <row r="863" spans="2:51" s="16" customFormat="1" ht="11.25">
      <c r="B863" s="238"/>
      <c r="C863" s="239"/>
      <c r="D863" s="207" t="s">
        <v>183</v>
      </c>
      <c r="E863" s="240" t="s">
        <v>1</v>
      </c>
      <c r="F863" s="241" t="s">
        <v>226</v>
      </c>
      <c r="G863" s="239"/>
      <c r="H863" s="242">
        <v>11.75</v>
      </c>
      <c r="I863" s="243"/>
      <c r="J863" s="239"/>
      <c r="K863" s="239"/>
      <c r="L863" s="244"/>
      <c r="M863" s="245"/>
      <c r="N863" s="246"/>
      <c r="O863" s="246"/>
      <c r="P863" s="246"/>
      <c r="Q863" s="246"/>
      <c r="R863" s="246"/>
      <c r="S863" s="246"/>
      <c r="T863" s="247"/>
      <c r="AT863" s="248" t="s">
        <v>183</v>
      </c>
      <c r="AU863" s="248" t="s">
        <v>89</v>
      </c>
      <c r="AV863" s="16" t="s">
        <v>194</v>
      </c>
      <c r="AW863" s="16" t="s">
        <v>36</v>
      </c>
      <c r="AX863" s="16" t="s">
        <v>79</v>
      </c>
      <c r="AY863" s="248" t="s">
        <v>174</v>
      </c>
    </row>
    <row r="864" spans="2:51" s="13" customFormat="1" ht="11.25">
      <c r="B864" s="205"/>
      <c r="C864" s="206"/>
      <c r="D864" s="207" t="s">
        <v>183</v>
      </c>
      <c r="E864" s="208" t="s">
        <v>1</v>
      </c>
      <c r="F864" s="209" t="s">
        <v>811</v>
      </c>
      <c r="G864" s="206"/>
      <c r="H864" s="208" t="s">
        <v>1</v>
      </c>
      <c r="I864" s="210"/>
      <c r="J864" s="206"/>
      <c r="K864" s="206"/>
      <c r="L864" s="211"/>
      <c r="M864" s="212"/>
      <c r="N864" s="213"/>
      <c r="O864" s="213"/>
      <c r="P864" s="213"/>
      <c r="Q864" s="213"/>
      <c r="R864" s="213"/>
      <c r="S864" s="213"/>
      <c r="T864" s="214"/>
      <c r="AT864" s="215" t="s">
        <v>183</v>
      </c>
      <c r="AU864" s="215" t="s">
        <v>89</v>
      </c>
      <c r="AV864" s="13" t="s">
        <v>87</v>
      </c>
      <c r="AW864" s="13" t="s">
        <v>36</v>
      </c>
      <c r="AX864" s="13" t="s">
        <v>79</v>
      </c>
      <c r="AY864" s="215" t="s">
        <v>174</v>
      </c>
    </row>
    <row r="865" spans="2:51" s="13" customFormat="1" ht="11.25">
      <c r="B865" s="205"/>
      <c r="C865" s="206"/>
      <c r="D865" s="207" t="s">
        <v>183</v>
      </c>
      <c r="E865" s="208" t="s">
        <v>1</v>
      </c>
      <c r="F865" s="209" t="s">
        <v>582</v>
      </c>
      <c r="G865" s="206"/>
      <c r="H865" s="208" t="s">
        <v>1</v>
      </c>
      <c r="I865" s="210"/>
      <c r="J865" s="206"/>
      <c r="K865" s="206"/>
      <c r="L865" s="211"/>
      <c r="M865" s="212"/>
      <c r="N865" s="213"/>
      <c r="O865" s="213"/>
      <c r="P865" s="213"/>
      <c r="Q865" s="213"/>
      <c r="R865" s="213"/>
      <c r="S865" s="213"/>
      <c r="T865" s="214"/>
      <c r="AT865" s="215" t="s">
        <v>183</v>
      </c>
      <c r="AU865" s="215" t="s">
        <v>89</v>
      </c>
      <c r="AV865" s="13" t="s">
        <v>87</v>
      </c>
      <c r="AW865" s="13" t="s">
        <v>36</v>
      </c>
      <c r="AX865" s="13" t="s">
        <v>79</v>
      </c>
      <c r="AY865" s="215" t="s">
        <v>174</v>
      </c>
    </row>
    <row r="866" spans="2:51" s="14" customFormat="1" ht="11.25">
      <c r="B866" s="216"/>
      <c r="C866" s="217"/>
      <c r="D866" s="207" t="s">
        <v>183</v>
      </c>
      <c r="E866" s="218" t="s">
        <v>1</v>
      </c>
      <c r="F866" s="219" t="s">
        <v>803</v>
      </c>
      <c r="G866" s="217"/>
      <c r="H866" s="220">
        <v>85.253</v>
      </c>
      <c r="I866" s="221"/>
      <c r="J866" s="217"/>
      <c r="K866" s="217"/>
      <c r="L866" s="222"/>
      <c r="M866" s="223"/>
      <c r="N866" s="224"/>
      <c r="O866" s="224"/>
      <c r="P866" s="224"/>
      <c r="Q866" s="224"/>
      <c r="R866" s="224"/>
      <c r="S866" s="224"/>
      <c r="T866" s="225"/>
      <c r="AT866" s="226" t="s">
        <v>183</v>
      </c>
      <c r="AU866" s="226" t="s">
        <v>89</v>
      </c>
      <c r="AV866" s="14" t="s">
        <v>89</v>
      </c>
      <c r="AW866" s="14" t="s">
        <v>36</v>
      </c>
      <c r="AX866" s="14" t="s">
        <v>79</v>
      </c>
      <c r="AY866" s="226" t="s">
        <v>174</v>
      </c>
    </row>
    <row r="867" spans="2:51" s="13" customFormat="1" ht="11.25">
      <c r="B867" s="205"/>
      <c r="C867" s="206"/>
      <c r="D867" s="207" t="s">
        <v>183</v>
      </c>
      <c r="E867" s="208" t="s">
        <v>1</v>
      </c>
      <c r="F867" s="209" t="s">
        <v>587</v>
      </c>
      <c r="G867" s="206"/>
      <c r="H867" s="208" t="s">
        <v>1</v>
      </c>
      <c r="I867" s="210"/>
      <c r="J867" s="206"/>
      <c r="K867" s="206"/>
      <c r="L867" s="211"/>
      <c r="M867" s="212"/>
      <c r="N867" s="213"/>
      <c r="O867" s="213"/>
      <c r="P867" s="213"/>
      <c r="Q867" s="213"/>
      <c r="R867" s="213"/>
      <c r="S867" s="213"/>
      <c r="T867" s="214"/>
      <c r="AT867" s="215" t="s">
        <v>183</v>
      </c>
      <c r="AU867" s="215" t="s">
        <v>89</v>
      </c>
      <c r="AV867" s="13" t="s">
        <v>87</v>
      </c>
      <c r="AW867" s="13" t="s">
        <v>36</v>
      </c>
      <c r="AX867" s="13" t="s">
        <v>79</v>
      </c>
      <c r="AY867" s="215" t="s">
        <v>174</v>
      </c>
    </row>
    <row r="868" spans="2:51" s="14" customFormat="1" ht="11.25">
      <c r="B868" s="216"/>
      <c r="C868" s="217"/>
      <c r="D868" s="207" t="s">
        <v>183</v>
      </c>
      <c r="E868" s="218" t="s">
        <v>1</v>
      </c>
      <c r="F868" s="219" t="s">
        <v>804</v>
      </c>
      <c r="G868" s="217"/>
      <c r="H868" s="220">
        <v>46.793</v>
      </c>
      <c r="I868" s="221"/>
      <c r="J868" s="217"/>
      <c r="K868" s="217"/>
      <c r="L868" s="222"/>
      <c r="M868" s="223"/>
      <c r="N868" s="224"/>
      <c r="O868" s="224"/>
      <c r="P868" s="224"/>
      <c r="Q868" s="224"/>
      <c r="R868" s="224"/>
      <c r="S868" s="224"/>
      <c r="T868" s="225"/>
      <c r="AT868" s="226" t="s">
        <v>183</v>
      </c>
      <c r="AU868" s="226" t="s">
        <v>89</v>
      </c>
      <c r="AV868" s="14" t="s">
        <v>89</v>
      </c>
      <c r="AW868" s="14" t="s">
        <v>36</v>
      </c>
      <c r="AX868" s="14" t="s">
        <v>79</v>
      </c>
      <c r="AY868" s="226" t="s">
        <v>174</v>
      </c>
    </row>
    <row r="869" spans="2:51" s="13" customFormat="1" ht="11.25">
      <c r="B869" s="205"/>
      <c r="C869" s="206"/>
      <c r="D869" s="207" t="s">
        <v>183</v>
      </c>
      <c r="E869" s="208" t="s">
        <v>1</v>
      </c>
      <c r="F869" s="209" t="s">
        <v>805</v>
      </c>
      <c r="G869" s="206"/>
      <c r="H869" s="208" t="s">
        <v>1</v>
      </c>
      <c r="I869" s="210"/>
      <c r="J869" s="206"/>
      <c r="K869" s="206"/>
      <c r="L869" s="211"/>
      <c r="M869" s="212"/>
      <c r="N869" s="213"/>
      <c r="O869" s="213"/>
      <c r="P869" s="213"/>
      <c r="Q869" s="213"/>
      <c r="R869" s="213"/>
      <c r="S869" s="213"/>
      <c r="T869" s="214"/>
      <c r="AT869" s="215" t="s">
        <v>183</v>
      </c>
      <c r="AU869" s="215" t="s">
        <v>89</v>
      </c>
      <c r="AV869" s="13" t="s">
        <v>87</v>
      </c>
      <c r="AW869" s="13" t="s">
        <v>36</v>
      </c>
      <c r="AX869" s="13" t="s">
        <v>79</v>
      </c>
      <c r="AY869" s="215" t="s">
        <v>174</v>
      </c>
    </row>
    <row r="870" spans="2:51" s="14" customFormat="1" ht="11.25">
      <c r="B870" s="216"/>
      <c r="C870" s="217"/>
      <c r="D870" s="207" t="s">
        <v>183</v>
      </c>
      <c r="E870" s="218" t="s">
        <v>1</v>
      </c>
      <c r="F870" s="219" t="s">
        <v>806</v>
      </c>
      <c r="G870" s="217"/>
      <c r="H870" s="220">
        <v>36.535</v>
      </c>
      <c r="I870" s="221"/>
      <c r="J870" s="217"/>
      <c r="K870" s="217"/>
      <c r="L870" s="222"/>
      <c r="M870" s="223"/>
      <c r="N870" s="224"/>
      <c r="O870" s="224"/>
      <c r="P870" s="224"/>
      <c r="Q870" s="224"/>
      <c r="R870" s="224"/>
      <c r="S870" s="224"/>
      <c r="T870" s="225"/>
      <c r="AT870" s="226" t="s">
        <v>183</v>
      </c>
      <c r="AU870" s="226" t="s">
        <v>89</v>
      </c>
      <c r="AV870" s="14" t="s">
        <v>89</v>
      </c>
      <c r="AW870" s="14" t="s">
        <v>36</v>
      </c>
      <c r="AX870" s="14" t="s">
        <v>79</v>
      </c>
      <c r="AY870" s="226" t="s">
        <v>174</v>
      </c>
    </row>
    <row r="871" spans="2:51" s="16" customFormat="1" ht="11.25">
      <c r="B871" s="238"/>
      <c r="C871" s="239"/>
      <c r="D871" s="207" t="s">
        <v>183</v>
      </c>
      <c r="E871" s="240" t="s">
        <v>1</v>
      </c>
      <c r="F871" s="241" t="s">
        <v>226</v>
      </c>
      <c r="G871" s="239"/>
      <c r="H871" s="242">
        <v>168.581</v>
      </c>
      <c r="I871" s="243"/>
      <c r="J871" s="239"/>
      <c r="K871" s="239"/>
      <c r="L871" s="244"/>
      <c r="M871" s="245"/>
      <c r="N871" s="246"/>
      <c r="O871" s="246"/>
      <c r="P871" s="246"/>
      <c r="Q871" s="246"/>
      <c r="R871" s="246"/>
      <c r="S871" s="246"/>
      <c r="T871" s="247"/>
      <c r="AT871" s="248" t="s">
        <v>183</v>
      </c>
      <c r="AU871" s="248" t="s">
        <v>89</v>
      </c>
      <c r="AV871" s="16" t="s">
        <v>194</v>
      </c>
      <c r="AW871" s="16" t="s">
        <v>36</v>
      </c>
      <c r="AX871" s="16" t="s">
        <v>79</v>
      </c>
      <c r="AY871" s="248" t="s">
        <v>174</v>
      </c>
    </row>
    <row r="872" spans="2:51" s="15" customFormat="1" ht="11.25">
      <c r="B872" s="227"/>
      <c r="C872" s="228"/>
      <c r="D872" s="207" t="s">
        <v>183</v>
      </c>
      <c r="E872" s="229" t="s">
        <v>1</v>
      </c>
      <c r="F872" s="230" t="s">
        <v>188</v>
      </c>
      <c r="G872" s="228"/>
      <c r="H872" s="231">
        <v>216.471</v>
      </c>
      <c r="I872" s="232"/>
      <c r="J872" s="228"/>
      <c r="K872" s="228"/>
      <c r="L872" s="233"/>
      <c r="M872" s="234"/>
      <c r="N872" s="235"/>
      <c r="O872" s="235"/>
      <c r="P872" s="235"/>
      <c r="Q872" s="235"/>
      <c r="R872" s="235"/>
      <c r="S872" s="235"/>
      <c r="T872" s="236"/>
      <c r="AT872" s="237" t="s">
        <v>183</v>
      </c>
      <c r="AU872" s="237" t="s">
        <v>89</v>
      </c>
      <c r="AV872" s="15" t="s">
        <v>181</v>
      </c>
      <c r="AW872" s="15" t="s">
        <v>36</v>
      </c>
      <c r="AX872" s="15" t="s">
        <v>87</v>
      </c>
      <c r="AY872" s="237" t="s">
        <v>174</v>
      </c>
    </row>
    <row r="873" spans="1:65" s="2" customFormat="1" ht="14.45" customHeight="1">
      <c r="A873" s="35"/>
      <c r="B873" s="36"/>
      <c r="C873" s="192" t="s">
        <v>812</v>
      </c>
      <c r="D873" s="192" t="s">
        <v>176</v>
      </c>
      <c r="E873" s="193" t="s">
        <v>813</v>
      </c>
      <c r="F873" s="194" t="s">
        <v>814</v>
      </c>
      <c r="G873" s="195" t="s">
        <v>179</v>
      </c>
      <c r="H873" s="196">
        <v>145.891</v>
      </c>
      <c r="I873" s="197"/>
      <c r="J873" s="198">
        <f>ROUND(I873*H873,2)</f>
        <v>0</v>
      </c>
      <c r="K873" s="194" t="s">
        <v>180</v>
      </c>
      <c r="L873" s="40"/>
      <c r="M873" s="199" t="s">
        <v>1</v>
      </c>
      <c r="N873" s="200" t="s">
        <v>44</v>
      </c>
      <c r="O873" s="72"/>
      <c r="P873" s="201">
        <f>O873*H873</f>
        <v>0</v>
      </c>
      <c r="Q873" s="201">
        <v>0.003</v>
      </c>
      <c r="R873" s="201">
        <f>Q873*H873</f>
        <v>0.437673</v>
      </c>
      <c r="S873" s="201">
        <v>0</v>
      </c>
      <c r="T873" s="202">
        <f>S873*H873</f>
        <v>0</v>
      </c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R873" s="203" t="s">
        <v>181</v>
      </c>
      <c r="AT873" s="203" t="s">
        <v>176</v>
      </c>
      <c r="AU873" s="203" t="s">
        <v>89</v>
      </c>
      <c r="AY873" s="18" t="s">
        <v>174</v>
      </c>
      <c r="BE873" s="204">
        <f>IF(N873="základní",J873,0)</f>
        <v>0</v>
      </c>
      <c r="BF873" s="204">
        <f>IF(N873="snížená",J873,0)</f>
        <v>0</v>
      </c>
      <c r="BG873" s="204">
        <f>IF(N873="zákl. přenesená",J873,0)</f>
        <v>0</v>
      </c>
      <c r="BH873" s="204">
        <f>IF(N873="sníž. přenesená",J873,0)</f>
        <v>0</v>
      </c>
      <c r="BI873" s="204">
        <f>IF(N873="nulová",J873,0)</f>
        <v>0</v>
      </c>
      <c r="BJ873" s="18" t="s">
        <v>87</v>
      </c>
      <c r="BK873" s="204">
        <f>ROUND(I873*H873,2)</f>
        <v>0</v>
      </c>
      <c r="BL873" s="18" t="s">
        <v>181</v>
      </c>
      <c r="BM873" s="203" t="s">
        <v>815</v>
      </c>
    </row>
    <row r="874" spans="2:51" s="13" customFormat="1" ht="11.25">
      <c r="B874" s="205"/>
      <c r="C874" s="206"/>
      <c r="D874" s="207" t="s">
        <v>183</v>
      </c>
      <c r="E874" s="208" t="s">
        <v>1</v>
      </c>
      <c r="F874" s="209" t="s">
        <v>529</v>
      </c>
      <c r="G874" s="206"/>
      <c r="H874" s="208" t="s">
        <v>1</v>
      </c>
      <c r="I874" s="210"/>
      <c r="J874" s="206"/>
      <c r="K874" s="206"/>
      <c r="L874" s="211"/>
      <c r="M874" s="212"/>
      <c r="N874" s="213"/>
      <c r="O874" s="213"/>
      <c r="P874" s="213"/>
      <c r="Q874" s="213"/>
      <c r="R874" s="213"/>
      <c r="S874" s="213"/>
      <c r="T874" s="214"/>
      <c r="AT874" s="215" t="s">
        <v>183</v>
      </c>
      <c r="AU874" s="215" t="s">
        <v>89</v>
      </c>
      <c r="AV874" s="13" t="s">
        <v>87</v>
      </c>
      <c r="AW874" s="13" t="s">
        <v>36</v>
      </c>
      <c r="AX874" s="13" t="s">
        <v>79</v>
      </c>
      <c r="AY874" s="215" t="s">
        <v>174</v>
      </c>
    </row>
    <row r="875" spans="2:51" s="13" customFormat="1" ht="11.25">
      <c r="B875" s="205"/>
      <c r="C875" s="206"/>
      <c r="D875" s="207" t="s">
        <v>183</v>
      </c>
      <c r="E875" s="208" t="s">
        <v>1</v>
      </c>
      <c r="F875" s="209" t="s">
        <v>200</v>
      </c>
      <c r="G875" s="206"/>
      <c r="H875" s="208" t="s">
        <v>1</v>
      </c>
      <c r="I875" s="210"/>
      <c r="J875" s="206"/>
      <c r="K875" s="206"/>
      <c r="L875" s="211"/>
      <c r="M875" s="212"/>
      <c r="N875" s="213"/>
      <c r="O875" s="213"/>
      <c r="P875" s="213"/>
      <c r="Q875" s="213"/>
      <c r="R875" s="213"/>
      <c r="S875" s="213"/>
      <c r="T875" s="214"/>
      <c r="AT875" s="215" t="s">
        <v>183</v>
      </c>
      <c r="AU875" s="215" t="s">
        <v>89</v>
      </c>
      <c r="AV875" s="13" t="s">
        <v>87</v>
      </c>
      <c r="AW875" s="13" t="s">
        <v>36</v>
      </c>
      <c r="AX875" s="13" t="s">
        <v>79</v>
      </c>
      <c r="AY875" s="215" t="s">
        <v>174</v>
      </c>
    </row>
    <row r="876" spans="2:51" s="13" customFormat="1" ht="11.25">
      <c r="B876" s="205"/>
      <c r="C876" s="206"/>
      <c r="D876" s="207" t="s">
        <v>183</v>
      </c>
      <c r="E876" s="208" t="s">
        <v>1</v>
      </c>
      <c r="F876" s="209" t="s">
        <v>797</v>
      </c>
      <c r="G876" s="206"/>
      <c r="H876" s="208" t="s">
        <v>1</v>
      </c>
      <c r="I876" s="210"/>
      <c r="J876" s="206"/>
      <c r="K876" s="206"/>
      <c r="L876" s="211"/>
      <c r="M876" s="212"/>
      <c r="N876" s="213"/>
      <c r="O876" s="213"/>
      <c r="P876" s="213"/>
      <c r="Q876" s="213"/>
      <c r="R876" s="213"/>
      <c r="S876" s="213"/>
      <c r="T876" s="214"/>
      <c r="AT876" s="215" t="s">
        <v>183</v>
      </c>
      <c r="AU876" s="215" t="s">
        <v>89</v>
      </c>
      <c r="AV876" s="13" t="s">
        <v>87</v>
      </c>
      <c r="AW876" s="13" t="s">
        <v>36</v>
      </c>
      <c r="AX876" s="13" t="s">
        <v>79</v>
      </c>
      <c r="AY876" s="215" t="s">
        <v>174</v>
      </c>
    </row>
    <row r="877" spans="2:51" s="14" customFormat="1" ht="11.25">
      <c r="B877" s="216"/>
      <c r="C877" s="217"/>
      <c r="D877" s="207" t="s">
        <v>183</v>
      </c>
      <c r="E877" s="218" t="s">
        <v>1</v>
      </c>
      <c r="F877" s="219" t="s">
        <v>798</v>
      </c>
      <c r="G877" s="217"/>
      <c r="H877" s="220">
        <v>22.015</v>
      </c>
      <c r="I877" s="221"/>
      <c r="J877" s="217"/>
      <c r="K877" s="217"/>
      <c r="L877" s="222"/>
      <c r="M877" s="223"/>
      <c r="N877" s="224"/>
      <c r="O877" s="224"/>
      <c r="P877" s="224"/>
      <c r="Q877" s="224"/>
      <c r="R877" s="224"/>
      <c r="S877" s="224"/>
      <c r="T877" s="225"/>
      <c r="AT877" s="226" t="s">
        <v>183</v>
      </c>
      <c r="AU877" s="226" t="s">
        <v>89</v>
      </c>
      <c r="AV877" s="14" t="s">
        <v>89</v>
      </c>
      <c r="AW877" s="14" t="s">
        <v>36</v>
      </c>
      <c r="AX877" s="14" t="s">
        <v>79</v>
      </c>
      <c r="AY877" s="226" t="s">
        <v>174</v>
      </c>
    </row>
    <row r="878" spans="2:51" s="14" customFormat="1" ht="11.25">
      <c r="B878" s="216"/>
      <c r="C878" s="217"/>
      <c r="D878" s="207" t="s">
        <v>183</v>
      </c>
      <c r="E878" s="218" t="s">
        <v>1</v>
      </c>
      <c r="F878" s="219" t="s">
        <v>799</v>
      </c>
      <c r="G878" s="217"/>
      <c r="H878" s="220">
        <v>7.54</v>
      </c>
      <c r="I878" s="221"/>
      <c r="J878" s="217"/>
      <c r="K878" s="217"/>
      <c r="L878" s="222"/>
      <c r="M878" s="223"/>
      <c r="N878" s="224"/>
      <c r="O878" s="224"/>
      <c r="P878" s="224"/>
      <c r="Q878" s="224"/>
      <c r="R878" s="224"/>
      <c r="S878" s="224"/>
      <c r="T878" s="225"/>
      <c r="AT878" s="226" t="s">
        <v>183</v>
      </c>
      <c r="AU878" s="226" t="s">
        <v>89</v>
      </c>
      <c r="AV878" s="14" t="s">
        <v>89</v>
      </c>
      <c r="AW878" s="14" t="s">
        <v>36</v>
      </c>
      <c r="AX878" s="14" t="s">
        <v>79</v>
      </c>
      <c r="AY878" s="226" t="s">
        <v>174</v>
      </c>
    </row>
    <row r="879" spans="2:51" s="14" customFormat="1" ht="11.25">
      <c r="B879" s="216"/>
      <c r="C879" s="217"/>
      <c r="D879" s="207" t="s">
        <v>183</v>
      </c>
      <c r="E879" s="218" t="s">
        <v>1</v>
      </c>
      <c r="F879" s="219" t="s">
        <v>800</v>
      </c>
      <c r="G879" s="217"/>
      <c r="H879" s="220">
        <v>6.585</v>
      </c>
      <c r="I879" s="221"/>
      <c r="J879" s="217"/>
      <c r="K879" s="217"/>
      <c r="L879" s="222"/>
      <c r="M879" s="223"/>
      <c r="N879" s="224"/>
      <c r="O879" s="224"/>
      <c r="P879" s="224"/>
      <c r="Q879" s="224"/>
      <c r="R879" s="224"/>
      <c r="S879" s="224"/>
      <c r="T879" s="225"/>
      <c r="AT879" s="226" t="s">
        <v>183</v>
      </c>
      <c r="AU879" s="226" t="s">
        <v>89</v>
      </c>
      <c r="AV879" s="14" t="s">
        <v>89</v>
      </c>
      <c r="AW879" s="14" t="s">
        <v>36</v>
      </c>
      <c r="AX879" s="14" t="s">
        <v>79</v>
      </c>
      <c r="AY879" s="226" t="s">
        <v>174</v>
      </c>
    </row>
    <row r="880" spans="2:51" s="16" customFormat="1" ht="11.25">
      <c r="B880" s="238"/>
      <c r="C880" s="239"/>
      <c r="D880" s="207" t="s">
        <v>183</v>
      </c>
      <c r="E880" s="240" t="s">
        <v>1</v>
      </c>
      <c r="F880" s="241" t="s">
        <v>226</v>
      </c>
      <c r="G880" s="239"/>
      <c r="H880" s="242">
        <v>36.14</v>
      </c>
      <c r="I880" s="243"/>
      <c r="J880" s="239"/>
      <c r="K880" s="239"/>
      <c r="L880" s="244"/>
      <c r="M880" s="245"/>
      <c r="N880" s="246"/>
      <c r="O880" s="246"/>
      <c r="P880" s="246"/>
      <c r="Q880" s="246"/>
      <c r="R880" s="246"/>
      <c r="S880" s="246"/>
      <c r="T880" s="247"/>
      <c r="AT880" s="248" t="s">
        <v>183</v>
      </c>
      <c r="AU880" s="248" t="s">
        <v>89</v>
      </c>
      <c r="AV880" s="16" t="s">
        <v>194</v>
      </c>
      <c r="AW880" s="16" t="s">
        <v>36</v>
      </c>
      <c r="AX880" s="16" t="s">
        <v>79</v>
      </c>
      <c r="AY880" s="248" t="s">
        <v>174</v>
      </c>
    </row>
    <row r="881" spans="2:51" s="13" customFormat="1" ht="11.25">
      <c r="B881" s="205"/>
      <c r="C881" s="206"/>
      <c r="D881" s="207" t="s">
        <v>183</v>
      </c>
      <c r="E881" s="208" t="s">
        <v>1</v>
      </c>
      <c r="F881" s="209" t="s">
        <v>529</v>
      </c>
      <c r="G881" s="206"/>
      <c r="H881" s="208" t="s">
        <v>1</v>
      </c>
      <c r="I881" s="210"/>
      <c r="J881" s="206"/>
      <c r="K881" s="206"/>
      <c r="L881" s="211"/>
      <c r="M881" s="212"/>
      <c r="N881" s="213"/>
      <c r="O881" s="213"/>
      <c r="P881" s="213"/>
      <c r="Q881" s="213"/>
      <c r="R881" s="213"/>
      <c r="S881" s="213"/>
      <c r="T881" s="214"/>
      <c r="AT881" s="215" t="s">
        <v>183</v>
      </c>
      <c r="AU881" s="215" t="s">
        <v>89</v>
      </c>
      <c r="AV881" s="13" t="s">
        <v>87</v>
      </c>
      <c r="AW881" s="13" t="s">
        <v>36</v>
      </c>
      <c r="AX881" s="13" t="s">
        <v>79</v>
      </c>
      <c r="AY881" s="215" t="s">
        <v>174</v>
      </c>
    </row>
    <row r="882" spans="2:51" s="13" customFormat="1" ht="11.25">
      <c r="B882" s="205"/>
      <c r="C882" s="206"/>
      <c r="D882" s="207" t="s">
        <v>183</v>
      </c>
      <c r="E882" s="208" t="s">
        <v>1</v>
      </c>
      <c r="F882" s="209" t="s">
        <v>200</v>
      </c>
      <c r="G882" s="206"/>
      <c r="H882" s="208" t="s">
        <v>1</v>
      </c>
      <c r="I882" s="210"/>
      <c r="J882" s="206"/>
      <c r="K882" s="206"/>
      <c r="L882" s="211"/>
      <c r="M882" s="212"/>
      <c r="N882" s="213"/>
      <c r="O882" s="213"/>
      <c r="P882" s="213"/>
      <c r="Q882" s="213"/>
      <c r="R882" s="213"/>
      <c r="S882" s="213"/>
      <c r="T882" s="214"/>
      <c r="AT882" s="215" t="s">
        <v>183</v>
      </c>
      <c r="AU882" s="215" t="s">
        <v>89</v>
      </c>
      <c r="AV882" s="13" t="s">
        <v>87</v>
      </c>
      <c r="AW882" s="13" t="s">
        <v>36</v>
      </c>
      <c r="AX882" s="13" t="s">
        <v>79</v>
      </c>
      <c r="AY882" s="215" t="s">
        <v>174</v>
      </c>
    </row>
    <row r="883" spans="2:51" s="13" customFormat="1" ht="11.25">
      <c r="B883" s="205"/>
      <c r="C883" s="206"/>
      <c r="D883" s="207" t="s">
        <v>183</v>
      </c>
      <c r="E883" s="208" t="s">
        <v>1</v>
      </c>
      <c r="F883" s="209" t="s">
        <v>201</v>
      </c>
      <c r="G883" s="206"/>
      <c r="H883" s="208" t="s">
        <v>1</v>
      </c>
      <c r="I883" s="210"/>
      <c r="J883" s="206"/>
      <c r="K883" s="206"/>
      <c r="L883" s="211"/>
      <c r="M883" s="212"/>
      <c r="N883" s="213"/>
      <c r="O883" s="213"/>
      <c r="P883" s="213"/>
      <c r="Q883" s="213"/>
      <c r="R883" s="213"/>
      <c r="S883" s="213"/>
      <c r="T883" s="214"/>
      <c r="AT883" s="215" t="s">
        <v>183</v>
      </c>
      <c r="AU883" s="215" t="s">
        <v>89</v>
      </c>
      <c r="AV883" s="13" t="s">
        <v>87</v>
      </c>
      <c r="AW883" s="13" t="s">
        <v>36</v>
      </c>
      <c r="AX883" s="13" t="s">
        <v>79</v>
      </c>
      <c r="AY883" s="215" t="s">
        <v>174</v>
      </c>
    </row>
    <row r="884" spans="2:51" s="13" customFormat="1" ht="11.25">
      <c r="B884" s="205"/>
      <c r="C884" s="206"/>
      <c r="D884" s="207" t="s">
        <v>183</v>
      </c>
      <c r="E884" s="208" t="s">
        <v>1</v>
      </c>
      <c r="F884" s="209" t="s">
        <v>811</v>
      </c>
      <c r="G884" s="206"/>
      <c r="H884" s="208" t="s">
        <v>1</v>
      </c>
      <c r="I884" s="210"/>
      <c r="J884" s="206"/>
      <c r="K884" s="206"/>
      <c r="L884" s="211"/>
      <c r="M884" s="212"/>
      <c r="N884" s="213"/>
      <c r="O884" s="213"/>
      <c r="P884" s="213"/>
      <c r="Q884" s="213"/>
      <c r="R884" s="213"/>
      <c r="S884" s="213"/>
      <c r="T884" s="214"/>
      <c r="AT884" s="215" t="s">
        <v>183</v>
      </c>
      <c r="AU884" s="215" t="s">
        <v>89</v>
      </c>
      <c r="AV884" s="13" t="s">
        <v>87</v>
      </c>
      <c r="AW884" s="13" t="s">
        <v>36</v>
      </c>
      <c r="AX884" s="13" t="s">
        <v>79</v>
      </c>
      <c r="AY884" s="215" t="s">
        <v>174</v>
      </c>
    </row>
    <row r="885" spans="2:51" s="13" customFormat="1" ht="11.25">
      <c r="B885" s="205"/>
      <c r="C885" s="206"/>
      <c r="D885" s="207" t="s">
        <v>183</v>
      </c>
      <c r="E885" s="208" t="s">
        <v>1</v>
      </c>
      <c r="F885" s="209" t="s">
        <v>582</v>
      </c>
      <c r="G885" s="206"/>
      <c r="H885" s="208" t="s">
        <v>1</v>
      </c>
      <c r="I885" s="210"/>
      <c r="J885" s="206"/>
      <c r="K885" s="206"/>
      <c r="L885" s="211"/>
      <c r="M885" s="212"/>
      <c r="N885" s="213"/>
      <c r="O885" s="213"/>
      <c r="P885" s="213"/>
      <c r="Q885" s="213"/>
      <c r="R885" s="213"/>
      <c r="S885" s="213"/>
      <c r="T885" s="214"/>
      <c r="AT885" s="215" t="s">
        <v>183</v>
      </c>
      <c r="AU885" s="215" t="s">
        <v>89</v>
      </c>
      <c r="AV885" s="13" t="s">
        <v>87</v>
      </c>
      <c r="AW885" s="13" t="s">
        <v>36</v>
      </c>
      <c r="AX885" s="13" t="s">
        <v>79</v>
      </c>
      <c r="AY885" s="215" t="s">
        <v>174</v>
      </c>
    </row>
    <row r="886" spans="2:51" s="14" customFormat="1" ht="11.25">
      <c r="B886" s="216"/>
      <c r="C886" s="217"/>
      <c r="D886" s="207" t="s">
        <v>183</v>
      </c>
      <c r="E886" s="218" t="s">
        <v>1</v>
      </c>
      <c r="F886" s="219" t="s">
        <v>816</v>
      </c>
      <c r="G886" s="217"/>
      <c r="H886" s="220">
        <v>28.373</v>
      </c>
      <c r="I886" s="221"/>
      <c r="J886" s="217"/>
      <c r="K886" s="217"/>
      <c r="L886" s="222"/>
      <c r="M886" s="223"/>
      <c r="N886" s="224"/>
      <c r="O886" s="224"/>
      <c r="P886" s="224"/>
      <c r="Q886" s="224"/>
      <c r="R886" s="224"/>
      <c r="S886" s="224"/>
      <c r="T886" s="225"/>
      <c r="AT886" s="226" t="s">
        <v>183</v>
      </c>
      <c r="AU886" s="226" t="s">
        <v>89</v>
      </c>
      <c r="AV886" s="14" t="s">
        <v>89</v>
      </c>
      <c r="AW886" s="14" t="s">
        <v>36</v>
      </c>
      <c r="AX886" s="14" t="s">
        <v>79</v>
      </c>
      <c r="AY886" s="226" t="s">
        <v>174</v>
      </c>
    </row>
    <row r="887" spans="2:51" s="13" customFormat="1" ht="11.25">
      <c r="B887" s="205"/>
      <c r="C887" s="206"/>
      <c r="D887" s="207" t="s">
        <v>183</v>
      </c>
      <c r="E887" s="208" t="s">
        <v>1</v>
      </c>
      <c r="F887" s="209" t="s">
        <v>587</v>
      </c>
      <c r="G887" s="206"/>
      <c r="H887" s="208" t="s">
        <v>1</v>
      </c>
      <c r="I887" s="210"/>
      <c r="J887" s="206"/>
      <c r="K887" s="206"/>
      <c r="L887" s="211"/>
      <c r="M887" s="212"/>
      <c r="N887" s="213"/>
      <c r="O887" s="213"/>
      <c r="P887" s="213"/>
      <c r="Q887" s="213"/>
      <c r="R887" s="213"/>
      <c r="S887" s="213"/>
      <c r="T887" s="214"/>
      <c r="AT887" s="215" t="s">
        <v>183</v>
      </c>
      <c r="AU887" s="215" t="s">
        <v>89</v>
      </c>
      <c r="AV887" s="13" t="s">
        <v>87</v>
      </c>
      <c r="AW887" s="13" t="s">
        <v>36</v>
      </c>
      <c r="AX887" s="13" t="s">
        <v>79</v>
      </c>
      <c r="AY887" s="215" t="s">
        <v>174</v>
      </c>
    </row>
    <row r="888" spans="2:51" s="14" customFormat="1" ht="11.25">
      <c r="B888" s="216"/>
      <c r="C888" s="217"/>
      <c r="D888" s="207" t="s">
        <v>183</v>
      </c>
      <c r="E888" s="218" t="s">
        <v>1</v>
      </c>
      <c r="F888" s="219" t="s">
        <v>817</v>
      </c>
      <c r="G888" s="217"/>
      <c r="H888" s="220">
        <v>44.843</v>
      </c>
      <c r="I888" s="221"/>
      <c r="J888" s="217"/>
      <c r="K888" s="217"/>
      <c r="L888" s="222"/>
      <c r="M888" s="223"/>
      <c r="N888" s="224"/>
      <c r="O888" s="224"/>
      <c r="P888" s="224"/>
      <c r="Q888" s="224"/>
      <c r="R888" s="224"/>
      <c r="S888" s="224"/>
      <c r="T888" s="225"/>
      <c r="AT888" s="226" t="s">
        <v>183</v>
      </c>
      <c r="AU888" s="226" t="s">
        <v>89</v>
      </c>
      <c r="AV888" s="14" t="s">
        <v>89</v>
      </c>
      <c r="AW888" s="14" t="s">
        <v>36</v>
      </c>
      <c r="AX888" s="14" t="s">
        <v>79</v>
      </c>
      <c r="AY888" s="226" t="s">
        <v>174</v>
      </c>
    </row>
    <row r="889" spans="2:51" s="13" customFormat="1" ht="11.25">
      <c r="B889" s="205"/>
      <c r="C889" s="206"/>
      <c r="D889" s="207" t="s">
        <v>183</v>
      </c>
      <c r="E889" s="208" t="s">
        <v>1</v>
      </c>
      <c r="F889" s="209" t="s">
        <v>805</v>
      </c>
      <c r="G889" s="206"/>
      <c r="H889" s="208" t="s">
        <v>1</v>
      </c>
      <c r="I889" s="210"/>
      <c r="J889" s="206"/>
      <c r="K889" s="206"/>
      <c r="L889" s="211"/>
      <c r="M889" s="212"/>
      <c r="N889" s="213"/>
      <c r="O889" s="213"/>
      <c r="P889" s="213"/>
      <c r="Q889" s="213"/>
      <c r="R889" s="213"/>
      <c r="S889" s="213"/>
      <c r="T889" s="214"/>
      <c r="AT889" s="215" t="s">
        <v>183</v>
      </c>
      <c r="AU889" s="215" t="s">
        <v>89</v>
      </c>
      <c r="AV889" s="13" t="s">
        <v>87</v>
      </c>
      <c r="AW889" s="13" t="s">
        <v>36</v>
      </c>
      <c r="AX889" s="13" t="s">
        <v>79</v>
      </c>
      <c r="AY889" s="215" t="s">
        <v>174</v>
      </c>
    </row>
    <row r="890" spans="2:51" s="14" customFormat="1" ht="11.25">
      <c r="B890" s="216"/>
      <c r="C890" s="217"/>
      <c r="D890" s="207" t="s">
        <v>183</v>
      </c>
      <c r="E890" s="218" t="s">
        <v>1</v>
      </c>
      <c r="F890" s="219" t="s">
        <v>806</v>
      </c>
      <c r="G890" s="217"/>
      <c r="H890" s="220">
        <v>36.535</v>
      </c>
      <c r="I890" s="221"/>
      <c r="J890" s="217"/>
      <c r="K890" s="217"/>
      <c r="L890" s="222"/>
      <c r="M890" s="223"/>
      <c r="N890" s="224"/>
      <c r="O890" s="224"/>
      <c r="P890" s="224"/>
      <c r="Q890" s="224"/>
      <c r="R890" s="224"/>
      <c r="S890" s="224"/>
      <c r="T890" s="225"/>
      <c r="AT890" s="226" t="s">
        <v>183</v>
      </c>
      <c r="AU890" s="226" t="s">
        <v>89</v>
      </c>
      <c r="AV890" s="14" t="s">
        <v>89</v>
      </c>
      <c r="AW890" s="14" t="s">
        <v>36</v>
      </c>
      <c r="AX890" s="14" t="s">
        <v>79</v>
      </c>
      <c r="AY890" s="226" t="s">
        <v>174</v>
      </c>
    </row>
    <row r="891" spans="2:51" s="16" customFormat="1" ht="11.25">
      <c r="B891" s="238"/>
      <c r="C891" s="239"/>
      <c r="D891" s="207" t="s">
        <v>183</v>
      </c>
      <c r="E891" s="240" t="s">
        <v>1</v>
      </c>
      <c r="F891" s="241" t="s">
        <v>226</v>
      </c>
      <c r="G891" s="239"/>
      <c r="H891" s="242">
        <v>109.751</v>
      </c>
      <c r="I891" s="243"/>
      <c r="J891" s="239"/>
      <c r="K891" s="239"/>
      <c r="L891" s="244"/>
      <c r="M891" s="245"/>
      <c r="N891" s="246"/>
      <c r="O891" s="246"/>
      <c r="P891" s="246"/>
      <c r="Q891" s="246"/>
      <c r="R891" s="246"/>
      <c r="S891" s="246"/>
      <c r="T891" s="247"/>
      <c r="AT891" s="248" t="s">
        <v>183</v>
      </c>
      <c r="AU891" s="248" t="s">
        <v>89</v>
      </c>
      <c r="AV891" s="16" t="s">
        <v>194</v>
      </c>
      <c r="AW891" s="16" t="s">
        <v>36</v>
      </c>
      <c r="AX891" s="16" t="s">
        <v>79</v>
      </c>
      <c r="AY891" s="248" t="s">
        <v>174</v>
      </c>
    </row>
    <row r="892" spans="2:51" s="15" customFormat="1" ht="11.25">
      <c r="B892" s="227"/>
      <c r="C892" s="228"/>
      <c r="D892" s="207" t="s">
        <v>183</v>
      </c>
      <c r="E892" s="229" t="s">
        <v>1</v>
      </c>
      <c r="F892" s="230" t="s">
        <v>188</v>
      </c>
      <c r="G892" s="228"/>
      <c r="H892" s="231">
        <v>145.89100000000002</v>
      </c>
      <c r="I892" s="232"/>
      <c r="J892" s="228"/>
      <c r="K892" s="228"/>
      <c r="L892" s="233"/>
      <c r="M892" s="234"/>
      <c r="N892" s="235"/>
      <c r="O892" s="235"/>
      <c r="P892" s="235"/>
      <c r="Q892" s="235"/>
      <c r="R892" s="235"/>
      <c r="S892" s="235"/>
      <c r="T892" s="236"/>
      <c r="AT892" s="237" t="s">
        <v>183</v>
      </c>
      <c r="AU892" s="237" t="s">
        <v>89</v>
      </c>
      <c r="AV892" s="15" t="s">
        <v>181</v>
      </c>
      <c r="AW892" s="15" t="s">
        <v>36</v>
      </c>
      <c r="AX892" s="15" t="s">
        <v>87</v>
      </c>
      <c r="AY892" s="237" t="s">
        <v>174</v>
      </c>
    </row>
    <row r="893" spans="1:65" s="2" customFormat="1" ht="14.45" customHeight="1">
      <c r="A893" s="35"/>
      <c r="B893" s="36"/>
      <c r="C893" s="192" t="s">
        <v>818</v>
      </c>
      <c r="D893" s="192" t="s">
        <v>176</v>
      </c>
      <c r="E893" s="193" t="s">
        <v>819</v>
      </c>
      <c r="F893" s="194" t="s">
        <v>820</v>
      </c>
      <c r="G893" s="195" t="s">
        <v>357</v>
      </c>
      <c r="H893" s="196">
        <v>88.75</v>
      </c>
      <c r="I893" s="197"/>
      <c r="J893" s="198">
        <f>ROUND(I893*H893,2)</f>
        <v>0</v>
      </c>
      <c r="K893" s="194" t="s">
        <v>180</v>
      </c>
      <c r="L893" s="40"/>
      <c r="M893" s="199" t="s">
        <v>1</v>
      </c>
      <c r="N893" s="200" t="s">
        <v>44</v>
      </c>
      <c r="O893" s="72"/>
      <c r="P893" s="201">
        <f>O893*H893</f>
        <v>0</v>
      </c>
      <c r="Q893" s="201">
        <v>0.0015</v>
      </c>
      <c r="R893" s="201">
        <f>Q893*H893</f>
        <v>0.133125</v>
      </c>
      <c r="S893" s="201">
        <v>0</v>
      </c>
      <c r="T893" s="202">
        <f>S893*H893</f>
        <v>0</v>
      </c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R893" s="203" t="s">
        <v>181</v>
      </c>
      <c r="AT893" s="203" t="s">
        <v>176</v>
      </c>
      <c r="AU893" s="203" t="s">
        <v>89</v>
      </c>
      <c r="AY893" s="18" t="s">
        <v>174</v>
      </c>
      <c r="BE893" s="204">
        <f>IF(N893="základní",J893,0)</f>
        <v>0</v>
      </c>
      <c r="BF893" s="204">
        <f>IF(N893="snížená",J893,0)</f>
        <v>0</v>
      </c>
      <c r="BG893" s="204">
        <f>IF(N893="zákl. přenesená",J893,0)</f>
        <v>0</v>
      </c>
      <c r="BH893" s="204">
        <f>IF(N893="sníž. přenesená",J893,0)</f>
        <v>0</v>
      </c>
      <c r="BI893" s="204">
        <f>IF(N893="nulová",J893,0)</f>
        <v>0</v>
      </c>
      <c r="BJ893" s="18" t="s">
        <v>87</v>
      </c>
      <c r="BK893" s="204">
        <f>ROUND(I893*H893,2)</f>
        <v>0</v>
      </c>
      <c r="BL893" s="18" t="s">
        <v>181</v>
      </c>
      <c r="BM893" s="203" t="s">
        <v>821</v>
      </c>
    </row>
    <row r="894" spans="2:51" s="13" customFormat="1" ht="11.25">
      <c r="B894" s="205"/>
      <c r="C894" s="206"/>
      <c r="D894" s="207" t="s">
        <v>183</v>
      </c>
      <c r="E894" s="208" t="s">
        <v>1</v>
      </c>
      <c r="F894" s="209" t="s">
        <v>529</v>
      </c>
      <c r="G894" s="206"/>
      <c r="H894" s="208" t="s">
        <v>1</v>
      </c>
      <c r="I894" s="210"/>
      <c r="J894" s="206"/>
      <c r="K894" s="206"/>
      <c r="L894" s="211"/>
      <c r="M894" s="212"/>
      <c r="N894" s="213"/>
      <c r="O894" s="213"/>
      <c r="P894" s="213"/>
      <c r="Q894" s="213"/>
      <c r="R894" s="213"/>
      <c r="S894" s="213"/>
      <c r="T894" s="214"/>
      <c r="AT894" s="215" t="s">
        <v>183</v>
      </c>
      <c r="AU894" s="215" t="s">
        <v>89</v>
      </c>
      <c r="AV894" s="13" t="s">
        <v>87</v>
      </c>
      <c r="AW894" s="13" t="s">
        <v>36</v>
      </c>
      <c r="AX894" s="13" t="s">
        <v>79</v>
      </c>
      <c r="AY894" s="215" t="s">
        <v>174</v>
      </c>
    </row>
    <row r="895" spans="2:51" s="13" customFormat="1" ht="11.25">
      <c r="B895" s="205"/>
      <c r="C895" s="206"/>
      <c r="D895" s="207" t="s">
        <v>183</v>
      </c>
      <c r="E895" s="208" t="s">
        <v>1</v>
      </c>
      <c r="F895" s="209" t="s">
        <v>822</v>
      </c>
      <c r="G895" s="206"/>
      <c r="H895" s="208" t="s">
        <v>1</v>
      </c>
      <c r="I895" s="210"/>
      <c r="J895" s="206"/>
      <c r="K895" s="206"/>
      <c r="L895" s="211"/>
      <c r="M895" s="212"/>
      <c r="N895" s="213"/>
      <c r="O895" s="213"/>
      <c r="P895" s="213"/>
      <c r="Q895" s="213"/>
      <c r="R895" s="213"/>
      <c r="S895" s="213"/>
      <c r="T895" s="214"/>
      <c r="AT895" s="215" t="s">
        <v>183</v>
      </c>
      <c r="AU895" s="215" t="s">
        <v>89</v>
      </c>
      <c r="AV895" s="13" t="s">
        <v>87</v>
      </c>
      <c r="AW895" s="13" t="s">
        <v>36</v>
      </c>
      <c r="AX895" s="13" t="s">
        <v>79</v>
      </c>
      <c r="AY895" s="215" t="s">
        <v>174</v>
      </c>
    </row>
    <row r="896" spans="2:51" s="14" customFormat="1" ht="11.25">
      <c r="B896" s="216"/>
      <c r="C896" s="217"/>
      <c r="D896" s="207" t="s">
        <v>183</v>
      </c>
      <c r="E896" s="218" t="s">
        <v>1</v>
      </c>
      <c r="F896" s="219" t="s">
        <v>823</v>
      </c>
      <c r="G896" s="217"/>
      <c r="H896" s="220">
        <v>24.45</v>
      </c>
      <c r="I896" s="221"/>
      <c r="J896" s="217"/>
      <c r="K896" s="217"/>
      <c r="L896" s="222"/>
      <c r="M896" s="223"/>
      <c r="N896" s="224"/>
      <c r="O896" s="224"/>
      <c r="P896" s="224"/>
      <c r="Q896" s="224"/>
      <c r="R896" s="224"/>
      <c r="S896" s="224"/>
      <c r="T896" s="225"/>
      <c r="AT896" s="226" t="s">
        <v>183</v>
      </c>
      <c r="AU896" s="226" t="s">
        <v>89</v>
      </c>
      <c r="AV896" s="14" t="s">
        <v>89</v>
      </c>
      <c r="AW896" s="14" t="s">
        <v>36</v>
      </c>
      <c r="AX896" s="14" t="s">
        <v>79</v>
      </c>
      <c r="AY896" s="226" t="s">
        <v>174</v>
      </c>
    </row>
    <row r="897" spans="2:51" s="14" customFormat="1" ht="11.25">
      <c r="B897" s="216"/>
      <c r="C897" s="217"/>
      <c r="D897" s="207" t="s">
        <v>183</v>
      </c>
      <c r="E897" s="218" t="s">
        <v>1</v>
      </c>
      <c r="F897" s="219" t="s">
        <v>824</v>
      </c>
      <c r="G897" s="217"/>
      <c r="H897" s="220">
        <v>26.45</v>
      </c>
      <c r="I897" s="221"/>
      <c r="J897" s="217"/>
      <c r="K897" s="217"/>
      <c r="L897" s="222"/>
      <c r="M897" s="223"/>
      <c r="N897" s="224"/>
      <c r="O897" s="224"/>
      <c r="P897" s="224"/>
      <c r="Q897" s="224"/>
      <c r="R897" s="224"/>
      <c r="S897" s="224"/>
      <c r="T897" s="225"/>
      <c r="AT897" s="226" t="s">
        <v>183</v>
      </c>
      <c r="AU897" s="226" t="s">
        <v>89</v>
      </c>
      <c r="AV897" s="14" t="s">
        <v>89</v>
      </c>
      <c r="AW897" s="14" t="s">
        <v>36</v>
      </c>
      <c r="AX897" s="14" t="s">
        <v>79</v>
      </c>
      <c r="AY897" s="226" t="s">
        <v>174</v>
      </c>
    </row>
    <row r="898" spans="2:51" s="14" customFormat="1" ht="11.25">
      <c r="B898" s="216"/>
      <c r="C898" s="217"/>
      <c r="D898" s="207" t="s">
        <v>183</v>
      </c>
      <c r="E898" s="218" t="s">
        <v>1</v>
      </c>
      <c r="F898" s="219" t="s">
        <v>825</v>
      </c>
      <c r="G898" s="217"/>
      <c r="H898" s="220">
        <v>0.4</v>
      </c>
      <c r="I898" s="221"/>
      <c r="J898" s="217"/>
      <c r="K898" s="217"/>
      <c r="L898" s="222"/>
      <c r="M898" s="223"/>
      <c r="N898" s="224"/>
      <c r="O898" s="224"/>
      <c r="P898" s="224"/>
      <c r="Q898" s="224"/>
      <c r="R898" s="224"/>
      <c r="S898" s="224"/>
      <c r="T898" s="225"/>
      <c r="AT898" s="226" t="s">
        <v>183</v>
      </c>
      <c r="AU898" s="226" t="s">
        <v>89</v>
      </c>
      <c r="AV898" s="14" t="s">
        <v>89</v>
      </c>
      <c r="AW898" s="14" t="s">
        <v>36</v>
      </c>
      <c r="AX898" s="14" t="s">
        <v>79</v>
      </c>
      <c r="AY898" s="226" t="s">
        <v>174</v>
      </c>
    </row>
    <row r="899" spans="2:51" s="13" customFormat="1" ht="11.25">
      <c r="B899" s="205"/>
      <c r="C899" s="206"/>
      <c r="D899" s="207" t="s">
        <v>183</v>
      </c>
      <c r="E899" s="208" t="s">
        <v>1</v>
      </c>
      <c r="F899" s="209" t="s">
        <v>582</v>
      </c>
      <c r="G899" s="206"/>
      <c r="H899" s="208" t="s">
        <v>1</v>
      </c>
      <c r="I899" s="210"/>
      <c r="J899" s="206"/>
      <c r="K899" s="206"/>
      <c r="L899" s="211"/>
      <c r="M899" s="212"/>
      <c r="N899" s="213"/>
      <c r="O899" s="213"/>
      <c r="P899" s="213"/>
      <c r="Q899" s="213"/>
      <c r="R899" s="213"/>
      <c r="S899" s="213"/>
      <c r="T899" s="214"/>
      <c r="AT899" s="215" t="s">
        <v>183</v>
      </c>
      <c r="AU899" s="215" t="s">
        <v>89</v>
      </c>
      <c r="AV899" s="13" t="s">
        <v>87</v>
      </c>
      <c r="AW899" s="13" t="s">
        <v>36</v>
      </c>
      <c r="AX899" s="13" t="s">
        <v>79</v>
      </c>
      <c r="AY899" s="215" t="s">
        <v>174</v>
      </c>
    </row>
    <row r="900" spans="2:51" s="14" customFormat="1" ht="11.25">
      <c r="B900" s="216"/>
      <c r="C900" s="217"/>
      <c r="D900" s="207" t="s">
        <v>183</v>
      </c>
      <c r="E900" s="218" t="s">
        <v>1</v>
      </c>
      <c r="F900" s="219" t="s">
        <v>826</v>
      </c>
      <c r="G900" s="217"/>
      <c r="H900" s="220">
        <v>36.15</v>
      </c>
      <c r="I900" s="221"/>
      <c r="J900" s="217"/>
      <c r="K900" s="217"/>
      <c r="L900" s="222"/>
      <c r="M900" s="223"/>
      <c r="N900" s="224"/>
      <c r="O900" s="224"/>
      <c r="P900" s="224"/>
      <c r="Q900" s="224"/>
      <c r="R900" s="224"/>
      <c r="S900" s="224"/>
      <c r="T900" s="225"/>
      <c r="AT900" s="226" t="s">
        <v>183</v>
      </c>
      <c r="AU900" s="226" t="s">
        <v>89</v>
      </c>
      <c r="AV900" s="14" t="s">
        <v>89</v>
      </c>
      <c r="AW900" s="14" t="s">
        <v>36</v>
      </c>
      <c r="AX900" s="14" t="s">
        <v>79</v>
      </c>
      <c r="AY900" s="226" t="s">
        <v>174</v>
      </c>
    </row>
    <row r="901" spans="2:51" s="13" customFormat="1" ht="11.25">
      <c r="B901" s="205"/>
      <c r="C901" s="206"/>
      <c r="D901" s="207" t="s">
        <v>183</v>
      </c>
      <c r="E901" s="208" t="s">
        <v>1</v>
      </c>
      <c r="F901" s="209" t="s">
        <v>587</v>
      </c>
      <c r="G901" s="206"/>
      <c r="H901" s="208" t="s">
        <v>1</v>
      </c>
      <c r="I901" s="210"/>
      <c r="J901" s="206"/>
      <c r="K901" s="206"/>
      <c r="L901" s="211"/>
      <c r="M901" s="212"/>
      <c r="N901" s="213"/>
      <c r="O901" s="213"/>
      <c r="P901" s="213"/>
      <c r="Q901" s="213"/>
      <c r="R901" s="213"/>
      <c r="S901" s="213"/>
      <c r="T901" s="214"/>
      <c r="AT901" s="215" t="s">
        <v>183</v>
      </c>
      <c r="AU901" s="215" t="s">
        <v>89</v>
      </c>
      <c r="AV901" s="13" t="s">
        <v>87</v>
      </c>
      <c r="AW901" s="13" t="s">
        <v>36</v>
      </c>
      <c r="AX901" s="13" t="s">
        <v>79</v>
      </c>
      <c r="AY901" s="215" t="s">
        <v>174</v>
      </c>
    </row>
    <row r="902" spans="2:51" s="14" customFormat="1" ht="11.25">
      <c r="B902" s="216"/>
      <c r="C902" s="217"/>
      <c r="D902" s="207" t="s">
        <v>183</v>
      </c>
      <c r="E902" s="218" t="s">
        <v>1</v>
      </c>
      <c r="F902" s="219" t="s">
        <v>827</v>
      </c>
      <c r="G902" s="217"/>
      <c r="H902" s="220">
        <v>1.3</v>
      </c>
      <c r="I902" s="221"/>
      <c r="J902" s="217"/>
      <c r="K902" s="217"/>
      <c r="L902" s="222"/>
      <c r="M902" s="223"/>
      <c r="N902" s="224"/>
      <c r="O902" s="224"/>
      <c r="P902" s="224"/>
      <c r="Q902" s="224"/>
      <c r="R902" s="224"/>
      <c r="S902" s="224"/>
      <c r="T902" s="225"/>
      <c r="AT902" s="226" t="s">
        <v>183</v>
      </c>
      <c r="AU902" s="226" t="s">
        <v>89</v>
      </c>
      <c r="AV902" s="14" t="s">
        <v>89</v>
      </c>
      <c r="AW902" s="14" t="s">
        <v>36</v>
      </c>
      <c r="AX902" s="14" t="s">
        <v>79</v>
      </c>
      <c r="AY902" s="226" t="s">
        <v>174</v>
      </c>
    </row>
    <row r="903" spans="2:51" s="15" customFormat="1" ht="11.25">
      <c r="B903" s="227"/>
      <c r="C903" s="228"/>
      <c r="D903" s="207" t="s">
        <v>183</v>
      </c>
      <c r="E903" s="229" t="s">
        <v>1</v>
      </c>
      <c r="F903" s="230" t="s">
        <v>188</v>
      </c>
      <c r="G903" s="228"/>
      <c r="H903" s="231">
        <v>88.74999999999999</v>
      </c>
      <c r="I903" s="232"/>
      <c r="J903" s="228"/>
      <c r="K903" s="228"/>
      <c r="L903" s="233"/>
      <c r="M903" s="234"/>
      <c r="N903" s="235"/>
      <c r="O903" s="235"/>
      <c r="P903" s="235"/>
      <c r="Q903" s="235"/>
      <c r="R903" s="235"/>
      <c r="S903" s="235"/>
      <c r="T903" s="236"/>
      <c r="AT903" s="237" t="s">
        <v>183</v>
      </c>
      <c r="AU903" s="237" t="s">
        <v>89</v>
      </c>
      <c r="AV903" s="15" t="s">
        <v>181</v>
      </c>
      <c r="AW903" s="15" t="s">
        <v>36</v>
      </c>
      <c r="AX903" s="15" t="s">
        <v>87</v>
      </c>
      <c r="AY903" s="237" t="s">
        <v>174</v>
      </c>
    </row>
    <row r="904" spans="1:65" s="2" customFormat="1" ht="14.45" customHeight="1">
      <c r="A904" s="35"/>
      <c r="B904" s="36"/>
      <c r="C904" s="192" t="s">
        <v>828</v>
      </c>
      <c r="D904" s="192" t="s">
        <v>176</v>
      </c>
      <c r="E904" s="193" t="s">
        <v>829</v>
      </c>
      <c r="F904" s="194" t="s">
        <v>830</v>
      </c>
      <c r="G904" s="195" t="s">
        <v>179</v>
      </c>
      <c r="H904" s="196">
        <v>160.478</v>
      </c>
      <c r="I904" s="197"/>
      <c r="J904" s="198">
        <f>ROUND(I904*H904,2)</f>
        <v>0</v>
      </c>
      <c r="K904" s="194" t="s">
        <v>180</v>
      </c>
      <c r="L904" s="40"/>
      <c r="M904" s="199" t="s">
        <v>1</v>
      </c>
      <c r="N904" s="200" t="s">
        <v>44</v>
      </c>
      <c r="O904" s="72"/>
      <c r="P904" s="201">
        <f>O904*H904</f>
        <v>0</v>
      </c>
      <c r="Q904" s="201">
        <v>0.00026</v>
      </c>
      <c r="R904" s="201">
        <f>Q904*H904</f>
        <v>0.041724279999999996</v>
      </c>
      <c r="S904" s="201">
        <v>0</v>
      </c>
      <c r="T904" s="202">
        <f>S904*H904</f>
        <v>0</v>
      </c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R904" s="203" t="s">
        <v>181</v>
      </c>
      <c r="AT904" s="203" t="s">
        <v>176</v>
      </c>
      <c r="AU904" s="203" t="s">
        <v>89</v>
      </c>
      <c r="AY904" s="18" t="s">
        <v>174</v>
      </c>
      <c r="BE904" s="204">
        <f>IF(N904="základní",J904,0)</f>
        <v>0</v>
      </c>
      <c r="BF904" s="204">
        <f>IF(N904="snížená",J904,0)</f>
        <v>0</v>
      </c>
      <c r="BG904" s="204">
        <f>IF(N904="zákl. přenesená",J904,0)</f>
        <v>0</v>
      </c>
      <c r="BH904" s="204">
        <f>IF(N904="sníž. přenesená",J904,0)</f>
        <v>0</v>
      </c>
      <c r="BI904" s="204">
        <f>IF(N904="nulová",J904,0)</f>
        <v>0</v>
      </c>
      <c r="BJ904" s="18" t="s">
        <v>87</v>
      </c>
      <c r="BK904" s="204">
        <f>ROUND(I904*H904,2)</f>
        <v>0</v>
      </c>
      <c r="BL904" s="18" t="s">
        <v>181</v>
      </c>
      <c r="BM904" s="203" t="s">
        <v>831</v>
      </c>
    </row>
    <row r="905" spans="2:51" s="13" customFormat="1" ht="11.25">
      <c r="B905" s="205"/>
      <c r="C905" s="206"/>
      <c r="D905" s="207" t="s">
        <v>183</v>
      </c>
      <c r="E905" s="208" t="s">
        <v>1</v>
      </c>
      <c r="F905" s="209" t="s">
        <v>529</v>
      </c>
      <c r="G905" s="206"/>
      <c r="H905" s="208" t="s">
        <v>1</v>
      </c>
      <c r="I905" s="210"/>
      <c r="J905" s="206"/>
      <c r="K905" s="206"/>
      <c r="L905" s="211"/>
      <c r="M905" s="212"/>
      <c r="N905" s="213"/>
      <c r="O905" s="213"/>
      <c r="P905" s="213"/>
      <c r="Q905" s="213"/>
      <c r="R905" s="213"/>
      <c r="S905" s="213"/>
      <c r="T905" s="214"/>
      <c r="AT905" s="215" t="s">
        <v>183</v>
      </c>
      <c r="AU905" s="215" t="s">
        <v>89</v>
      </c>
      <c r="AV905" s="13" t="s">
        <v>87</v>
      </c>
      <c r="AW905" s="13" t="s">
        <v>36</v>
      </c>
      <c r="AX905" s="13" t="s">
        <v>79</v>
      </c>
      <c r="AY905" s="215" t="s">
        <v>174</v>
      </c>
    </row>
    <row r="906" spans="2:51" s="13" customFormat="1" ht="11.25">
      <c r="B906" s="205"/>
      <c r="C906" s="206"/>
      <c r="D906" s="207" t="s">
        <v>183</v>
      </c>
      <c r="E906" s="208" t="s">
        <v>1</v>
      </c>
      <c r="F906" s="209" t="s">
        <v>200</v>
      </c>
      <c r="G906" s="206"/>
      <c r="H906" s="208" t="s">
        <v>1</v>
      </c>
      <c r="I906" s="210"/>
      <c r="J906" s="206"/>
      <c r="K906" s="206"/>
      <c r="L906" s="211"/>
      <c r="M906" s="212"/>
      <c r="N906" s="213"/>
      <c r="O906" s="213"/>
      <c r="P906" s="213"/>
      <c r="Q906" s="213"/>
      <c r="R906" s="213"/>
      <c r="S906" s="213"/>
      <c r="T906" s="214"/>
      <c r="AT906" s="215" t="s">
        <v>183</v>
      </c>
      <c r="AU906" s="215" t="s">
        <v>89</v>
      </c>
      <c r="AV906" s="13" t="s">
        <v>87</v>
      </c>
      <c r="AW906" s="13" t="s">
        <v>36</v>
      </c>
      <c r="AX906" s="13" t="s">
        <v>79</v>
      </c>
      <c r="AY906" s="215" t="s">
        <v>174</v>
      </c>
    </row>
    <row r="907" spans="2:51" s="13" customFormat="1" ht="11.25">
      <c r="B907" s="205"/>
      <c r="C907" s="206"/>
      <c r="D907" s="207" t="s">
        <v>183</v>
      </c>
      <c r="E907" s="208" t="s">
        <v>1</v>
      </c>
      <c r="F907" s="209" t="s">
        <v>552</v>
      </c>
      <c r="G907" s="206"/>
      <c r="H907" s="208" t="s">
        <v>1</v>
      </c>
      <c r="I907" s="210"/>
      <c r="J907" s="206"/>
      <c r="K907" s="206"/>
      <c r="L907" s="211"/>
      <c r="M907" s="212"/>
      <c r="N907" s="213"/>
      <c r="O907" s="213"/>
      <c r="P907" s="213"/>
      <c r="Q907" s="213"/>
      <c r="R907" s="213"/>
      <c r="S907" s="213"/>
      <c r="T907" s="214"/>
      <c r="AT907" s="215" t="s">
        <v>183</v>
      </c>
      <c r="AU907" s="215" t="s">
        <v>89</v>
      </c>
      <c r="AV907" s="13" t="s">
        <v>87</v>
      </c>
      <c r="AW907" s="13" t="s">
        <v>36</v>
      </c>
      <c r="AX907" s="13" t="s">
        <v>79</v>
      </c>
      <c r="AY907" s="215" t="s">
        <v>174</v>
      </c>
    </row>
    <row r="908" spans="2:51" s="13" customFormat="1" ht="11.25">
      <c r="B908" s="205"/>
      <c r="C908" s="206"/>
      <c r="D908" s="207" t="s">
        <v>183</v>
      </c>
      <c r="E908" s="208" t="s">
        <v>1</v>
      </c>
      <c r="F908" s="209" t="s">
        <v>832</v>
      </c>
      <c r="G908" s="206"/>
      <c r="H908" s="208" t="s">
        <v>1</v>
      </c>
      <c r="I908" s="210"/>
      <c r="J908" s="206"/>
      <c r="K908" s="206"/>
      <c r="L908" s="211"/>
      <c r="M908" s="212"/>
      <c r="N908" s="213"/>
      <c r="O908" s="213"/>
      <c r="P908" s="213"/>
      <c r="Q908" s="213"/>
      <c r="R908" s="213"/>
      <c r="S908" s="213"/>
      <c r="T908" s="214"/>
      <c r="AT908" s="215" t="s">
        <v>183</v>
      </c>
      <c r="AU908" s="215" t="s">
        <v>89</v>
      </c>
      <c r="AV908" s="13" t="s">
        <v>87</v>
      </c>
      <c r="AW908" s="13" t="s">
        <v>36</v>
      </c>
      <c r="AX908" s="13" t="s">
        <v>79</v>
      </c>
      <c r="AY908" s="215" t="s">
        <v>174</v>
      </c>
    </row>
    <row r="909" spans="2:51" s="14" customFormat="1" ht="11.25">
      <c r="B909" s="216"/>
      <c r="C909" s="217"/>
      <c r="D909" s="207" t="s">
        <v>183</v>
      </c>
      <c r="E909" s="218" t="s">
        <v>1</v>
      </c>
      <c r="F909" s="219" t="s">
        <v>833</v>
      </c>
      <c r="G909" s="217"/>
      <c r="H909" s="220">
        <v>100</v>
      </c>
      <c r="I909" s="221"/>
      <c r="J909" s="217"/>
      <c r="K909" s="217"/>
      <c r="L909" s="222"/>
      <c r="M909" s="223"/>
      <c r="N909" s="224"/>
      <c r="O909" s="224"/>
      <c r="P909" s="224"/>
      <c r="Q909" s="224"/>
      <c r="R909" s="224"/>
      <c r="S909" s="224"/>
      <c r="T909" s="225"/>
      <c r="AT909" s="226" t="s">
        <v>183</v>
      </c>
      <c r="AU909" s="226" t="s">
        <v>89</v>
      </c>
      <c r="AV909" s="14" t="s">
        <v>89</v>
      </c>
      <c r="AW909" s="14" t="s">
        <v>36</v>
      </c>
      <c r="AX909" s="14" t="s">
        <v>79</v>
      </c>
      <c r="AY909" s="226" t="s">
        <v>174</v>
      </c>
    </row>
    <row r="910" spans="2:51" s="14" customFormat="1" ht="11.25">
      <c r="B910" s="216"/>
      <c r="C910" s="217"/>
      <c r="D910" s="207" t="s">
        <v>183</v>
      </c>
      <c r="E910" s="218" t="s">
        <v>1</v>
      </c>
      <c r="F910" s="219" t="s">
        <v>834</v>
      </c>
      <c r="G910" s="217"/>
      <c r="H910" s="220">
        <v>23.328</v>
      </c>
      <c r="I910" s="221"/>
      <c r="J910" s="217"/>
      <c r="K910" s="217"/>
      <c r="L910" s="222"/>
      <c r="M910" s="223"/>
      <c r="N910" s="224"/>
      <c r="O910" s="224"/>
      <c r="P910" s="224"/>
      <c r="Q910" s="224"/>
      <c r="R910" s="224"/>
      <c r="S910" s="224"/>
      <c r="T910" s="225"/>
      <c r="AT910" s="226" t="s">
        <v>183</v>
      </c>
      <c r="AU910" s="226" t="s">
        <v>89</v>
      </c>
      <c r="AV910" s="14" t="s">
        <v>89</v>
      </c>
      <c r="AW910" s="14" t="s">
        <v>36</v>
      </c>
      <c r="AX910" s="14" t="s">
        <v>79</v>
      </c>
      <c r="AY910" s="226" t="s">
        <v>174</v>
      </c>
    </row>
    <row r="911" spans="2:51" s="14" customFormat="1" ht="11.25">
      <c r="B911" s="216"/>
      <c r="C911" s="217"/>
      <c r="D911" s="207" t="s">
        <v>183</v>
      </c>
      <c r="E911" s="218" t="s">
        <v>1</v>
      </c>
      <c r="F911" s="219" t="s">
        <v>554</v>
      </c>
      <c r="G911" s="217"/>
      <c r="H911" s="220">
        <v>0.45</v>
      </c>
      <c r="I911" s="221"/>
      <c r="J911" s="217"/>
      <c r="K911" s="217"/>
      <c r="L911" s="222"/>
      <c r="M911" s="223"/>
      <c r="N911" s="224"/>
      <c r="O911" s="224"/>
      <c r="P911" s="224"/>
      <c r="Q911" s="224"/>
      <c r="R911" s="224"/>
      <c r="S911" s="224"/>
      <c r="T911" s="225"/>
      <c r="AT911" s="226" t="s">
        <v>183</v>
      </c>
      <c r="AU911" s="226" t="s">
        <v>89</v>
      </c>
      <c r="AV911" s="14" t="s">
        <v>89</v>
      </c>
      <c r="AW911" s="14" t="s">
        <v>36</v>
      </c>
      <c r="AX911" s="14" t="s">
        <v>79</v>
      </c>
      <c r="AY911" s="226" t="s">
        <v>174</v>
      </c>
    </row>
    <row r="912" spans="2:51" s="13" customFormat="1" ht="11.25">
      <c r="B912" s="205"/>
      <c r="C912" s="206"/>
      <c r="D912" s="207" t="s">
        <v>183</v>
      </c>
      <c r="E912" s="208" t="s">
        <v>1</v>
      </c>
      <c r="F912" s="209" t="s">
        <v>835</v>
      </c>
      <c r="G912" s="206"/>
      <c r="H912" s="208" t="s">
        <v>1</v>
      </c>
      <c r="I912" s="210"/>
      <c r="J912" s="206"/>
      <c r="K912" s="206"/>
      <c r="L912" s="211"/>
      <c r="M912" s="212"/>
      <c r="N912" s="213"/>
      <c r="O912" s="213"/>
      <c r="P912" s="213"/>
      <c r="Q912" s="213"/>
      <c r="R912" s="213"/>
      <c r="S912" s="213"/>
      <c r="T912" s="214"/>
      <c r="AT912" s="215" t="s">
        <v>183</v>
      </c>
      <c r="AU912" s="215" t="s">
        <v>89</v>
      </c>
      <c r="AV912" s="13" t="s">
        <v>87</v>
      </c>
      <c r="AW912" s="13" t="s">
        <v>36</v>
      </c>
      <c r="AX912" s="13" t="s">
        <v>79</v>
      </c>
      <c r="AY912" s="215" t="s">
        <v>174</v>
      </c>
    </row>
    <row r="913" spans="2:51" s="14" customFormat="1" ht="11.25">
      <c r="B913" s="216"/>
      <c r="C913" s="217"/>
      <c r="D913" s="207" t="s">
        <v>183</v>
      </c>
      <c r="E913" s="218" t="s">
        <v>1</v>
      </c>
      <c r="F913" s="219" t="s">
        <v>836</v>
      </c>
      <c r="G913" s="217"/>
      <c r="H913" s="220">
        <v>36.7</v>
      </c>
      <c r="I913" s="221"/>
      <c r="J913" s="217"/>
      <c r="K913" s="217"/>
      <c r="L913" s="222"/>
      <c r="M913" s="223"/>
      <c r="N913" s="224"/>
      <c r="O913" s="224"/>
      <c r="P913" s="224"/>
      <c r="Q913" s="224"/>
      <c r="R913" s="224"/>
      <c r="S913" s="224"/>
      <c r="T913" s="225"/>
      <c r="AT913" s="226" t="s">
        <v>183</v>
      </c>
      <c r="AU913" s="226" t="s">
        <v>89</v>
      </c>
      <c r="AV913" s="14" t="s">
        <v>89</v>
      </c>
      <c r="AW913" s="14" t="s">
        <v>36</v>
      </c>
      <c r="AX913" s="14" t="s">
        <v>79</v>
      </c>
      <c r="AY913" s="226" t="s">
        <v>174</v>
      </c>
    </row>
    <row r="914" spans="2:51" s="15" customFormat="1" ht="11.25">
      <c r="B914" s="227"/>
      <c r="C914" s="228"/>
      <c r="D914" s="207" t="s">
        <v>183</v>
      </c>
      <c r="E914" s="229" t="s">
        <v>1</v>
      </c>
      <c r="F914" s="230" t="s">
        <v>188</v>
      </c>
      <c r="G914" s="228"/>
      <c r="H914" s="231">
        <v>160.478</v>
      </c>
      <c r="I914" s="232"/>
      <c r="J914" s="228"/>
      <c r="K914" s="228"/>
      <c r="L914" s="233"/>
      <c r="M914" s="234"/>
      <c r="N914" s="235"/>
      <c r="O914" s="235"/>
      <c r="P914" s="235"/>
      <c r="Q914" s="235"/>
      <c r="R914" s="235"/>
      <c r="S914" s="235"/>
      <c r="T914" s="236"/>
      <c r="AT914" s="237" t="s">
        <v>183</v>
      </c>
      <c r="AU914" s="237" t="s">
        <v>89</v>
      </c>
      <c r="AV914" s="15" t="s">
        <v>181</v>
      </c>
      <c r="AW914" s="15" t="s">
        <v>36</v>
      </c>
      <c r="AX914" s="15" t="s">
        <v>87</v>
      </c>
      <c r="AY914" s="237" t="s">
        <v>174</v>
      </c>
    </row>
    <row r="915" spans="1:65" s="2" customFormat="1" ht="14.45" customHeight="1">
      <c r="A915" s="35"/>
      <c r="B915" s="36"/>
      <c r="C915" s="192" t="s">
        <v>837</v>
      </c>
      <c r="D915" s="192" t="s">
        <v>176</v>
      </c>
      <c r="E915" s="193" t="s">
        <v>838</v>
      </c>
      <c r="F915" s="194" t="s">
        <v>839</v>
      </c>
      <c r="G915" s="195" t="s">
        <v>357</v>
      </c>
      <c r="H915" s="196">
        <v>60</v>
      </c>
      <c r="I915" s="197"/>
      <c r="J915" s="198">
        <f>ROUND(I915*H915,2)</f>
        <v>0</v>
      </c>
      <c r="K915" s="194" t="s">
        <v>180</v>
      </c>
      <c r="L915" s="40"/>
      <c r="M915" s="199" t="s">
        <v>1</v>
      </c>
      <c r="N915" s="200" t="s">
        <v>44</v>
      </c>
      <c r="O915" s="72"/>
      <c r="P915" s="201">
        <f>O915*H915</f>
        <v>0</v>
      </c>
      <c r="Q915" s="201">
        <v>0</v>
      </c>
      <c r="R915" s="201">
        <f>Q915*H915</f>
        <v>0</v>
      </c>
      <c r="S915" s="201">
        <v>0</v>
      </c>
      <c r="T915" s="202">
        <f>S915*H915</f>
        <v>0</v>
      </c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R915" s="203" t="s">
        <v>181</v>
      </c>
      <c r="AT915" s="203" t="s">
        <v>176</v>
      </c>
      <c r="AU915" s="203" t="s">
        <v>89</v>
      </c>
      <c r="AY915" s="18" t="s">
        <v>174</v>
      </c>
      <c r="BE915" s="204">
        <f>IF(N915="základní",J915,0)</f>
        <v>0</v>
      </c>
      <c r="BF915" s="204">
        <f>IF(N915="snížená",J915,0)</f>
        <v>0</v>
      </c>
      <c r="BG915" s="204">
        <f>IF(N915="zákl. přenesená",J915,0)</f>
        <v>0</v>
      </c>
      <c r="BH915" s="204">
        <f>IF(N915="sníž. přenesená",J915,0)</f>
        <v>0</v>
      </c>
      <c r="BI915" s="204">
        <f>IF(N915="nulová",J915,0)</f>
        <v>0</v>
      </c>
      <c r="BJ915" s="18" t="s">
        <v>87</v>
      </c>
      <c r="BK915" s="204">
        <f>ROUND(I915*H915,2)</f>
        <v>0</v>
      </c>
      <c r="BL915" s="18" t="s">
        <v>181</v>
      </c>
      <c r="BM915" s="203" t="s">
        <v>840</v>
      </c>
    </row>
    <row r="916" spans="2:51" s="13" customFormat="1" ht="11.25">
      <c r="B916" s="205"/>
      <c r="C916" s="206"/>
      <c r="D916" s="207" t="s">
        <v>183</v>
      </c>
      <c r="E916" s="208" t="s">
        <v>1</v>
      </c>
      <c r="F916" s="209" t="s">
        <v>529</v>
      </c>
      <c r="G916" s="206"/>
      <c r="H916" s="208" t="s">
        <v>1</v>
      </c>
      <c r="I916" s="210"/>
      <c r="J916" s="206"/>
      <c r="K916" s="206"/>
      <c r="L916" s="211"/>
      <c r="M916" s="212"/>
      <c r="N916" s="213"/>
      <c r="O916" s="213"/>
      <c r="P916" s="213"/>
      <c r="Q916" s="213"/>
      <c r="R916" s="213"/>
      <c r="S916" s="213"/>
      <c r="T916" s="214"/>
      <c r="AT916" s="215" t="s">
        <v>183</v>
      </c>
      <c r="AU916" s="215" t="s">
        <v>89</v>
      </c>
      <c r="AV916" s="13" t="s">
        <v>87</v>
      </c>
      <c r="AW916" s="13" t="s">
        <v>36</v>
      </c>
      <c r="AX916" s="13" t="s">
        <v>79</v>
      </c>
      <c r="AY916" s="215" t="s">
        <v>174</v>
      </c>
    </row>
    <row r="917" spans="2:51" s="13" customFormat="1" ht="11.25">
      <c r="B917" s="205"/>
      <c r="C917" s="206"/>
      <c r="D917" s="207" t="s">
        <v>183</v>
      </c>
      <c r="E917" s="208" t="s">
        <v>1</v>
      </c>
      <c r="F917" s="209" t="s">
        <v>200</v>
      </c>
      <c r="G917" s="206"/>
      <c r="H917" s="208" t="s">
        <v>1</v>
      </c>
      <c r="I917" s="210"/>
      <c r="J917" s="206"/>
      <c r="K917" s="206"/>
      <c r="L917" s="211"/>
      <c r="M917" s="212"/>
      <c r="N917" s="213"/>
      <c r="O917" s="213"/>
      <c r="P917" s="213"/>
      <c r="Q917" s="213"/>
      <c r="R917" s="213"/>
      <c r="S917" s="213"/>
      <c r="T917" s="214"/>
      <c r="AT917" s="215" t="s">
        <v>183</v>
      </c>
      <c r="AU917" s="215" t="s">
        <v>89</v>
      </c>
      <c r="AV917" s="13" t="s">
        <v>87</v>
      </c>
      <c r="AW917" s="13" t="s">
        <v>36</v>
      </c>
      <c r="AX917" s="13" t="s">
        <v>79</v>
      </c>
      <c r="AY917" s="215" t="s">
        <v>174</v>
      </c>
    </row>
    <row r="918" spans="2:51" s="13" customFormat="1" ht="11.25">
      <c r="B918" s="205"/>
      <c r="C918" s="206"/>
      <c r="D918" s="207" t="s">
        <v>183</v>
      </c>
      <c r="E918" s="208" t="s">
        <v>1</v>
      </c>
      <c r="F918" s="209" t="s">
        <v>201</v>
      </c>
      <c r="G918" s="206"/>
      <c r="H918" s="208" t="s">
        <v>1</v>
      </c>
      <c r="I918" s="210"/>
      <c r="J918" s="206"/>
      <c r="K918" s="206"/>
      <c r="L918" s="211"/>
      <c r="M918" s="212"/>
      <c r="N918" s="213"/>
      <c r="O918" s="213"/>
      <c r="P918" s="213"/>
      <c r="Q918" s="213"/>
      <c r="R918" s="213"/>
      <c r="S918" s="213"/>
      <c r="T918" s="214"/>
      <c r="AT918" s="215" t="s">
        <v>183</v>
      </c>
      <c r="AU918" s="215" t="s">
        <v>89</v>
      </c>
      <c r="AV918" s="13" t="s">
        <v>87</v>
      </c>
      <c r="AW918" s="13" t="s">
        <v>36</v>
      </c>
      <c r="AX918" s="13" t="s">
        <v>79</v>
      </c>
      <c r="AY918" s="215" t="s">
        <v>174</v>
      </c>
    </row>
    <row r="919" spans="2:51" s="13" customFormat="1" ht="11.25">
      <c r="B919" s="205"/>
      <c r="C919" s="206"/>
      <c r="D919" s="207" t="s">
        <v>183</v>
      </c>
      <c r="E919" s="208" t="s">
        <v>1</v>
      </c>
      <c r="F919" s="209" t="s">
        <v>841</v>
      </c>
      <c r="G919" s="206"/>
      <c r="H919" s="208" t="s">
        <v>1</v>
      </c>
      <c r="I919" s="210"/>
      <c r="J919" s="206"/>
      <c r="K919" s="206"/>
      <c r="L919" s="211"/>
      <c r="M919" s="212"/>
      <c r="N919" s="213"/>
      <c r="O919" s="213"/>
      <c r="P919" s="213"/>
      <c r="Q919" s="213"/>
      <c r="R919" s="213"/>
      <c r="S919" s="213"/>
      <c r="T919" s="214"/>
      <c r="AT919" s="215" t="s">
        <v>183</v>
      </c>
      <c r="AU919" s="215" t="s">
        <v>89</v>
      </c>
      <c r="AV919" s="13" t="s">
        <v>87</v>
      </c>
      <c r="AW919" s="13" t="s">
        <v>36</v>
      </c>
      <c r="AX919" s="13" t="s">
        <v>79</v>
      </c>
      <c r="AY919" s="215" t="s">
        <v>174</v>
      </c>
    </row>
    <row r="920" spans="2:51" s="13" customFormat="1" ht="11.25">
      <c r="B920" s="205"/>
      <c r="C920" s="206"/>
      <c r="D920" s="207" t="s">
        <v>183</v>
      </c>
      <c r="E920" s="208" t="s">
        <v>1</v>
      </c>
      <c r="F920" s="209" t="s">
        <v>587</v>
      </c>
      <c r="G920" s="206"/>
      <c r="H920" s="208" t="s">
        <v>1</v>
      </c>
      <c r="I920" s="210"/>
      <c r="J920" s="206"/>
      <c r="K920" s="206"/>
      <c r="L920" s="211"/>
      <c r="M920" s="212"/>
      <c r="N920" s="213"/>
      <c r="O920" s="213"/>
      <c r="P920" s="213"/>
      <c r="Q920" s="213"/>
      <c r="R920" s="213"/>
      <c r="S920" s="213"/>
      <c r="T920" s="214"/>
      <c r="AT920" s="215" t="s">
        <v>183</v>
      </c>
      <c r="AU920" s="215" t="s">
        <v>89</v>
      </c>
      <c r="AV920" s="13" t="s">
        <v>87</v>
      </c>
      <c r="AW920" s="13" t="s">
        <v>36</v>
      </c>
      <c r="AX920" s="13" t="s">
        <v>79</v>
      </c>
      <c r="AY920" s="215" t="s">
        <v>174</v>
      </c>
    </row>
    <row r="921" spans="2:51" s="14" customFormat="1" ht="11.25">
      <c r="B921" s="216"/>
      <c r="C921" s="217"/>
      <c r="D921" s="207" t="s">
        <v>183</v>
      </c>
      <c r="E921" s="218" t="s">
        <v>1</v>
      </c>
      <c r="F921" s="219" t="s">
        <v>842</v>
      </c>
      <c r="G921" s="217"/>
      <c r="H921" s="220">
        <v>18.2</v>
      </c>
      <c r="I921" s="221"/>
      <c r="J921" s="217"/>
      <c r="K921" s="217"/>
      <c r="L921" s="222"/>
      <c r="M921" s="223"/>
      <c r="N921" s="224"/>
      <c r="O921" s="224"/>
      <c r="P921" s="224"/>
      <c r="Q921" s="224"/>
      <c r="R921" s="224"/>
      <c r="S921" s="224"/>
      <c r="T921" s="225"/>
      <c r="AT921" s="226" t="s">
        <v>183</v>
      </c>
      <c r="AU921" s="226" t="s">
        <v>89</v>
      </c>
      <c r="AV921" s="14" t="s">
        <v>89</v>
      </c>
      <c r="AW921" s="14" t="s">
        <v>36</v>
      </c>
      <c r="AX921" s="14" t="s">
        <v>79</v>
      </c>
      <c r="AY921" s="226" t="s">
        <v>174</v>
      </c>
    </row>
    <row r="922" spans="2:51" s="13" customFormat="1" ht="11.25">
      <c r="B922" s="205"/>
      <c r="C922" s="206"/>
      <c r="D922" s="207" t="s">
        <v>183</v>
      </c>
      <c r="E922" s="208" t="s">
        <v>1</v>
      </c>
      <c r="F922" s="209" t="s">
        <v>805</v>
      </c>
      <c r="G922" s="206"/>
      <c r="H922" s="208" t="s">
        <v>1</v>
      </c>
      <c r="I922" s="210"/>
      <c r="J922" s="206"/>
      <c r="K922" s="206"/>
      <c r="L922" s="211"/>
      <c r="M922" s="212"/>
      <c r="N922" s="213"/>
      <c r="O922" s="213"/>
      <c r="P922" s="213"/>
      <c r="Q922" s="213"/>
      <c r="R922" s="213"/>
      <c r="S922" s="213"/>
      <c r="T922" s="214"/>
      <c r="AT922" s="215" t="s">
        <v>183</v>
      </c>
      <c r="AU922" s="215" t="s">
        <v>89</v>
      </c>
      <c r="AV922" s="13" t="s">
        <v>87</v>
      </c>
      <c r="AW922" s="13" t="s">
        <v>36</v>
      </c>
      <c r="AX922" s="13" t="s">
        <v>79</v>
      </c>
      <c r="AY922" s="215" t="s">
        <v>174</v>
      </c>
    </row>
    <row r="923" spans="2:51" s="14" customFormat="1" ht="11.25">
      <c r="B923" s="216"/>
      <c r="C923" s="217"/>
      <c r="D923" s="207" t="s">
        <v>183</v>
      </c>
      <c r="E923" s="218" t="s">
        <v>1</v>
      </c>
      <c r="F923" s="219" t="s">
        <v>843</v>
      </c>
      <c r="G923" s="217"/>
      <c r="H923" s="220">
        <v>41.8</v>
      </c>
      <c r="I923" s="221"/>
      <c r="J923" s="217"/>
      <c r="K923" s="217"/>
      <c r="L923" s="222"/>
      <c r="M923" s="223"/>
      <c r="N923" s="224"/>
      <c r="O923" s="224"/>
      <c r="P923" s="224"/>
      <c r="Q923" s="224"/>
      <c r="R923" s="224"/>
      <c r="S923" s="224"/>
      <c r="T923" s="225"/>
      <c r="AT923" s="226" t="s">
        <v>183</v>
      </c>
      <c r="AU923" s="226" t="s">
        <v>89</v>
      </c>
      <c r="AV923" s="14" t="s">
        <v>89</v>
      </c>
      <c r="AW923" s="14" t="s">
        <v>36</v>
      </c>
      <c r="AX923" s="14" t="s">
        <v>79</v>
      </c>
      <c r="AY923" s="226" t="s">
        <v>174</v>
      </c>
    </row>
    <row r="924" spans="2:51" s="15" customFormat="1" ht="11.25">
      <c r="B924" s="227"/>
      <c r="C924" s="228"/>
      <c r="D924" s="207" t="s">
        <v>183</v>
      </c>
      <c r="E924" s="229" t="s">
        <v>1</v>
      </c>
      <c r="F924" s="230" t="s">
        <v>188</v>
      </c>
      <c r="G924" s="228"/>
      <c r="H924" s="231">
        <v>60</v>
      </c>
      <c r="I924" s="232"/>
      <c r="J924" s="228"/>
      <c r="K924" s="228"/>
      <c r="L924" s="233"/>
      <c r="M924" s="234"/>
      <c r="N924" s="235"/>
      <c r="O924" s="235"/>
      <c r="P924" s="235"/>
      <c r="Q924" s="235"/>
      <c r="R924" s="235"/>
      <c r="S924" s="235"/>
      <c r="T924" s="236"/>
      <c r="AT924" s="237" t="s">
        <v>183</v>
      </c>
      <c r="AU924" s="237" t="s">
        <v>89</v>
      </c>
      <c r="AV924" s="15" t="s">
        <v>181</v>
      </c>
      <c r="AW924" s="15" t="s">
        <v>36</v>
      </c>
      <c r="AX924" s="15" t="s">
        <v>87</v>
      </c>
      <c r="AY924" s="237" t="s">
        <v>174</v>
      </c>
    </row>
    <row r="925" spans="1:65" s="2" customFormat="1" ht="14.45" customHeight="1">
      <c r="A925" s="35"/>
      <c r="B925" s="36"/>
      <c r="C925" s="249" t="s">
        <v>844</v>
      </c>
      <c r="D925" s="249" t="s">
        <v>317</v>
      </c>
      <c r="E925" s="250" t="s">
        <v>845</v>
      </c>
      <c r="F925" s="251" t="s">
        <v>846</v>
      </c>
      <c r="G925" s="252" t="s">
        <v>357</v>
      </c>
      <c r="H925" s="253">
        <v>33</v>
      </c>
      <c r="I925" s="254"/>
      <c r="J925" s="255">
        <f>ROUND(I925*H925,2)</f>
        <v>0</v>
      </c>
      <c r="K925" s="251" t="s">
        <v>180</v>
      </c>
      <c r="L925" s="256"/>
      <c r="M925" s="257" t="s">
        <v>1</v>
      </c>
      <c r="N925" s="258" t="s">
        <v>44</v>
      </c>
      <c r="O925" s="72"/>
      <c r="P925" s="201">
        <f>O925*H925</f>
        <v>0</v>
      </c>
      <c r="Q925" s="201">
        <v>0.0003</v>
      </c>
      <c r="R925" s="201">
        <f>Q925*H925</f>
        <v>0.009899999999999999</v>
      </c>
      <c r="S925" s="201">
        <v>0</v>
      </c>
      <c r="T925" s="202">
        <f>S925*H925</f>
        <v>0</v>
      </c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R925" s="203" t="s">
        <v>238</v>
      </c>
      <c r="AT925" s="203" t="s">
        <v>317</v>
      </c>
      <c r="AU925" s="203" t="s">
        <v>89</v>
      </c>
      <c r="AY925" s="18" t="s">
        <v>174</v>
      </c>
      <c r="BE925" s="204">
        <f>IF(N925="základní",J925,0)</f>
        <v>0</v>
      </c>
      <c r="BF925" s="204">
        <f>IF(N925="snížená",J925,0)</f>
        <v>0</v>
      </c>
      <c r="BG925" s="204">
        <f>IF(N925="zákl. přenesená",J925,0)</f>
        <v>0</v>
      </c>
      <c r="BH925" s="204">
        <f>IF(N925="sníž. přenesená",J925,0)</f>
        <v>0</v>
      </c>
      <c r="BI925" s="204">
        <f>IF(N925="nulová",J925,0)</f>
        <v>0</v>
      </c>
      <c r="BJ925" s="18" t="s">
        <v>87</v>
      </c>
      <c r="BK925" s="204">
        <f>ROUND(I925*H925,2)</f>
        <v>0</v>
      </c>
      <c r="BL925" s="18" t="s">
        <v>181</v>
      </c>
      <c r="BM925" s="203" t="s">
        <v>847</v>
      </c>
    </row>
    <row r="926" spans="2:51" s="13" customFormat="1" ht="11.25">
      <c r="B926" s="205"/>
      <c r="C926" s="206"/>
      <c r="D926" s="207" t="s">
        <v>183</v>
      </c>
      <c r="E926" s="208" t="s">
        <v>1</v>
      </c>
      <c r="F926" s="209" t="s">
        <v>529</v>
      </c>
      <c r="G926" s="206"/>
      <c r="H926" s="208" t="s">
        <v>1</v>
      </c>
      <c r="I926" s="210"/>
      <c r="J926" s="206"/>
      <c r="K926" s="206"/>
      <c r="L926" s="211"/>
      <c r="M926" s="212"/>
      <c r="N926" s="213"/>
      <c r="O926" s="213"/>
      <c r="P926" s="213"/>
      <c r="Q926" s="213"/>
      <c r="R926" s="213"/>
      <c r="S926" s="213"/>
      <c r="T926" s="214"/>
      <c r="AT926" s="215" t="s">
        <v>183</v>
      </c>
      <c r="AU926" s="215" t="s">
        <v>89</v>
      </c>
      <c r="AV926" s="13" t="s">
        <v>87</v>
      </c>
      <c r="AW926" s="13" t="s">
        <v>36</v>
      </c>
      <c r="AX926" s="13" t="s">
        <v>79</v>
      </c>
      <c r="AY926" s="215" t="s">
        <v>174</v>
      </c>
    </row>
    <row r="927" spans="2:51" s="13" customFormat="1" ht="11.25">
      <c r="B927" s="205"/>
      <c r="C927" s="206"/>
      <c r="D927" s="207" t="s">
        <v>183</v>
      </c>
      <c r="E927" s="208" t="s">
        <v>1</v>
      </c>
      <c r="F927" s="209" t="s">
        <v>200</v>
      </c>
      <c r="G927" s="206"/>
      <c r="H927" s="208" t="s">
        <v>1</v>
      </c>
      <c r="I927" s="210"/>
      <c r="J927" s="206"/>
      <c r="K927" s="206"/>
      <c r="L927" s="211"/>
      <c r="M927" s="212"/>
      <c r="N927" s="213"/>
      <c r="O927" s="213"/>
      <c r="P927" s="213"/>
      <c r="Q927" s="213"/>
      <c r="R927" s="213"/>
      <c r="S927" s="213"/>
      <c r="T927" s="214"/>
      <c r="AT927" s="215" t="s">
        <v>183</v>
      </c>
      <c r="AU927" s="215" t="s">
        <v>89</v>
      </c>
      <c r="AV927" s="13" t="s">
        <v>87</v>
      </c>
      <c r="AW927" s="13" t="s">
        <v>36</v>
      </c>
      <c r="AX927" s="13" t="s">
        <v>79</v>
      </c>
      <c r="AY927" s="215" t="s">
        <v>174</v>
      </c>
    </row>
    <row r="928" spans="2:51" s="13" customFormat="1" ht="11.25">
      <c r="B928" s="205"/>
      <c r="C928" s="206"/>
      <c r="D928" s="207" t="s">
        <v>183</v>
      </c>
      <c r="E928" s="208" t="s">
        <v>1</v>
      </c>
      <c r="F928" s="209" t="s">
        <v>201</v>
      </c>
      <c r="G928" s="206"/>
      <c r="H928" s="208" t="s">
        <v>1</v>
      </c>
      <c r="I928" s="210"/>
      <c r="J928" s="206"/>
      <c r="K928" s="206"/>
      <c r="L928" s="211"/>
      <c r="M928" s="212"/>
      <c r="N928" s="213"/>
      <c r="O928" s="213"/>
      <c r="P928" s="213"/>
      <c r="Q928" s="213"/>
      <c r="R928" s="213"/>
      <c r="S928" s="213"/>
      <c r="T928" s="214"/>
      <c r="AT928" s="215" t="s">
        <v>183</v>
      </c>
      <c r="AU928" s="215" t="s">
        <v>89</v>
      </c>
      <c r="AV928" s="13" t="s">
        <v>87</v>
      </c>
      <c r="AW928" s="13" t="s">
        <v>36</v>
      </c>
      <c r="AX928" s="13" t="s">
        <v>79</v>
      </c>
      <c r="AY928" s="215" t="s">
        <v>174</v>
      </c>
    </row>
    <row r="929" spans="2:51" s="13" customFormat="1" ht="11.25">
      <c r="B929" s="205"/>
      <c r="C929" s="206"/>
      <c r="D929" s="207" t="s">
        <v>183</v>
      </c>
      <c r="E929" s="208" t="s">
        <v>1</v>
      </c>
      <c r="F929" s="209" t="s">
        <v>848</v>
      </c>
      <c r="G929" s="206"/>
      <c r="H929" s="208" t="s">
        <v>1</v>
      </c>
      <c r="I929" s="210"/>
      <c r="J929" s="206"/>
      <c r="K929" s="206"/>
      <c r="L929" s="211"/>
      <c r="M929" s="212"/>
      <c r="N929" s="213"/>
      <c r="O929" s="213"/>
      <c r="P929" s="213"/>
      <c r="Q929" s="213"/>
      <c r="R929" s="213"/>
      <c r="S929" s="213"/>
      <c r="T929" s="214"/>
      <c r="AT929" s="215" t="s">
        <v>183</v>
      </c>
      <c r="AU929" s="215" t="s">
        <v>89</v>
      </c>
      <c r="AV929" s="13" t="s">
        <v>87</v>
      </c>
      <c r="AW929" s="13" t="s">
        <v>36</v>
      </c>
      <c r="AX929" s="13" t="s">
        <v>79</v>
      </c>
      <c r="AY929" s="215" t="s">
        <v>174</v>
      </c>
    </row>
    <row r="930" spans="2:51" s="13" customFormat="1" ht="11.25">
      <c r="B930" s="205"/>
      <c r="C930" s="206"/>
      <c r="D930" s="207" t="s">
        <v>183</v>
      </c>
      <c r="E930" s="208" t="s">
        <v>1</v>
      </c>
      <c r="F930" s="209" t="s">
        <v>587</v>
      </c>
      <c r="G930" s="206"/>
      <c r="H930" s="208" t="s">
        <v>1</v>
      </c>
      <c r="I930" s="210"/>
      <c r="J930" s="206"/>
      <c r="K930" s="206"/>
      <c r="L930" s="211"/>
      <c r="M930" s="212"/>
      <c r="N930" s="213"/>
      <c r="O930" s="213"/>
      <c r="P930" s="213"/>
      <c r="Q930" s="213"/>
      <c r="R930" s="213"/>
      <c r="S930" s="213"/>
      <c r="T930" s="214"/>
      <c r="AT930" s="215" t="s">
        <v>183</v>
      </c>
      <c r="AU930" s="215" t="s">
        <v>89</v>
      </c>
      <c r="AV930" s="13" t="s">
        <v>87</v>
      </c>
      <c r="AW930" s="13" t="s">
        <v>36</v>
      </c>
      <c r="AX930" s="13" t="s">
        <v>79</v>
      </c>
      <c r="AY930" s="215" t="s">
        <v>174</v>
      </c>
    </row>
    <row r="931" spans="2:51" s="14" customFormat="1" ht="11.25">
      <c r="B931" s="216"/>
      <c r="C931" s="217"/>
      <c r="D931" s="207" t="s">
        <v>183</v>
      </c>
      <c r="E931" s="218" t="s">
        <v>1</v>
      </c>
      <c r="F931" s="219" t="s">
        <v>849</v>
      </c>
      <c r="G931" s="217"/>
      <c r="H931" s="220">
        <v>9.1</v>
      </c>
      <c r="I931" s="221"/>
      <c r="J931" s="217"/>
      <c r="K931" s="217"/>
      <c r="L931" s="222"/>
      <c r="M931" s="223"/>
      <c r="N931" s="224"/>
      <c r="O931" s="224"/>
      <c r="P931" s="224"/>
      <c r="Q931" s="224"/>
      <c r="R931" s="224"/>
      <c r="S931" s="224"/>
      <c r="T931" s="225"/>
      <c r="AT931" s="226" t="s">
        <v>183</v>
      </c>
      <c r="AU931" s="226" t="s">
        <v>89</v>
      </c>
      <c r="AV931" s="14" t="s">
        <v>89</v>
      </c>
      <c r="AW931" s="14" t="s">
        <v>36</v>
      </c>
      <c r="AX931" s="14" t="s">
        <v>79</v>
      </c>
      <c r="AY931" s="226" t="s">
        <v>174</v>
      </c>
    </row>
    <row r="932" spans="2:51" s="13" customFormat="1" ht="11.25">
      <c r="B932" s="205"/>
      <c r="C932" s="206"/>
      <c r="D932" s="207" t="s">
        <v>183</v>
      </c>
      <c r="E932" s="208" t="s">
        <v>1</v>
      </c>
      <c r="F932" s="209" t="s">
        <v>805</v>
      </c>
      <c r="G932" s="206"/>
      <c r="H932" s="208" t="s">
        <v>1</v>
      </c>
      <c r="I932" s="210"/>
      <c r="J932" s="206"/>
      <c r="K932" s="206"/>
      <c r="L932" s="211"/>
      <c r="M932" s="212"/>
      <c r="N932" s="213"/>
      <c r="O932" s="213"/>
      <c r="P932" s="213"/>
      <c r="Q932" s="213"/>
      <c r="R932" s="213"/>
      <c r="S932" s="213"/>
      <c r="T932" s="214"/>
      <c r="AT932" s="215" t="s">
        <v>183</v>
      </c>
      <c r="AU932" s="215" t="s">
        <v>89</v>
      </c>
      <c r="AV932" s="13" t="s">
        <v>87</v>
      </c>
      <c r="AW932" s="13" t="s">
        <v>36</v>
      </c>
      <c r="AX932" s="13" t="s">
        <v>79</v>
      </c>
      <c r="AY932" s="215" t="s">
        <v>174</v>
      </c>
    </row>
    <row r="933" spans="2:51" s="14" customFormat="1" ht="11.25">
      <c r="B933" s="216"/>
      <c r="C933" s="217"/>
      <c r="D933" s="207" t="s">
        <v>183</v>
      </c>
      <c r="E933" s="218" t="s">
        <v>1</v>
      </c>
      <c r="F933" s="219" t="s">
        <v>850</v>
      </c>
      <c r="G933" s="217"/>
      <c r="H933" s="220">
        <v>20.9</v>
      </c>
      <c r="I933" s="221"/>
      <c r="J933" s="217"/>
      <c r="K933" s="217"/>
      <c r="L933" s="222"/>
      <c r="M933" s="223"/>
      <c r="N933" s="224"/>
      <c r="O933" s="224"/>
      <c r="P933" s="224"/>
      <c r="Q933" s="224"/>
      <c r="R933" s="224"/>
      <c r="S933" s="224"/>
      <c r="T933" s="225"/>
      <c r="AT933" s="226" t="s">
        <v>183</v>
      </c>
      <c r="AU933" s="226" t="s">
        <v>89</v>
      </c>
      <c r="AV933" s="14" t="s">
        <v>89</v>
      </c>
      <c r="AW933" s="14" t="s">
        <v>36</v>
      </c>
      <c r="AX933" s="14" t="s">
        <v>79</v>
      </c>
      <c r="AY933" s="226" t="s">
        <v>174</v>
      </c>
    </row>
    <row r="934" spans="2:51" s="15" customFormat="1" ht="11.25">
      <c r="B934" s="227"/>
      <c r="C934" s="228"/>
      <c r="D934" s="207" t="s">
        <v>183</v>
      </c>
      <c r="E934" s="229" t="s">
        <v>1</v>
      </c>
      <c r="F934" s="230" t="s">
        <v>188</v>
      </c>
      <c r="G934" s="228"/>
      <c r="H934" s="231">
        <v>30</v>
      </c>
      <c r="I934" s="232"/>
      <c r="J934" s="228"/>
      <c r="K934" s="228"/>
      <c r="L934" s="233"/>
      <c r="M934" s="234"/>
      <c r="N934" s="235"/>
      <c r="O934" s="235"/>
      <c r="P934" s="235"/>
      <c r="Q934" s="235"/>
      <c r="R934" s="235"/>
      <c r="S934" s="235"/>
      <c r="T934" s="236"/>
      <c r="AT934" s="237" t="s">
        <v>183</v>
      </c>
      <c r="AU934" s="237" t="s">
        <v>89</v>
      </c>
      <c r="AV934" s="15" t="s">
        <v>181</v>
      </c>
      <c r="AW934" s="15" t="s">
        <v>36</v>
      </c>
      <c r="AX934" s="15" t="s">
        <v>79</v>
      </c>
      <c r="AY934" s="237" t="s">
        <v>174</v>
      </c>
    </row>
    <row r="935" spans="2:51" s="14" customFormat="1" ht="11.25">
      <c r="B935" s="216"/>
      <c r="C935" s="217"/>
      <c r="D935" s="207" t="s">
        <v>183</v>
      </c>
      <c r="E935" s="218" t="s">
        <v>1</v>
      </c>
      <c r="F935" s="219" t="s">
        <v>851</v>
      </c>
      <c r="G935" s="217"/>
      <c r="H935" s="220">
        <v>33</v>
      </c>
      <c r="I935" s="221"/>
      <c r="J935" s="217"/>
      <c r="K935" s="217"/>
      <c r="L935" s="222"/>
      <c r="M935" s="223"/>
      <c r="N935" s="224"/>
      <c r="O935" s="224"/>
      <c r="P935" s="224"/>
      <c r="Q935" s="224"/>
      <c r="R935" s="224"/>
      <c r="S935" s="224"/>
      <c r="T935" s="225"/>
      <c r="AT935" s="226" t="s">
        <v>183</v>
      </c>
      <c r="AU935" s="226" t="s">
        <v>89</v>
      </c>
      <c r="AV935" s="14" t="s">
        <v>89</v>
      </c>
      <c r="AW935" s="14" t="s">
        <v>36</v>
      </c>
      <c r="AX935" s="14" t="s">
        <v>87</v>
      </c>
      <c r="AY935" s="226" t="s">
        <v>174</v>
      </c>
    </row>
    <row r="936" spans="1:65" s="2" customFormat="1" ht="14.45" customHeight="1">
      <c r="A936" s="35"/>
      <c r="B936" s="36"/>
      <c r="C936" s="249" t="s">
        <v>852</v>
      </c>
      <c r="D936" s="249" t="s">
        <v>317</v>
      </c>
      <c r="E936" s="250" t="s">
        <v>853</v>
      </c>
      <c r="F936" s="251" t="s">
        <v>854</v>
      </c>
      <c r="G936" s="252" t="s">
        <v>357</v>
      </c>
      <c r="H936" s="253">
        <v>33</v>
      </c>
      <c r="I936" s="254"/>
      <c r="J936" s="255">
        <f>ROUND(I936*H936,2)</f>
        <v>0</v>
      </c>
      <c r="K936" s="251" t="s">
        <v>180</v>
      </c>
      <c r="L936" s="256"/>
      <c r="M936" s="257" t="s">
        <v>1</v>
      </c>
      <c r="N936" s="258" t="s">
        <v>44</v>
      </c>
      <c r="O936" s="72"/>
      <c r="P936" s="201">
        <f>O936*H936</f>
        <v>0</v>
      </c>
      <c r="Q936" s="201">
        <v>0.0001</v>
      </c>
      <c r="R936" s="201">
        <f>Q936*H936</f>
        <v>0.0033</v>
      </c>
      <c r="S936" s="201">
        <v>0</v>
      </c>
      <c r="T936" s="202">
        <f>S936*H936</f>
        <v>0</v>
      </c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R936" s="203" t="s">
        <v>238</v>
      </c>
      <c r="AT936" s="203" t="s">
        <v>317</v>
      </c>
      <c r="AU936" s="203" t="s">
        <v>89</v>
      </c>
      <c r="AY936" s="18" t="s">
        <v>174</v>
      </c>
      <c r="BE936" s="204">
        <f>IF(N936="základní",J936,0)</f>
        <v>0</v>
      </c>
      <c r="BF936" s="204">
        <f>IF(N936="snížená",J936,0)</f>
        <v>0</v>
      </c>
      <c r="BG936" s="204">
        <f>IF(N936="zákl. přenesená",J936,0)</f>
        <v>0</v>
      </c>
      <c r="BH936" s="204">
        <f>IF(N936="sníž. přenesená",J936,0)</f>
        <v>0</v>
      </c>
      <c r="BI936" s="204">
        <f>IF(N936="nulová",J936,0)</f>
        <v>0</v>
      </c>
      <c r="BJ936" s="18" t="s">
        <v>87</v>
      </c>
      <c r="BK936" s="204">
        <f>ROUND(I936*H936,2)</f>
        <v>0</v>
      </c>
      <c r="BL936" s="18" t="s">
        <v>181</v>
      </c>
      <c r="BM936" s="203" t="s">
        <v>855</v>
      </c>
    </row>
    <row r="937" spans="2:51" s="13" customFormat="1" ht="11.25">
      <c r="B937" s="205"/>
      <c r="C937" s="206"/>
      <c r="D937" s="207" t="s">
        <v>183</v>
      </c>
      <c r="E937" s="208" t="s">
        <v>1</v>
      </c>
      <c r="F937" s="209" t="s">
        <v>529</v>
      </c>
      <c r="G937" s="206"/>
      <c r="H937" s="208" t="s">
        <v>1</v>
      </c>
      <c r="I937" s="210"/>
      <c r="J937" s="206"/>
      <c r="K937" s="206"/>
      <c r="L937" s="211"/>
      <c r="M937" s="212"/>
      <c r="N937" s="213"/>
      <c r="O937" s="213"/>
      <c r="P937" s="213"/>
      <c r="Q937" s="213"/>
      <c r="R937" s="213"/>
      <c r="S937" s="213"/>
      <c r="T937" s="214"/>
      <c r="AT937" s="215" t="s">
        <v>183</v>
      </c>
      <c r="AU937" s="215" t="s">
        <v>89</v>
      </c>
      <c r="AV937" s="13" t="s">
        <v>87</v>
      </c>
      <c r="AW937" s="13" t="s">
        <v>36</v>
      </c>
      <c r="AX937" s="13" t="s">
        <v>79</v>
      </c>
      <c r="AY937" s="215" t="s">
        <v>174</v>
      </c>
    </row>
    <row r="938" spans="2:51" s="13" customFormat="1" ht="11.25">
      <c r="B938" s="205"/>
      <c r="C938" s="206"/>
      <c r="D938" s="207" t="s">
        <v>183</v>
      </c>
      <c r="E938" s="208" t="s">
        <v>1</v>
      </c>
      <c r="F938" s="209" t="s">
        <v>200</v>
      </c>
      <c r="G938" s="206"/>
      <c r="H938" s="208" t="s">
        <v>1</v>
      </c>
      <c r="I938" s="210"/>
      <c r="J938" s="206"/>
      <c r="K938" s="206"/>
      <c r="L938" s="211"/>
      <c r="M938" s="212"/>
      <c r="N938" s="213"/>
      <c r="O938" s="213"/>
      <c r="P938" s="213"/>
      <c r="Q938" s="213"/>
      <c r="R938" s="213"/>
      <c r="S938" s="213"/>
      <c r="T938" s="214"/>
      <c r="AT938" s="215" t="s">
        <v>183</v>
      </c>
      <c r="AU938" s="215" t="s">
        <v>89</v>
      </c>
      <c r="AV938" s="13" t="s">
        <v>87</v>
      </c>
      <c r="AW938" s="13" t="s">
        <v>36</v>
      </c>
      <c r="AX938" s="13" t="s">
        <v>79</v>
      </c>
      <c r="AY938" s="215" t="s">
        <v>174</v>
      </c>
    </row>
    <row r="939" spans="2:51" s="13" customFormat="1" ht="11.25">
      <c r="B939" s="205"/>
      <c r="C939" s="206"/>
      <c r="D939" s="207" t="s">
        <v>183</v>
      </c>
      <c r="E939" s="208" t="s">
        <v>1</v>
      </c>
      <c r="F939" s="209" t="s">
        <v>201</v>
      </c>
      <c r="G939" s="206"/>
      <c r="H939" s="208" t="s">
        <v>1</v>
      </c>
      <c r="I939" s="210"/>
      <c r="J939" s="206"/>
      <c r="K939" s="206"/>
      <c r="L939" s="211"/>
      <c r="M939" s="212"/>
      <c r="N939" s="213"/>
      <c r="O939" s="213"/>
      <c r="P939" s="213"/>
      <c r="Q939" s="213"/>
      <c r="R939" s="213"/>
      <c r="S939" s="213"/>
      <c r="T939" s="214"/>
      <c r="AT939" s="215" t="s">
        <v>183</v>
      </c>
      <c r="AU939" s="215" t="s">
        <v>89</v>
      </c>
      <c r="AV939" s="13" t="s">
        <v>87</v>
      </c>
      <c r="AW939" s="13" t="s">
        <v>36</v>
      </c>
      <c r="AX939" s="13" t="s">
        <v>79</v>
      </c>
      <c r="AY939" s="215" t="s">
        <v>174</v>
      </c>
    </row>
    <row r="940" spans="2:51" s="13" customFormat="1" ht="11.25">
      <c r="B940" s="205"/>
      <c r="C940" s="206"/>
      <c r="D940" s="207" t="s">
        <v>183</v>
      </c>
      <c r="E940" s="208" t="s">
        <v>1</v>
      </c>
      <c r="F940" s="209" t="s">
        <v>848</v>
      </c>
      <c r="G940" s="206"/>
      <c r="H940" s="208" t="s">
        <v>1</v>
      </c>
      <c r="I940" s="210"/>
      <c r="J940" s="206"/>
      <c r="K940" s="206"/>
      <c r="L940" s="211"/>
      <c r="M940" s="212"/>
      <c r="N940" s="213"/>
      <c r="O940" s="213"/>
      <c r="P940" s="213"/>
      <c r="Q940" s="213"/>
      <c r="R940" s="213"/>
      <c r="S940" s="213"/>
      <c r="T940" s="214"/>
      <c r="AT940" s="215" t="s">
        <v>183</v>
      </c>
      <c r="AU940" s="215" t="s">
        <v>89</v>
      </c>
      <c r="AV940" s="13" t="s">
        <v>87</v>
      </c>
      <c r="AW940" s="13" t="s">
        <v>36</v>
      </c>
      <c r="AX940" s="13" t="s">
        <v>79</v>
      </c>
      <c r="AY940" s="215" t="s">
        <v>174</v>
      </c>
    </row>
    <row r="941" spans="2:51" s="13" customFormat="1" ht="11.25">
      <c r="B941" s="205"/>
      <c r="C941" s="206"/>
      <c r="D941" s="207" t="s">
        <v>183</v>
      </c>
      <c r="E941" s="208" t="s">
        <v>1</v>
      </c>
      <c r="F941" s="209" t="s">
        <v>587</v>
      </c>
      <c r="G941" s="206"/>
      <c r="H941" s="208" t="s">
        <v>1</v>
      </c>
      <c r="I941" s="210"/>
      <c r="J941" s="206"/>
      <c r="K941" s="206"/>
      <c r="L941" s="211"/>
      <c r="M941" s="212"/>
      <c r="N941" s="213"/>
      <c r="O941" s="213"/>
      <c r="P941" s="213"/>
      <c r="Q941" s="213"/>
      <c r="R941" s="213"/>
      <c r="S941" s="213"/>
      <c r="T941" s="214"/>
      <c r="AT941" s="215" t="s">
        <v>183</v>
      </c>
      <c r="AU941" s="215" t="s">
        <v>89</v>
      </c>
      <c r="AV941" s="13" t="s">
        <v>87</v>
      </c>
      <c r="AW941" s="13" t="s">
        <v>36</v>
      </c>
      <c r="AX941" s="13" t="s">
        <v>79</v>
      </c>
      <c r="AY941" s="215" t="s">
        <v>174</v>
      </c>
    </row>
    <row r="942" spans="2:51" s="14" customFormat="1" ht="11.25">
      <c r="B942" s="216"/>
      <c r="C942" s="217"/>
      <c r="D942" s="207" t="s">
        <v>183</v>
      </c>
      <c r="E942" s="218" t="s">
        <v>1</v>
      </c>
      <c r="F942" s="219" t="s">
        <v>849</v>
      </c>
      <c r="G942" s="217"/>
      <c r="H942" s="220">
        <v>9.1</v>
      </c>
      <c r="I942" s="221"/>
      <c r="J942" s="217"/>
      <c r="K942" s="217"/>
      <c r="L942" s="222"/>
      <c r="M942" s="223"/>
      <c r="N942" s="224"/>
      <c r="O942" s="224"/>
      <c r="P942" s="224"/>
      <c r="Q942" s="224"/>
      <c r="R942" s="224"/>
      <c r="S942" s="224"/>
      <c r="T942" s="225"/>
      <c r="AT942" s="226" t="s">
        <v>183</v>
      </c>
      <c r="AU942" s="226" t="s">
        <v>89</v>
      </c>
      <c r="AV942" s="14" t="s">
        <v>89</v>
      </c>
      <c r="AW942" s="14" t="s">
        <v>36</v>
      </c>
      <c r="AX942" s="14" t="s">
        <v>79</v>
      </c>
      <c r="AY942" s="226" t="s">
        <v>174</v>
      </c>
    </row>
    <row r="943" spans="2:51" s="13" customFormat="1" ht="11.25">
      <c r="B943" s="205"/>
      <c r="C943" s="206"/>
      <c r="D943" s="207" t="s">
        <v>183</v>
      </c>
      <c r="E943" s="208" t="s">
        <v>1</v>
      </c>
      <c r="F943" s="209" t="s">
        <v>805</v>
      </c>
      <c r="G943" s="206"/>
      <c r="H943" s="208" t="s">
        <v>1</v>
      </c>
      <c r="I943" s="210"/>
      <c r="J943" s="206"/>
      <c r="K943" s="206"/>
      <c r="L943" s="211"/>
      <c r="M943" s="212"/>
      <c r="N943" s="213"/>
      <c r="O943" s="213"/>
      <c r="P943" s="213"/>
      <c r="Q943" s="213"/>
      <c r="R943" s="213"/>
      <c r="S943" s="213"/>
      <c r="T943" s="214"/>
      <c r="AT943" s="215" t="s">
        <v>183</v>
      </c>
      <c r="AU943" s="215" t="s">
        <v>89</v>
      </c>
      <c r="AV943" s="13" t="s">
        <v>87</v>
      </c>
      <c r="AW943" s="13" t="s">
        <v>36</v>
      </c>
      <c r="AX943" s="13" t="s">
        <v>79</v>
      </c>
      <c r="AY943" s="215" t="s">
        <v>174</v>
      </c>
    </row>
    <row r="944" spans="2:51" s="14" customFormat="1" ht="11.25">
      <c r="B944" s="216"/>
      <c r="C944" s="217"/>
      <c r="D944" s="207" t="s">
        <v>183</v>
      </c>
      <c r="E944" s="218" t="s">
        <v>1</v>
      </c>
      <c r="F944" s="219" t="s">
        <v>850</v>
      </c>
      <c r="G944" s="217"/>
      <c r="H944" s="220">
        <v>20.9</v>
      </c>
      <c r="I944" s="221"/>
      <c r="J944" s="217"/>
      <c r="K944" s="217"/>
      <c r="L944" s="222"/>
      <c r="M944" s="223"/>
      <c r="N944" s="224"/>
      <c r="O944" s="224"/>
      <c r="P944" s="224"/>
      <c r="Q944" s="224"/>
      <c r="R944" s="224"/>
      <c r="S944" s="224"/>
      <c r="T944" s="225"/>
      <c r="AT944" s="226" t="s">
        <v>183</v>
      </c>
      <c r="AU944" s="226" t="s">
        <v>89</v>
      </c>
      <c r="AV944" s="14" t="s">
        <v>89</v>
      </c>
      <c r="AW944" s="14" t="s">
        <v>36</v>
      </c>
      <c r="AX944" s="14" t="s">
        <v>79</v>
      </c>
      <c r="AY944" s="226" t="s">
        <v>174</v>
      </c>
    </row>
    <row r="945" spans="2:51" s="15" customFormat="1" ht="11.25">
      <c r="B945" s="227"/>
      <c r="C945" s="228"/>
      <c r="D945" s="207" t="s">
        <v>183</v>
      </c>
      <c r="E945" s="229" t="s">
        <v>1</v>
      </c>
      <c r="F945" s="230" t="s">
        <v>188</v>
      </c>
      <c r="G945" s="228"/>
      <c r="H945" s="231">
        <v>30</v>
      </c>
      <c r="I945" s="232"/>
      <c r="J945" s="228"/>
      <c r="K945" s="228"/>
      <c r="L945" s="233"/>
      <c r="M945" s="234"/>
      <c r="N945" s="235"/>
      <c r="O945" s="235"/>
      <c r="P945" s="235"/>
      <c r="Q945" s="235"/>
      <c r="R945" s="235"/>
      <c r="S945" s="235"/>
      <c r="T945" s="236"/>
      <c r="AT945" s="237" t="s">
        <v>183</v>
      </c>
      <c r="AU945" s="237" t="s">
        <v>89</v>
      </c>
      <c r="AV945" s="15" t="s">
        <v>181</v>
      </c>
      <c r="AW945" s="15" t="s">
        <v>36</v>
      </c>
      <c r="AX945" s="15" t="s">
        <v>79</v>
      </c>
      <c r="AY945" s="237" t="s">
        <v>174</v>
      </c>
    </row>
    <row r="946" spans="2:51" s="14" customFormat="1" ht="11.25">
      <c r="B946" s="216"/>
      <c r="C946" s="217"/>
      <c r="D946" s="207" t="s">
        <v>183</v>
      </c>
      <c r="E946" s="218" t="s">
        <v>1</v>
      </c>
      <c r="F946" s="219" t="s">
        <v>851</v>
      </c>
      <c r="G946" s="217"/>
      <c r="H946" s="220">
        <v>33</v>
      </c>
      <c r="I946" s="221"/>
      <c r="J946" s="217"/>
      <c r="K946" s="217"/>
      <c r="L946" s="222"/>
      <c r="M946" s="223"/>
      <c r="N946" s="224"/>
      <c r="O946" s="224"/>
      <c r="P946" s="224"/>
      <c r="Q946" s="224"/>
      <c r="R946" s="224"/>
      <c r="S946" s="224"/>
      <c r="T946" s="225"/>
      <c r="AT946" s="226" t="s">
        <v>183</v>
      </c>
      <c r="AU946" s="226" t="s">
        <v>89</v>
      </c>
      <c r="AV946" s="14" t="s">
        <v>89</v>
      </c>
      <c r="AW946" s="14" t="s">
        <v>36</v>
      </c>
      <c r="AX946" s="14" t="s">
        <v>87</v>
      </c>
      <c r="AY946" s="226" t="s">
        <v>174</v>
      </c>
    </row>
    <row r="947" spans="1:65" s="2" customFormat="1" ht="24.2" customHeight="1">
      <c r="A947" s="35"/>
      <c r="B947" s="36"/>
      <c r="C947" s="192" t="s">
        <v>856</v>
      </c>
      <c r="D947" s="192" t="s">
        <v>176</v>
      </c>
      <c r="E947" s="193" t="s">
        <v>857</v>
      </c>
      <c r="F947" s="194" t="s">
        <v>858</v>
      </c>
      <c r="G947" s="195" t="s">
        <v>179</v>
      </c>
      <c r="H947" s="196">
        <v>36.7</v>
      </c>
      <c r="I947" s="197"/>
      <c r="J947" s="198">
        <f>ROUND(I947*H947,2)</f>
        <v>0</v>
      </c>
      <c r="K947" s="194" t="s">
        <v>180</v>
      </c>
      <c r="L947" s="40"/>
      <c r="M947" s="199" t="s">
        <v>1</v>
      </c>
      <c r="N947" s="200" t="s">
        <v>44</v>
      </c>
      <c r="O947" s="72"/>
      <c r="P947" s="201">
        <f>O947*H947</f>
        <v>0</v>
      </c>
      <c r="Q947" s="201">
        <v>0.00852</v>
      </c>
      <c r="R947" s="201">
        <f>Q947*H947</f>
        <v>0.312684</v>
      </c>
      <c r="S947" s="201">
        <v>0</v>
      </c>
      <c r="T947" s="202">
        <f>S947*H947</f>
        <v>0</v>
      </c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R947" s="203" t="s">
        <v>181</v>
      </c>
      <c r="AT947" s="203" t="s">
        <v>176</v>
      </c>
      <c r="AU947" s="203" t="s">
        <v>89</v>
      </c>
      <c r="AY947" s="18" t="s">
        <v>174</v>
      </c>
      <c r="BE947" s="204">
        <f>IF(N947="základní",J947,0)</f>
        <v>0</v>
      </c>
      <c r="BF947" s="204">
        <f>IF(N947="snížená",J947,0)</f>
        <v>0</v>
      </c>
      <c r="BG947" s="204">
        <f>IF(N947="zákl. přenesená",J947,0)</f>
        <v>0</v>
      </c>
      <c r="BH947" s="204">
        <f>IF(N947="sníž. přenesená",J947,0)</f>
        <v>0</v>
      </c>
      <c r="BI947" s="204">
        <f>IF(N947="nulová",J947,0)</f>
        <v>0</v>
      </c>
      <c r="BJ947" s="18" t="s">
        <v>87</v>
      </c>
      <c r="BK947" s="204">
        <f>ROUND(I947*H947,2)</f>
        <v>0</v>
      </c>
      <c r="BL947" s="18" t="s">
        <v>181</v>
      </c>
      <c r="BM947" s="203" t="s">
        <v>859</v>
      </c>
    </row>
    <row r="948" spans="2:51" s="13" customFormat="1" ht="11.25">
      <c r="B948" s="205"/>
      <c r="C948" s="206"/>
      <c r="D948" s="207" t="s">
        <v>183</v>
      </c>
      <c r="E948" s="208" t="s">
        <v>1</v>
      </c>
      <c r="F948" s="209" t="s">
        <v>529</v>
      </c>
      <c r="G948" s="206"/>
      <c r="H948" s="208" t="s">
        <v>1</v>
      </c>
      <c r="I948" s="210"/>
      <c r="J948" s="206"/>
      <c r="K948" s="206"/>
      <c r="L948" s="211"/>
      <c r="M948" s="212"/>
      <c r="N948" s="213"/>
      <c r="O948" s="213"/>
      <c r="P948" s="213"/>
      <c r="Q948" s="213"/>
      <c r="R948" s="213"/>
      <c r="S948" s="213"/>
      <c r="T948" s="214"/>
      <c r="AT948" s="215" t="s">
        <v>183</v>
      </c>
      <c r="AU948" s="215" t="s">
        <v>89</v>
      </c>
      <c r="AV948" s="13" t="s">
        <v>87</v>
      </c>
      <c r="AW948" s="13" t="s">
        <v>36</v>
      </c>
      <c r="AX948" s="13" t="s">
        <v>79</v>
      </c>
      <c r="AY948" s="215" t="s">
        <v>174</v>
      </c>
    </row>
    <row r="949" spans="2:51" s="13" customFormat="1" ht="11.25">
      <c r="B949" s="205"/>
      <c r="C949" s="206"/>
      <c r="D949" s="207" t="s">
        <v>183</v>
      </c>
      <c r="E949" s="208" t="s">
        <v>1</v>
      </c>
      <c r="F949" s="209" t="s">
        <v>200</v>
      </c>
      <c r="G949" s="206"/>
      <c r="H949" s="208" t="s">
        <v>1</v>
      </c>
      <c r="I949" s="210"/>
      <c r="J949" s="206"/>
      <c r="K949" s="206"/>
      <c r="L949" s="211"/>
      <c r="M949" s="212"/>
      <c r="N949" s="213"/>
      <c r="O949" s="213"/>
      <c r="P949" s="213"/>
      <c r="Q949" s="213"/>
      <c r="R949" s="213"/>
      <c r="S949" s="213"/>
      <c r="T949" s="214"/>
      <c r="AT949" s="215" t="s">
        <v>183</v>
      </c>
      <c r="AU949" s="215" t="s">
        <v>89</v>
      </c>
      <c r="AV949" s="13" t="s">
        <v>87</v>
      </c>
      <c r="AW949" s="13" t="s">
        <v>36</v>
      </c>
      <c r="AX949" s="13" t="s">
        <v>79</v>
      </c>
      <c r="AY949" s="215" t="s">
        <v>174</v>
      </c>
    </row>
    <row r="950" spans="2:51" s="13" customFormat="1" ht="11.25">
      <c r="B950" s="205"/>
      <c r="C950" s="206"/>
      <c r="D950" s="207" t="s">
        <v>183</v>
      </c>
      <c r="E950" s="208" t="s">
        <v>1</v>
      </c>
      <c r="F950" s="209" t="s">
        <v>552</v>
      </c>
      <c r="G950" s="206"/>
      <c r="H950" s="208" t="s">
        <v>1</v>
      </c>
      <c r="I950" s="210"/>
      <c r="J950" s="206"/>
      <c r="K950" s="206"/>
      <c r="L950" s="211"/>
      <c r="M950" s="212"/>
      <c r="N950" s="213"/>
      <c r="O950" s="213"/>
      <c r="P950" s="213"/>
      <c r="Q950" s="213"/>
      <c r="R950" s="213"/>
      <c r="S950" s="213"/>
      <c r="T950" s="214"/>
      <c r="AT950" s="215" t="s">
        <v>183</v>
      </c>
      <c r="AU950" s="215" t="s">
        <v>89</v>
      </c>
      <c r="AV950" s="13" t="s">
        <v>87</v>
      </c>
      <c r="AW950" s="13" t="s">
        <v>36</v>
      </c>
      <c r="AX950" s="13" t="s">
        <v>79</v>
      </c>
      <c r="AY950" s="215" t="s">
        <v>174</v>
      </c>
    </row>
    <row r="951" spans="2:51" s="13" customFormat="1" ht="11.25">
      <c r="B951" s="205"/>
      <c r="C951" s="206"/>
      <c r="D951" s="207" t="s">
        <v>183</v>
      </c>
      <c r="E951" s="208" t="s">
        <v>1</v>
      </c>
      <c r="F951" s="209" t="s">
        <v>860</v>
      </c>
      <c r="G951" s="206"/>
      <c r="H951" s="208" t="s">
        <v>1</v>
      </c>
      <c r="I951" s="210"/>
      <c r="J951" s="206"/>
      <c r="K951" s="206"/>
      <c r="L951" s="211"/>
      <c r="M951" s="212"/>
      <c r="N951" s="213"/>
      <c r="O951" s="213"/>
      <c r="P951" s="213"/>
      <c r="Q951" s="213"/>
      <c r="R951" s="213"/>
      <c r="S951" s="213"/>
      <c r="T951" s="214"/>
      <c r="AT951" s="215" t="s">
        <v>183</v>
      </c>
      <c r="AU951" s="215" t="s">
        <v>89</v>
      </c>
      <c r="AV951" s="13" t="s">
        <v>87</v>
      </c>
      <c r="AW951" s="13" t="s">
        <v>36</v>
      </c>
      <c r="AX951" s="13" t="s">
        <v>79</v>
      </c>
      <c r="AY951" s="215" t="s">
        <v>174</v>
      </c>
    </row>
    <row r="952" spans="2:51" s="14" customFormat="1" ht="11.25">
      <c r="B952" s="216"/>
      <c r="C952" s="217"/>
      <c r="D952" s="207" t="s">
        <v>183</v>
      </c>
      <c r="E952" s="218" t="s">
        <v>1</v>
      </c>
      <c r="F952" s="219" t="s">
        <v>836</v>
      </c>
      <c r="G952" s="217"/>
      <c r="H952" s="220">
        <v>36.7</v>
      </c>
      <c r="I952" s="221"/>
      <c r="J952" s="217"/>
      <c r="K952" s="217"/>
      <c r="L952" s="222"/>
      <c r="M952" s="223"/>
      <c r="N952" s="224"/>
      <c r="O952" s="224"/>
      <c r="P952" s="224"/>
      <c r="Q952" s="224"/>
      <c r="R952" s="224"/>
      <c r="S952" s="224"/>
      <c r="T952" s="225"/>
      <c r="AT952" s="226" t="s">
        <v>183</v>
      </c>
      <c r="AU952" s="226" t="s">
        <v>89</v>
      </c>
      <c r="AV952" s="14" t="s">
        <v>89</v>
      </c>
      <c r="AW952" s="14" t="s">
        <v>36</v>
      </c>
      <c r="AX952" s="14" t="s">
        <v>79</v>
      </c>
      <c r="AY952" s="226" t="s">
        <v>174</v>
      </c>
    </row>
    <row r="953" spans="2:51" s="15" customFormat="1" ht="11.25">
      <c r="B953" s="227"/>
      <c r="C953" s="228"/>
      <c r="D953" s="207" t="s">
        <v>183</v>
      </c>
      <c r="E953" s="229" t="s">
        <v>1</v>
      </c>
      <c r="F953" s="230" t="s">
        <v>188</v>
      </c>
      <c r="G953" s="228"/>
      <c r="H953" s="231">
        <v>36.7</v>
      </c>
      <c r="I953" s="232"/>
      <c r="J953" s="228"/>
      <c r="K953" s="228"/>
      <c r="L953" s="233"/>
      <c r="M953" s="234"/>
      <c r="N953" s="235"/>
      <c r="O953" s="235"/>
      <c r="P953" s="235"/>
      <c r="Q953" s="235"/>
      <c r="R953" s="235"/>
      <c r="S953" s="235"/>
      <c r="T953" s="236"/>
      <c r="AT953" s="237" t="s">
        <v>183</v>
      </c>
      <c r="AU953" s="237" t="s">
        <v>89</v>
      </c>
      <c r="AV953" s="15" t="s">
        <v>181</v>
      </c>
      <c r="AW953" s="15" t="s">
        <v>36</v>
      </c>
      <c r="AX953" s="15" t="s">
        <v>87</v>
      </c>
      <c r="AY953" s="237" t="s">
        <v>174</v>
      </c>
    </row>
    <row r="954" spans="1:65" s="2" customFormat="1" ht="14.45" customHeight="1">
      <c r="A954" s="35"/>
      <c r="B954" s="36"/>
      <c r="C954" s="249" t="s">
        <v>861</v>
      </c>
      <c r="D954" s="249" t="s">
        <v>317</v>
      </c>
      <c r="E954" s="250" t="s">
        <v>862</v>
      </c>
      <c r="F954" s="251" t="s">
        <v>863</v>
      </c>
      <c r="G954" s="252" t="s">
        <v>179</v>
      </c>
      <c r="H954" s="253">
        <v>40.37</v>
      </c>
      <c r="I954" s="254"/>
      <c r="J954" s="255">
        <f>ROUND(I954*H954,2)</f>
        <v>0</v>
      </c>
      <c r="K954" s="251" t="s">
        <v>180</v>
      </c>
      <c r="L954" s="256"/>
      <c r="M954" s="257" t="s">
        <v>1</v>
      </c>
      <c r="N954" s="258" t="s">
        <v>44</v>
      </c>
      <c r="O954" s="72"/>
      <c r="P954" s="201">
        <f>O954*H954</f>
        <v>0</v>
      </c>
      <c r="Q954" s="201">
        <v>0.003</v>
      </c>
      <c r="R954" s="201">
        <f>Q954*H954</f>
        <v>0.12111</v>
      </c>
      <c r="S954" s="201">
        <v>0</v>
      </c>
      <c r="T954" s="202">
        <f>S954*H954</f>
        <v>0</v>
      </c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R954" s="203" t="s">
        <v>238</v>
      </c>
      <c r="AT954" s="203" t="s">
        <v>317</v>
      </c>
      <c r="AU954" s="203" t="s">
        <v>89</v>
      </c>
      <c r="AY954" s="18" t="s">
        <v>174</v>
      </c>
      <c r="BE954" s="204">
        <f>IF(N954="základní",J954,0)</f>
        <v>0</v>
      </c>
      <c r="BF954" s="204">
        <f>IF(N954="snížená",J954,0)</f>
        <v>0</v>
      </c>
      <c r="BG954" s="204">
        <f>IF(N954="zákl. přenesená",J954,0)</f>
        <v>0</v>
      </c>
      <c r="BH954" s="204">
        <f>IF(N954="sníž. přenesená",J954,0)</f>
        <v>0</v>
      </c>
      <c r="BI954" s="204">
        <f>IF(N954="nulová",J954,0)</f>
        <v>0</v>
      </c>
      <c r="BJ954" s="18" t="s">
        <v>87</v>
      </c>
      <c r="BK954" s="204">
        <f>ROUND(I954*H954,2)</f>
        <v>0</v>
      </c>
      <c r="BL954" s="18" t="s">
        <v>181</v>
      </c>
      <c r="BM954" s="203" t="s">
        <v>864</v>
      </c>
    </row>
    <row r="955" spans="2:51" s="14" customFormat="1" ht="11.25">
      <c r="B955" s="216"/>
      <c r="C955" s="217"/>
      <c r="D955" s="207" t="s">
        <v>183</v>
      </c>
      <c r="E955" s="218" t="s">
        <v>1</v>
      </c>
      <c r="F955" s="219" t="s">
        <v>865</v>
      </c>
      <c r="G955" s="217"/>
      <c r="H955" s="220">
        <v>40.37</v>
      </c>
      <c r="I955" s="221"/>
      <c r="J955" s="217"/>
      <c r="K955" s="217"/>
      <c r="L955" s="222"/>
      <c r="M955" s="223"/>
      <c r="N955" s="224"/>
      <c r="O955" s="224"/>
      <c r="P955" s="224"/>
      <c r="Q955" s="224"/>
      <c r="R955" s="224"/>
      <c r="S955" s="224"/>
      <c r="T955" s="225"/>
      <c r="AT955" s="226" t="s">
        <v>183</v>
      </c>
      <c r="AU955" s="226" t="s">
        <v>89</v>
      </c>
      <c r="AV955" s="14" t="s">
        <v>89</v>
      </c>
      <c r="AW955" s="14" t="s">
        <v>36</v>
      </c>
      <c r="AX955" s="14" t="s">
        <v>87</v>
      </c>
      <c r="AY955" s="226" t="s">
        <v>174</v>
      </c>
    </row>
    <row r="956" spans="1:65" s="2" customFormat="1" ht="24.2" customHeight="1">
      <c r="A956" s="35"/>
      <c r="B956" s="36"/>
      <c r="C956" s="192" t="s">
        <v>866</v>
      </c>
      <c r="D956" s="192" t="s">
        <v>176</v>
      </c>
      <c r="E956" s="193" t="s">
        <v>867</v>
      </c>
      <c r="F956" s="194" t="s">
        <v>868</v>
      </c>
      <c r="G956" s="195" t="s">
        <v>179</v>
      </c>
      <c r="H956" s="196">
        <v>126.768</v>
      </c>
      <c r="I956" s="197"/>
      <c r="J956" s="198">
        <f>ROUND(I956*H956,2)</f>
        <v>0</v>
      </c>
      <c r="K956" s="194" t="s">
        <v>180</v>
      </c>
      <c r="L956" s="40"/>
      <c r="M956" s="199" t="s">
        <v>1</v>
      </c>
      <c r="N956" s="200" t="s">
        <v>44</v>
      </c>
      <c r="O956" s="72"/>
      <c r="P956" s="201">
        <f>O956*H956</f>
        <v>0</v>
      </c>
      <c r="Q956" s="201">
        <v>0.0086</v>
      </c>
      <c r="R956" s="201">
        <f>Q956*H956</f>
        <v>1.0902048</v>
      </c>
      <c r="S956" s="201">
        <v>0</v>
      </c>
      <c r="T956" s="202">
        <f>S956*H956</f>
        <v>0</v>
      </c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R956" s="203" t="s">
        <v>181</v>
      </c>
      <c r="AT956" s="203" t="s">
        <v>176</v>
      </c>
      <c r="AU956" s="203" t="s">
        <v>89</v>
      </c>
      <c r="AY956" s="18" t="s">
        <v>174</v>
      </c>
      <c r="BE956" s="204">
        <f>IF(N956="základní",J956,0)</f>
        <v>0</v>
      </c>
      <c r="BF956" s="204">
        <f>IF(N956="snížená",J956,0)</f>
        <v>0</v>
      </c>
      <c r="BG956" s="204">
        <f>IF(N956="zákl. přenesená",J956,0)</f>
        <v>0</v>
      </c>
      <c r="BH956" s="204">
        <f>IF(N956="sníž. přenesená",J956,0)</f>
        <v>0</v>
      </c>
      <c r="BI956" s="204">
        <f>IF(N956="nulová",J956,0)</f>
        <v>0</v>
      </c>
      <c r="BJ956" s="18" t="s">
        <v>87</v>
      </c>
      <c r="BK956" s="204">
        <f>ROUND(I956*H956,2)</f>
        <v>0</v>
      </c>
      <c r="BL956" s="18" t="s">
        <v>181</v>
      </c>
      <c r="BM956" s="203" t="s">
        <v>869</v>
      </c>
    </row>
    <row r="957" spans="2:51" s="13" customFormat="1" ht="11.25">
      <c r="B957" s="205"/>
      <c r="C957" s="206"/>
      <c r="D957" s="207" t="s">
        <v>183</v>
      </c>
      <c r="E957" s="208" t="s">
        <v>1</v>
      </c>
      <c r="F957" s="209" t="s">
        <v>529</v>
      </c>
      <c r="G957" s="206"/>
      <c r="H957" s="208" t="s">
        <v>1</v>
      </c>
      <c r="I957" s="210"/>
      <c r="J957" s="206"/>
      <c r="K957" s="206"/>
      <c r="L957" s="211"/>
      <c r="M957" s="212"/>
      <c r="N957" s="213"/>
      <c r="O957" s="213"/>
      <c r="P957" s="213"/>
      <c r="Q957" s="213"/>
      <c r="R957" s="213"/>
      <c r="S957" s="213"/>
      <c r="T957" s="214"/>
      <c r="AT957" s="215" t="s">
        <v>183</v>
      </c>
      <c r="AU957" s="215" t="s">
        <v>89</v>
      </c>
      <c r="AV957" s="13" t="s">
        <v>87</v>
      </c>
      <c r="AW957" s="13" t="s">
        <v>36</v>
      </c>
      <c r="AX957" s="13" t="s">
        <v>79</v>
      </c>
      <c r="AY957" s="215" t="s">
        <v>174</v>
      </c>
    </row>
    <row r="958" spans="2:51" s="13" customFormat="1" ht="11.25">
      <c r="B958" s="205"/>
      <c r="C958" s="206"/>
      <c r="D958" s="207" t="s">
        <v>183</v>
      </c>
      <c r="E958" s="208" t="s">
        <v>1</v>
      </c>
      <c r="F958" s="209" t="s">
        <v>200</v>
      </c>
      <c r="G958" s="206"/>
      <c r="H958" s="208" t="s">
        <v>1</v>
      </c>
      <c r="I958" s="210"/>
      <c r="J958" s="206"/>
      <c r="K958" s="206"/>
      <c r="L958" s="211"/>
      <c r="M958" s="212"/>
      <c r="N958" s="213"/>
      <c r="O958" s="213"/>
      <c r="P958" s="213"/>
      <c r="Q958" s="213"/>
      <c r="R958" s="213"/>
      <c r="S958" s="213"/>
      <c r="T958" s="214"/>
      <c r="AT958" s="215" t="s">
        <v>183</v>
      </c>
      <c r="AU958" s="215" t="s">
        <v>89</v>
      </c>
      <c r="AV958" s="13" t="s">
        <v>87</v>
      </c>
      <c r="AW958" s="13" t="s">
        <v>36</v>
      </c>
      <c r="AX958" s="13" t="s">
        <v>79</v>
      </c>
      <c r="AY958" s="215" t="s">
        <v>174</v>
      </c>
    </row>
    <row r="959" spans="2:51" s="13" customFormat="1" ht="11.25">
      <c r="B959" s="205"/>
      <c r="C959" s="206"/>
      <c r="D959" s="207" t="s">
        <v>183</v>
      </c>
      <c r="E959" s="208" t="s">
        <v>1</v>
      </c>
      <c r="F959" s="209" t="s">
        <v>552</v>
      </c>
      <c r="G959" s="206"/>
      <c r="H959" s="208" t="s">
        <v>1</v>
      </c>
      <c r="I959" s="210"/>
      <c r="J959" s="206"/>
      <c r="K959" s="206"/>
      <c r="L959" s="211"/>
      <c r="M959" s="212"/>
      <c r="N959" s="213"/>
      <c r="O959" s="213"/>
      <c r="P959" s="213"/>
      <c r="Q959" s="213"/>
      <c r="R959" s="213"/>
      <c r="S959" s="213"/>
      <c r="T959" s="214"/>
      <c r="AT959" s="215" t="s">
        <v>183</v>
      </c>
      <c r="AU959" s="215" t="s">
        <v>89</v>
      </c>
      <c r="AV959" s="13" t="s">
        <v>87</v>
      </c>
      <c r="AW959" s="13" t="s">
        <v>36</v>
      </c>
      <c r="AX959" s="13" t="s">
        <v>79</v>
      </c>
      <c r="AY959" s="215" t="s">
        <v>174</v>
      </c>
    </row>
    <row r="960" spans="2:51" s="13" customFormat="1" ht="11.25">
      <c r="B960" s="205"/>
      <c r="C960" s="206"/>
      <c r="D960" s="207" t="s">
        <v>183</v>
      </c>
      <c r="E960" s="208" t="s">
        <v>1</v>
      </c>
      <c r="F960" s="209" t="s">
        <v>870</v>
      </c>
      <c r="G960" s="206"/>
      <c r="H960" s="208" t="s">
        <v>1</v>
      </c>
      <c r="I960" s="210"/>
      <c r="J960" s="206"/>
      <c r="K960" s="206"/>
      <c r="L960" s="211"/>
      <c r="M960" s="212"/>
      <c r="N960" s="213"/>
      <c r="O960" s="213"/>
      <c r="P960" s="213"/>
      <c r="Q960" s="213"/>
      <c r="R960" s="213"/>
      <c r="S960" s="213"/>
      <c r="T960" s="214"/>
      <c r="AT960" s="215" t="s">
        <v>183</v>
      </c>
      <c r="AU960" s="215" t="s">
        <v>89</v>
      </c>
      <c r="AV960" s="13" t="s">
        <v>87</v>
      </c>
      <c r="AW960" s="13" t="s">
        <v>36</v>
      </c>
      <c r="AX960" s="13" t="s">
        <v>79</v>
      </c>
      <c r="AY960" s="215" t="s">
        <v>174</v>
      </c>
    </row>
    <row r="961" spans="2:51" s="14" customFormat="1" ht="11.25">
      <c r="B961" s="216"/>
      <c r="C961" s="217"/>
      <c r="D961" s="207" t="s">
        <v>183</v>
      </c>
      <c r="E961" s="218" t="s">
        <v>1</v>
      </c>
      <c r="F961" s="219" t="s">
        <v>833</v>
      </c>
      <c r="G961" s="217"/>
      <c r="H961" s="220">
        <v>100</v>
      </c>
      <c r="I961" s="221"/>
      <c r="J961" s="217"/>
      <c r="K961" s="217"/>
      <c r="L961" s="222"/>
      <c r="M961" s="223"/>
      <c r="N961" s="224"/>
      <c r="O961" s="224"/>
      <c r="P961" s="224"/>
      <c r="Q961" s="224"/>
      <c r="R961" s="224"/>
      <c r="S961" s="224"/>
      <c r="T961" s="225"/>
      <c r="AT961" s="226" t="s">
        <v>183</v>
      </c>
      <c r="AU961" s="226" t="s">
        <v>89</v>
      </c>
      <c r="AV961" s="14" t="s">
        <v>89</v>
      </c>
      <c r="AW961" s="14" t="s">
        <v>36</v>
      </c>
      <c r="AX961" s="14" t="s">
        <v>79</v>
      </c>
      <c r="AY961" s="226" t="s">
        <v>174</v>
      </c>
    </row>
    <row r="962" spans="2:51" s="14" customFormat="1" ht="11.25">
      <c r="B962" s="216"/>
      <c r="C962" s="217"/>
      <c r="D962" s="207" t="s">
        <v>183</v>
      </c>
      <c r="E962" s="218" t="s">
        <v>1</v>
      </c>
      <c r="F962" s="219" t="s">
        <v>871</v>
      </c>
      <c r="G962" s="217"/>
      <c r="H962" s="220">
        <v>26.318</v>
      </c>
      <c r="I962" s="221"/>
      <c r="J962" s="217"/>
      <c r="K962" s="217"/>
      <c r="L962" s="222"/>
      <c r="M962" s="223"/>
      <c r="N962" s="224"/>
      <c r="O962" s="224"/>
      <c r="P962" s="224"/>
      <c r="Q962" s="224"/>
      <c r="R962" s="224"/>
      <c r="S962" s="224"/>
      <c r="T962" s="225"/>
      <c r="AT962" s="226" t="s">
        <v>183</v>
      </c>
      <c r="AU962" s="226" t="s">
        <v>89</v>
      </c>
      <c r="AV962" s="14" t="s">
        <v>89</v>
      </c>
      <c r="AW962" s="14" t="s">
        <v>36</v>
      </c>
      <c r="AX962" s="14" t="s">
        <v>79</v>
      </c>
      <c r="AY962" s="226" t="s">
        <v>174</v>
      </c>
    </row>
    <row r="963" spans="2:51" s="14" customFormat="1" ht="11.25">
      <c r="B963" s="216"/>
      <c r="C963" s="217"/>
      <c r="D963" s="207" t="s">
        <v>183</v>
      </c>
      <c r="E963" s="218" t="s">
        <v>1</v>
      </c>
      <c r="F963" s="219" t="s">
        <v>554</v>
      </c>
      <c r="G963" s="217"/>
      <c r="H963" s="220">
        <v>0.45</v>
      </c>
      <c r="I963" s="221"/>
      <c r="J963" s="217"/>
      <c r="K963" s="217"/>
      <c r="L963" s="222"/>
      <c r="M963" s="223"/>
      <c r="N963" s="224"/>
      <c r="O963" s="224"/>
      <c r="P963" s="224"/>
      <c r="Q963" s="224"/>
      <c r="R963" s="224"/>
      <c r="S963" s="224"/>
      <c r="T963" s="225"/>
      <c r="AT963" s="226" t="s">
        <v>183</v>
      </c>
      <c r="AU963" s="226" t="s">
        <v>89</v>
      </c>
      <c r="AV963" s="14" t="s">
        <v>89</v>
      </c>
      <c r="AW963" s="14" t="s">
        <v>36</v>
      </c>
      <c r="AX963" s="14" t="s">
        <v>79</v>
      </c>
      <c r="AY963" s="226" t="s">
        <v>174</v>
      </c>
    </row>
    <row r="964" spans="2:51" s="15" customFormat="1" ht="11.25">
      <c r="B964" s="227"/>
      <c r="C964" s="228"/>
      <c r="D964" s="207" t="s">
        <v>183</v>
      </c>
      <c r="E964" s="229" t="s">
        <v>1</v>
      </c>
      <c r="F964" s="230" t="s">
        <v>188</v>
      </c>
      <c r="G964" s="228"/>
      <c r="H964" s="231">
        <v>126.768</v>
      </c>
      <c r="I964" s="232"/>
      <c r="J964" s="228"/>
      <c r="K964" s="228"/>
      <c r="L964" s="233"/>
      <c r="M964" s="234"/>
      <c r="N964" s="235"/>
      <c r="O964" s="235"/>
      <c r="P964" s="235"/>
      <c r="Q964" s="235"/>
      <c r="R964" s="235"/>
      <c r="S964" s="235"/>
      <c r="T964" s="236"/>
      <c r="AT964" s="237" t="s">
        <v>183</v>
      </c>
      <c r="AU964" s="237" t="s">
        <v>89</v>
      </c>
      <c r="AV964" s="15" t="s">
        <v>181</v>
      </c>
      <c r="AW964" s="15" t="s">
        <v>36</v>
      </c>
      <c r="AX964" s="15" t="s">
        <v>87</v>
      </c>
      <c r="AY964" s="237" t="s">
        <v>174</v>
      </c>
    </row>
    <row r="965" spans="1:65" s="2" customFormat="1" ht="14.45" customHeight="1">
      <c r="A965" s="35"/>
      <c r="B965" s="36"/>
      <c r="C965" s="249" t="s">
        <v>872</v>
      </c>
      <c r="D965" s="249" t="s">
        <v>317</v>
      </c>
      <c r="E965" s="250" t="s">
        <v>873</v>
      </c>
      <c r="F965" s="251" t="s">
        <v>874</v>
      </c>
      <c r="G965" s="252" t="s">
        <v>179</v>
      </c>
      <c r="H965" s="253">
        <v>139.445</v>
      </c>
      <c r="I965" s="254"/>
      <c r="J965" s="255">
        <f>ROUND(I965*H965,2)</f>
        <v>0</v>
      </c>
      <c r="K965" s="251" t="s">
        <v>180</v>
      </c>
      <c r="L965" s="256"/>
      <c r="M965" s="257" t="s">
        <v>1</v>
      </c>
      <c r="N965" s="258" t="s">
        <v>44</v>
      </c>
      <c r="O965" s="72"/>
      <c r="P965" s="201">
        <f>O965*H965</f>
        <v>0</v>
      </c>
      <c r="Q965" s="201">
        <v>0.0023</v>
      </c>
      <c r="R965" s="201">
        <f>Q965*H965</f>
        <v>0.3207235</v>
      </c>
      <c r="S965" s="201">
        <v>0</v>
      </c>
      <c r="T965" s="202">
        <f>S965*H965</f>
        <v>0</v>
      </c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R965" s="203" t="s">
        <v>238</v>
      </c>
      <c r="AT965" s="203" t="s">
        <v>317</v>
      </c>
      <c r="AU965" s="203" t="s">
        <v>89</v>
      </c>
      <c r="AY965" s="18" t="s">
        <v>174</v>
      </c>
      <c r="BE965" s="204">
        <f>IF(N965="základní",J965,0)</f>
        <v>0</v>
      </c>
      <c r="BF965" s="204">
        <f>IF(N965="snížená",J965,0)</f>
        <v>0</v>
      </c>
      <c r="BG965" s="204">
        <f>IF(N965="zákl. přenesená",J965,0)</f>
        <v>0</v>
      </c>
      <c r="BH965" s="204">
        <f>IF(N965="sníž. přenesená",J965,0)</f>
        <v>0</v>
      </c>
      <c r="BI965" s="204">
        <f>IF(N965="nulová",J965,0)</f>
        <v>0</v>
      </c>
      <c r="BJ965" s="18" t="s">
        <v>87</v>
      </c>
      <c r="BK965" s="204">
        <f>ROUND(I965*H965,2)</f>
        <v>0</v>
      </c>
      <c r="BL965" s="18" t="s">
        <v>181</v>
      </c>
      <c r="BM965" s="203" t="s">
        <v>875</v>
      </c>
    </row>
    <row r="966" spans="2:51" s="14" customFormat="1" ht="11.25">
      <c r="B966" s="216"/>
      <c r="C966" s="217"/>
      <c r="D966" s="207" t="s">
        <v>183</v>
      </c>
      <c r="E966" s="218" t="s">
        <v>1</v>
      </c>
      <c r="F966" s="219" t="s">
        <v>876</v>
      </c>
      <c r="G966" s="217"/>
      <c r="H966" s="220">
        <v>139.445</v>
      </c>
      <c r="I966" s="221"/>
      <c r="J966" s="217"/>
      <c r="K966" s="217"/>
      <c r="L966" s="222"/>
      <c r="M966" s="223"/>
      <c r="N966" s="224"/>
      <c r="O966" s="224"/>
      <c r="P966" s="224"/>
      <c r="Q966" s="224"/>
      <c r="R966" s="224"/>
      <c r="S966" s="224"/>
      <c r="T966" s="225"/>
      <c r="AT966" s="226" t="s">
        <v>183</v>
      </c>
      <c r="AU966" s="226" t="s">
        <v>89</v>
      </c>
      <c r="AV966" s="14" t="s">
        <v>89</v>
      </c>
      <c r="AW966" s="14" t="s">
        <v>36</v>
      </c>
      <c r="AX966" s="14" t="s">
        <v>87</v>
      </c>
      <c r="AY966" s="226" t="s">
        <v>174</v>
      </c>
    </row>
    <row r="967" spans="1:65" s="2" customFormat="1" ht="14.45" customHeight="1">
      <c r="A967" s="35"/>
      <c r="B967" s="36"/>
      <c r="C967" s="192" t="s">
        <v>877</v>
      </c>
      <c r="D967" s="192" t="s">
        <v>176</v>
      </c>
      <c r="E967" s="193" t="s">
        <v>878</v>
      </c>
      <c r="F967" s="194" t="s">
        <v>879</v>
      </c>
      <c r="G967" s="195" t="s">
        <v>357</v>
      </c>
      <c r="H967" s="196">
        <v>34.4</v>
      </c>
      <c r="I967" s="197"/>
      <c r="J967" s="198">
        <f>ROUND(I967*H967,2)</f>
        <v>0</v>
      </c>
      <c r="K967" s="194" t="s">
        <v>180</v>
      </c>
      <c r="L967" s="40"/>
      <c r="M967" s="199" t="s">
        <v>1</v>
      </c>
      <c r="N967" s="200" t="s">
        <v>44</v>
      </c>
      <c r="O967" s="72"/>
      <c r="P967" s="201">
        <f>O967*H967</f>
        <v>0</v>
      </c>
      <c r="Q967" s="201">
        <v>3E-05</v>
      </c>
      <c r="R967" s="201">
        <f>Q967*H967</f>
        <v>0.001032</v>
      </c>
      <c r="S967" s="201">
        <v>0</v>
      </c>
      <c r="T967" s="202">
        <f>S967*H967</f>
        <v>0</v>
      </c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R967" s="203" t="s">
        <v>181</v>
      </c>
      <c r="AT967" s="203" t="s">
        <v>176</v>
      </c>
      <c r="AU967" s="203" t="s">
        <v>89</v>
      </c>
      <c r="AY967" s="18" t="s">
        <v>174</v>
      </c>
      <c r="BE967" s="204">
        <f>IF(N967="základní",J967,0)</f>
        <v>0</v>
      </c>
      <c r="BF967" s="204">
        <f>IF(N967="snížená",J967,0)</f>
        <v>0</v>
      </c>
      <c r="BG967" s="204">
        <f>IF(N967="zákl. přenesená",J967,0)</f>
        <v>0</v>
      </c>
      <c r="BH967" s="204">
        <f>IF(N967="sníž. přenesená",J967,0)</f>
        <v>0</v>
      </c>
      <c r="BI967" s="204">
        <f>IF(N967="nulová",J967,0)</f>
        <v>0</v>
      </c>
      <c r="BJ967" s="18" t="s">
        <v>87</v>
      </c>
      <c r="BK967" s="204">
        <f>ROUND(I967*H967,2)</f>
        <v>0</v>
      </c>
      <c r="BL967" s="18" t="s">
        <v>181</v>
      </c>
      <c r="BM967" s="203" t="s">
        <v>880</v>
      </c>
    </row>
    <row r="968" spans="2:51" s="13" customFormat="1" ht="11.25">
      <c r="B968" s="205"/>
      <c r="C968" s="206"/>
      <c r="D968" s="207" t="s">
        <v>183</v>
      </c>
      <c r="E968" s="208" t="s">
        <v>1</v>
      </c>
      <c r="F968" s="209" t="s">
        <v>529</v>
      </c>
      <c r="G968" s="206"/>
      <c r="H968" s="208" t="s">
        <v>1</v>
      </c>
      <c r="I968" s="210"/>
      <c r="J968" s="206"/>
      <c r="K968" s="206"/>
      <c r="L968" s="211"/>
      <c r="M968" s="212"/>
      <c r="N968" s="213"/>
      <c r="O968" s="213"/>
      <c r="P968" s="213"/>
      <c r="Q968" s="213"/>
      <c r="R968" s="213"/>
      <c r="S968" s="213"/>
      <c r="T968" s="214"/>
      <c r="AT968" s="215" t="s">
        <v>183</v>
      </c>
      <c r="AU968" s="215" t="s">
        <v>89</v>
      </c>
      <c r="AV968" s="13" t="s">
        <v>87</v>
      </c>
      <c r="AW968" s="13" t="s">
        <v>36</v>
      </c>
      <c r="AX968" s="13" t="s">
        <v>79</v>
      </c>
      <c r="AY968" s="215" t="s">
        <v>174</v>
      </c>
    </row>
    <row r="969" spans="2:51" s="13" customFormat="1" ht="11.25">
      <c r="B969" s="205"/>
      <c r="C969" s="206"/>
      <c r="D969" s="207" t="s">
        <v>183</v>
      </c>
      <c r="E969" s="208" t="s">
        <v>1</v>
      </c>
      <c r="F969" s="209" t="s">
        <v>200</v>
      </c>
      <c r="G969" s="206"/>
      <c r="H969" s="208" t="s">
        <v>1</v>
      </c>
      <c r="I969" s="210"/>
      <c r="J969" s="206"/>
      <c r="K969" s="206"/>
      <c r="L969" s="211"/>
      <c r="M969" s="212"/>
      <c r="N969" s="213"/>
      <c r="O969" s="213"/>
      <c r="P969" s="213"/>
      <c r="Q969" s="213"/>
      <c r="R969" s="213"/>
      <c r="S969" s="213"/>
      <c r="T969" s="214"/>
      <c r="AT969" s="215" t="s">
        <v>183</v>
      </c>
      <c r="AU969" s="215" t="s">
        <v>89</v>
      </c>
      <c r="AV969" s="13" t="s">
        <v>87</v>
      </c>
      <c r="AW969" s="13" t="s">
        <v>36</v>
      </c>
      <c r="AX969" s="13" t="s">
        <v>79</v>
      </c>
      <c r="AY969" s="215" t="s">
        <v>174</v>
      </c>
    </row>
    <row r="970" spans="2:51" s="13" customFormat="1" ht="11.25">
      <c r="B970" s="205"/>
      <c r="C970" s="206"/>
      <c r="D970" s="207" t="s">
        <v>183</v>
      </c>
      <c r="E970" s="208" t="s">
        <v>1</v>
      </c>
      <c r="F970" s="209" t="s">
        <v>552</v>
      </c>
      <c r="G970" s="206"/>
      <c r="H970" s="208" t="s">
        <v>1</v>
      </c>
      <c r="I970" s="210"/>
      <c r="J970" s="206"/>
      <c r="K970" s="206"/>
      <c r="L970" s="211"/>
      <c r="M970" s="212"/>
      <c r="N970" s="213"/>
      <c r="O970" s="213"/>
      <c r="P970" s="213"/>
      <c r="Q970" s="213"/>
      <c r="R970" s="213"/>
      <c r="S970" s="213"/>
      <c r="T970" s="214"/>
      <c r="AT970" s="215" t="s">
        <v>183</v>
      </c>
      <c r="AU970" s="215" t="s">
        <v>89</v>
      </c>
      <c r="AV970" s="13" t="s">
        <v>87</v>
      </c>
      <c r="AW970" s="13" t="s">
        <v>36</v>
      </c>
      <c r="AX970" s="13" t="s">
        <v>79</v>
      </c>
      <c r="AY970" s="215" t="s">
        <v>174</v>
      </c>
    </row>
    <row r="971" spans="2:51" s="13" customFormat="1" ht="11.25">
      <c r="B971" s="205"/>
      <c r="C971" s="206"/>
      <c r="D971" s="207" t="s">
        <v>183</v>
      </c>
      <c r="E971" s="208" t="s">
        <v>1</v>
      </c>
      <c r="F971" s="209" t="s">
        <v>832</v>
      </c>
      <c r="G971" s="206"/>
      <c r="H971" s="208" t="s">
        <v>1</v>
      </c>
      <c r="I971" s="210"/>
      <c r="J971" s="206"/>
      <c r="K971" s="206"/>
      <c r="L971" s="211"/>
      <c r="M971" s="212"/>
      <c r="N971" s="213"/>
      <c r="O971" s="213"/>
      <c r="P971" s="213"/>
      <c r="Q971" s="213"/>
      <c r="R971" s="213"/>
      <c r="S971" s="213"/>
      <c r="T971" s="214"/>
      <c r="AT971" s="215" t="s">
        <v>183</v>
      </c>
      <c r="AU971" s="215" t="s">
        <v>89</v>
      </c>
      <c r="AV971" s="13" t="s">
        <v>87</v>
      </c>
      <c r="AW971" s="13" t="s">
        <v>36</v>
      </c>
      <c r="AX971" s="13" t="s">
        <v>79</v>
      </c>
      <c r="AY971" s="215" t="s">
        <v>174</v>
      </c>
    </row>
    <row r="972" spans="2:51" s="14" customFormat="1" ht="11.25">
      <c r="B972" s="216"/>
      <c r="C972" s="217"/>
      <c r="D972" s="207" t="s">
        <v>183</v>
      </c>
      <c r="E972" s="218" t="s">
        <v>1</v>
      </c>
      <c r="F972" s="219" t="s">
        <v>881</v>
      </c>
      <c r="G972" s="217"/>
      <c r="H972" s="220">
        <v>34.4</v>
      </c>
      <c r="I972" s="221"/>
      <c r="J972" s="217"/>
      <c r="K972" s="217"/>
      <c r="L972" s="222"/>
      <c r="M972" s="223"/>
      <c r="N972" s="224"/>
      <c r="O972" s="224"/>
      <c r="P972" s="224"/>
      <c r="Q972" s="224"/>
      <c r="R972" s="224"/>
      <c r="S972" s="224"/>
      <c r="T972" s="225"/>
      <c r="AT972" s="226" t="s">
        <v>183</v>
      </c>
      <c r="AU972" s="226" t="s">
        <v>89</v>
      </c>
      <c r="AV972" s="14" t="s">
        <v>89</v>
      </c>
      <c r="AW972" s="14" t="s">
        <v>36</v>
      </c>
      <c r="AX972" s="14" t="s">
        <v>79</v>
      </c>
      <c r="AY972" s="226" t="s">
        <v>174</v>
      </c>
    </row>
    <row r="973" spans="2:51" s="15" customFormat="1" ht="11.25">
      <c r="B973" s="227"/>
      <c r="C973" s="228"/>
      <c r="D973" s="207" t="s">
        <v>183</v>
      </c>
      <c r="E973" s="229" t="s">
        <v>1</v>
      </c>
      <c r="F973" s="230" t="s">
        <v>188</v>
      </c>
      <c r="G973" s="228"/>
      <c r="H973" s="231">
        <v>34.4</v>
      </c>
      <c r="I973" s="232"/>
      <c r="J973" s="228"/>
      <c r="K973" s="228"/>
      <c r="L973" s="233"/>
      <c r="M973" s="234"/>
      <c r="N973" s="235"/>
      <c r="O973" s="235"/>
      <c r="P973" s="235"/>
      <c r="Q973" s="235"/>
      <c r="R973" s="235"/>
      <c r="S973" s="235"/>
      <c r="T973" s="236"/>
      <c r="AT973" s="237" t="s">
        <v>183</v>
      </c>
      <c r="AU973" s="237" t="s">
        <v>89</v>
      </c>
      <c r="AV973" s="15" t="s">
        <v>181</v>
      </c>
      <c r="AW973" s="15" t="s">
        <v>36</v>
      </c>
      <c r="AX973" s="15" t="s">
        <v>87</v>
      </c>
      <c r="AY973" s="237" t="s">
        <v>174</v>
      </c>
    </row>
    <row r="974" spans="1:65" s="2" customFormat="1" ht="14.45" customHeight="1">
      <c r="A974" s="35"/>
      <c r="B974" s="36"/>
      <c r="C974" s="249" t="s">
        <v>882</v>
      </c>
      <c r="D974" s="249" t="s">
        <v>317</v>
      </c>
      <c r="E974" s="250" t="s">
        <v>883</v>
      </c>
      <c r="F974" s="251" t="s">
        <v>884</v>
      </c>
      <c r="G974" s="252" t="s">
        <v>357</v>
      </c>
      <c r="H974" s="253">
        <v>36.12</v>
      </c>
      <c r="I974" s="254"/>
      <c r="J974" s="255">
        <f>ROUND(I974*H974,2)</f>
        <v>0</v>
      </c>
      <c r="K974" s="251" t="s">
        <v>180</v>
      </c>
      <c r="L974" s="256"/>
      <c r="M974" s="257" t="s">
        <v>1</v>
      </c>
      <c r="N974" s="258" t="s">
        <v>44</v>
      </c>
      <c r="O974" s="72"/>
      <c r="P974" s="201">
        <f>O974*H974</f>
        <v>0</v>
      </c>
      <c r="Q974" s="201">
        <v>0.00056</v>
      </c>
      <c r="R974" s="201">
        <f>Q974*H974</f>
        <v>0.020227199999999997</v>
      </c>
      <c r="S974" s="201">
        <v>0</v>
      </c>
      <c r="T974" s="202">
        <f>S974*H974</f>
        <v>0</v>
      </c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R974" s="203" t="s">
        <v>238</v>
      </c>
      <c r="AT974" s="203" t="s">
        <v>317</v>
      </c>
      <c r="AU974" s="203" t="s">
        <v>89</v>
      </c>
      <c r="AY974" s="18" t="s">
        <v>174</v>
      </c>
      <c r="BE974" s="204">
        <f>IF(N974="základní",J974,0)</f>
        <v>0</v>
      </c>
      <c r="BF974" s="204">
        <f>IF(N974="snížená",J974,0)</f>
        <v>0</v>
      </c>
      <c r="BG974" s="204">
        <f>IF(N974="zákl. přenesená",J974,0)</f>
        <v>0</v>
      </c>
      <c r="BH974" s="204">
        <f>IF(N974="sníž. přenesená",J974,0)</f>
        <v>0</v>
      </c>
      <c r="BI974" s="204">
        <f>IF(N974="nulová",J974,0)</f>
        <v>0</v>
      </c>
      <c r="BJ974" s="18" t="s">
        <v>87</v>
      </c>
      <c r="BK974" s="204">
        <f>ROUND(I974*H974,2)</f>
        <v>0</v>
      </c>
      <c r="BL974" s="18" t="s">
        <v>181</v>
      </c>
      <c r="BM974" s="203" t="s">
        <v>885</v>
      </c>
    </row>
    <row r="975" spans="2:51" s="14" customFormat="1" ht="11.25">
      <c r="B975" s="216"/>
      <c r="C975" s="217"/>
      <c r="D975" s="207" t="s">
        <v>183</v>
      </c>
      <c r="E975" s="218" t="s">
        <v>1</v>
      </c>
      <c r="F975" s="219" t="s">
        <v>886</v>
      </c>
      <c r="G975" s="217"/>
      <c r="H975" s="220">
        <v>36.12</v>
      </c>
      <c r="I975" s="221"/>
      <c r="J975" s="217"/>
      <c r="K975" s="217"/>
      <c r="L975" s="222"/>
      <c r="M975" s="223"/>
      <c r="N975" s="224"/>
      <c r="O975" s="224"/>
      <c r="P975" s="224"/>
      <c r="Q975" s="224"/>
      <c r="R975" s="224"/>
      <c r="S975" s="224"/>
      <c r="T975" s="225"/>
      <c r="AT975" s="226" t="s">
        <v>183</v>
      </c>
      <c r="AU975" s="226" t="s">
        <v>89</v>
      </c>
      <c r="AV975" s="14" t="s">
        <v>89</v>
      </c>
      <c r="AW975" s="14" t="s">
        <v>36</v>
      </c>
      <c r="AX975" s="14" t="s">
        <v>87</v>
      </c>
      <c r="AY975" s="226" t="s">
        <v>174</v>
      </c>
    </row>
    <row r="976" spans="1:65" s="2" customFormat="1" ht="14.45" customHeight="1">
      <c r="A976" s="35"/>
      <c r="B976" s="36"/>
      <c r="C976" s="192" t="s">
        <v>887</v>
      </c>
      <c r="D976" s="192" t="s">
        <v>176</v>
      </c>
      <c r="E976" s="193" t="s">
        <v>888</v>
      </c>
      <c r="F976" s="194" t="s">
        <v>889</v>
      </c>
      <c r="G976" s="195" t="s">
        <v>357</v>
      </c>
      <c r="H976" s="196">
        <v>94</v>
      </c>
      <c r="I976" s="197"/>
      <c r="J976" s="198">
        <f>ROUND(I976*H976,2)</f>
        <v>0</v>
      </c>
      <c r="K976" s="194" t="s">
        <v>180</v>
      </c>
      <c r="L976" s="40"/>
      <c r="M976" s="199" t="s">
        <v>1</v>
      </c>
      <c r="N976" s="200" t="s">
        <v>44</v>
      </c>
      <c r="O976" s="72"/>
      <c r="P976" s="201">
        <f>O976*H976</f>
        <v>0</v>
      </c>
      <c r="Q976" s="201">
        <v>0</v>
      </c>
      <c r="R976" s="201">
        <f>Q976*H976</f>
        <v>0</v>
      </c>
      <c r="S976" s="201">
        <v>0</v>
      </c>
      <c r="T976" s="202">
        <f>S976*H976</f>
        <v>0</v>
      </c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R976" s="203" t="s">
        <v>181</v>
      </c>
      <c r="AT976" s="203" t="s">
        <v>176</v>
      </c>
      <c r="AU976" s="203" t="s">
        <v>89</v>
      </c>
      <c r="AY976" s="18" t="s">
        <v>174</v>
      </c>
      <c r="BE976" s="204">
        <f>IF(N976="základní",J976,0)</f>
        <v>0</v>
      </c>
      <c r="BF976" s="204">
        <f>IF(N976="snížená",J976,0)</f>
        <v>0</v>
      </c>
      <c r="BG976" s="204">
        <f>IF(N976="zákl. přenesená",J976,0)</f>
        <v>0</v>
      </c>
      <c r="BH976" s="204">
        <f>IF(N976="sníž. přenesená",J976,0)</f>
        <v>0</v>
      </c>
      <c r="BI976" s="204">
        <f>IF(N976="nulová",J976,0)</f>
        <v>0</v>
      </c>
      <c r="BJ976" s="18" t="s">
        <v>87</v>
      </c>
      <c r="BK976" s="204">
        <f>ROUND(I976*H976,2)</f>
        <v>0</v>
      </c>
      <c r="BL976" s="18" t="s">
        <v>181</v>
      </c>
      <c r="BM976" s="203" t="s">
        <v>890</v>
      </c>
    </row>
    <row r="977" spans="2:51" s="13" customFormat="1" ht="11.25">
      <c r="B977" s="205"/>
      <c r="C977" s="206"/>
      <c r="D977" s="207" t="s">
        <v>183</v>
      </c>
      <c r="E977" s="208" t="s">
        <v>1</v>
      </c>
      <c r="F977" s="209" t="s">
        <v>529</v>
      </c>
      <c r="G977" s="206"/>
      <c r="H977" s="208" t="s">
        <v>1</v>
      </c>
      <c r="I977" s="210"/>
      <c r="J977" s="206"/>
      <c r="K977" s="206"/>
      <c r="L977" s="211"/>
      <c r="M977" s="212"/>
      <c r="N977" s="213"/>
      <c r="O977" s="213"/>
      <c r="P977" s="213"/>
      <c r="Q977" s="213"/>
      <c r="R977" s="213"/>
      <c r="S977" s="213"/>
      <c r="T977" s="214"/>
      <c r="AT977" s="215" t="s">
        <v>183</v>
      </c>
      <c r="AU977" s="215" t="s">
        <v>89</v>
      </c>
      <c r="AV977" s="13" t="s">
        <v>87</v>
      </c>
      <c r="AW977" s="13" t="s">
        <v>36</v>
      </c>
      <c r="AX977" s="13" t="s">
        <v>79</v>
      </c>
      <c r="AY977" s="215" t="s">
        <v>174</v>
      </c>
    </row>
    <row r="978" spans="2:51" s="13" customFormat="1" ht="11.25">
      <c r="B978" s="205"/>
      <c r="C978" s="206"/>
      <c r="D978" s="207" t="s">
        <v>183</v>
      </c>
      <c r="E978" s="208" t="s">
        <v>1</v>
      </c>
      <c r="F978" s="209" t="s">
        <v>200</v>
      </c>
      <c r="G978" s="206"/>
      <c r="H978" s="208" t="s">
        <v>1</v>
      </c>
      <c r="I978" s="210"/>
      <c r="J978" s="206"/>
      <c r="K978" s="206"/>
      <c r="L978" s="211"/>
      <c r="M978" s="212"/>
      <c r="N978" s="213"/>
      <c r="O978" s="213"/>
      <c r="P978" s="213"/>
      <c r="Q978" s="213"/>
      <c r="R978" s="213"/>
      <c r="S978" s="213"/>
      <c r="T978" s="214"/>
      <c r="AT978" s="215" t="s">
        <v>183</v>
      </c>
      <c r="AU978" s="215" t="s">
        <v>89</v>
      </c>
      <c r="AV978" s="13" t="s">
        <v>87</v>
      </c>
      <c r="AW978" s="13" t="s">
        <v>36</v>
      </c>
      <c r="AX978" s="13" t="s">
        <v>79</v>
      </c>
      <c r="AY978" s="215" t="s">
        <v>174</v>
      </c>
    </row>
    <row r="979" spans="2:51" s="13" customFormat="1" ht="11.25">
      <c r="B979" s="205"/>
      <c r="C979" s="206"/>
      <c r="D979" s="207" t="s">
        <v>183</v>
      </c>
      <c r="E979" s="208" t="s">
        <v>1</v>
      </c>
      <c r="F979" s="209" t="s">
        <v>552</v>
      </c>
      <c r="G979" s="206"/>
      <c r="H979" s="208" t="s">
        <v>1</v>
      </c>
      <c r="I979" s="210"/>
      <c r="J979" s="206"/>
      <c r="K979" s="206"/>
      <c r="L979" s="211"/>
      <c r="M979" s="212"/>
      <c r="N979" s="213"/>
      <c r="O979" s="213"/>
      <c r="P979" s="213"/>
      <c r="Q979" s="213"/>
      <c r="R979" s="213"/>
      <c r="S979" s="213"/>
      <c r="T979" s="214"/>
      <c r="AT979" s="215" t="s">
        <v>183</v>
      </c>
      <c r="AU979" s="215" t="s">
        <v>89</v>
      </c>
      <c r="AV979" s="13" t="s">
        <v>87</v>
      </c>
      <c r="AW979" s="13" t="s">
        <v>36</v>
      </c>
      <c r="AX979" s="13" t="s">
        <v>79</v>
      </c>
      <c r="AY979" s="215" t="s">
        <v>174</v>
      </c>
    </row>
    <row r="980" spans="2:51" s="13" customFormat="1" ht="11.25">
      <c r="B980" s="205"/>
      <c r="C980" s="206"/>
      <c r="D980" s="207" t="s">
        <v>183</v>
      </c>
      <c r="E980" s="208" t="s">
        <v>1</v>
      </c>
      <c r="F980" s="209" t="s">
        <v>891</v>
      </c>
      <c r="G980" s="206"/>
      <c r="H980" s="208" t="s">
        <v>1</v>
      </c>
      <c r="I980" s="210"/>
      <c r="J980" s="206"/>
      <c r="K980" s="206"/>
      <c r="L980" s="211"/>
      <c r="M980" s="212"/>
      <c r="N980" s="213"/>
      <c r="O980" s="213"/>
      <c r="P980" s="213"/>
      <c r="Q980" s="213"/>
      <c r="R980" s="213"/>
      <c r="S980" s="213"/>
      <c r="T980" s="214"/>
      <c r="AT980" s="215" t="s">
        <v>183</v>
      </c>
      <c r="AU980" s="215" t="s">
        <v>89</v>
      </c>
      <c r="AV980" s="13" t="s">
        <v>87</v>
      </c>
      <c r="AW980" s="13" t="s">
        <v>36</v>
      </c>
      <c r="AX980" s="13" t="s">
        <v>79</v>
      </c>
      <c r="AY980" s="215" t="s">
        <v>174</v>
      </c>
    </row>
    <row r="981" spans="2:51" s="14" customFormat="1" ht="11.25">
      <c r="B981" s="216"/>
      <c r="C981" s="217"/>
      <c r="D981" s="207" t="s">
        <v>183</v>
      </c>
      <c r="E981" s="218" t="s">
        <v>1</v>
      </c>
      <c r="F981" s="219" t="s">
        <v>892</v>
      </c>
      <c r="G981" s="217"/>
      <c r="H981" s="220">
        <v>58.2</v>
      </c>
      <c r="I981" s="221"/>
      <c r="J981" s="217"/>
      <c r="K981" s="217"/>
      <c r="L981" s="222"/>
      <c r="M981" s="223"/>
      <c r="N981" s="224"/>
      <c r="O981" s="224"/>
      <c r="P981" s="224"/>
      <c r="Q981" s="224"/>
      <c r="R981" s="224"/>
      <c r="S981" s="224"/>
      <c r="T981" s="225"/>
      <c r="AT981" s="226" t="s">
        <v>183</v>
      </c>
      <c r="AU981" s="226" t="s">
        <v>89</v>
      </c>
      <c r="AV981" s="14" t="s">
        <v>89</v>
      </c>
      <c r="AW981" s="14" t="s">
        <v>36</v>
      </c>
      <c r="AX981" s="14" t="s">
        <v>79</v>
      </c>
      <c r="AY981" s="226" t="s">
        <v>174</v>
      </c>
    </row>
    <row r="982" spans="2:51" s="13" customFormat="1" ht="11.25">
      <c r="B982" s="205"/>
      <c r="C982" s="206"/>
      <c r="D982" s="207" t="s">
        <v>183</v>
      </c>
      <c r="E982" s="208" t="s">
        <v>1</v>
      </c>
      <c r="F982" s="209" t="s">
        <v>893</v>
      </c>
      <c r="G982" s="206"/>
      <c r="H982" s="208" t="s">
        <v>1</v>
      </c>
      <c r="I982" s="210"/>
      <c r="J982" s="206"/>
      <c r="K982" s="206"/>
      <c r="L982" s="211"/>
      <c r="M982" s="212"/>
      <c r="N982" s="213"/>
      <c r="O982" s="213"/>
      <c r="P982" s="213"/>
      <c r="Q982" s="213"/>
      <c r="R982" s="213"/>
      <c r="S982" s="213"/>
      <c r="T982" s="214"/>
      <c r="AT982" s="215" t="s">
        <v>183</v>
      </c>
      <c r="AU982" s="215" t="s">
        <v>89</v>
      </c>
      <c r="AV982" s="13" t="s">
        <v>87</v>
      </c>
      <c r="AW982" s="13" t="s">
        <v>36</v>
      </c>
      <c r="AX982" s="13" t="s">
        <v>79</v>
      </c>
      <c r="AY982" s="215" t="s">
        <v>174</v>
      </c>
    </row>
    <row r="983" spans="2:51" s="14" customFormat="1" ht="11.25">
      <c r="B983" s="216"/>
      <c r="C983" s="217"/>
      <c r="D983" s="207" t="s">
        <v>183</v>
      </c>
      <c r="E983" s="218" t="s">
        <v>1</v>
      </c>
      <c r="F983" s="219" t="s">
        <v>894</v>
      </c>
      <c r="G983" s="217"/>
      <c r="H983" s="220">
        <v>16.8</v>
      </c>
      <c r="I983" s="221"/>
      <c r="J983" s="217"/>
      <c r="K983" s="217"/>
      <c r="L983" s="222"/>
      <c r="M983" s="223"/>
      <c r="N983" s="224"/>
      <c r="O983" s="224"/>
      <c r="P983" s="224"/>
      <c r="Q983" s="224"/>
      <c r="R983" s="224"/>
      <c r="S983" s="224"/>
      <c r="T983" s="225"/>
      <c r="AT983" s="226" t="s">
        <v>183</v>
      </c>
      <c r="AU983" s="226" t="s">
        <v>89</v>
      </c>
      <c r="AV983" s="14" t="s">
        <v>89</v>
      </c>
      <c r="AW983" s="14" t="s">
        <v>36</v>
      </c>
      <c r="AX983" s="14" t="s">
        <v>79</v>
      </c>
      <c r="AY983" s="226" t="s">
        <v>174</v>
      </c>
    </row>
    <row r="984" spans="2:51" s="16" customFormat="1" ht="11.25">
      <c r="B984" s="238"/>
      <c r="C984" s="239"/>
      <c r="D984" s="207" t="s">
        <v>183</v>
      </c>
      <c r="E984" s="240" t="s">
        <v>1</v>
      </c>
      <c r="F984" s="241" t="s">
        <v>226</v>
      </c>
      <c r="G984" s="239"/>
      <c r="H984" s="242">
        <v>75</v>
      </c>
      <c r="I984" s="243"/>
      <c r="J984" s="239"/>
      <c r="K984" s="239"/>
      <c r="L984" s="244"/>
      <c r="M984" s="245"/>
      <c r="N984" s="246"/>
      <c r="O984" s="246"/>
      <c r="P984" s="246"/>
      <c r="Q984" s="246"/>
      <c r="R984" s="246"/>
      <c r="S984" s="246"/>
      <c r="T984" s="247"/>
      <c r="AT984" s="248" t="s">
        <v>183</v>
      </c>
      <c r="AU984" s="248" t="s">
        <v>89</v>
      </c>
      <c r="AV984" s="16" t="s">
        <v>194</v>
      </c>
      <c r="AW984" s="16" t="s">
        <v>36</v>
      </c>
      <c r="AX984" s="16" t="s">
        <v>79</v>
      </c>
      <c r="AY984" s="248" t="s">
        <v>174</v>
      </c>
    </row>
    <row r="985" spans="2:51" s="13" customFormat="1" ht="11.25">
      <c r="B985" s="205"/>
      <c r="C985" s="206"/>
      <c r="D985" s="207" t="s">
        <v>183</v>
      </c>
      <c r="E985" s="208" t="s">
        <v>1</v>
      </c>
      <c r="F985" s="209" t="s">
        <v>895</v>
      </c>
      <c r="G985" s="206"/>
      <c r="H985" s="208" t="s">
        <v>1</v>
      </c>
      <c r="I985" s="210"/>
      <c r="J985" s="206"/>
      <c r="K985" s="206"/>
      <c r="L985" s="211"/>
      <c r="M985" s="212"/>
      <c r="N985" s="213"/>
      <c r="O985" s="213"/>
      <c r="P985" s="213"/>
      <c r="Q985" s="213"/>
      <c r="R985" s="213"/>
      <c r="S985" s="213"/>
      <c r="T985" s="214"/>
      <c r="AT985" s="215" t="s">
        <v>183</v>
      </c>
      <c r="AU985" s="215" t="s">
        <v>89</v>
      </c>
      <c r="AV985" s="13" t="s">
        <v>87</v>
      </c>
      <c r="AW985" s="13" t="s">
        <v>36</v>
      </c>
      <c r="AX985" s="13" t="s">
        <v>79</v>
      </c>
      <c r="AY985" s="215" t="s">
        <v>174</v>
      </c>
    </row>
    <row r="986" spans="2:51" s="13" customFormat="1" ht="11.25">
      <c r="B986" s="205"/>
      <c r="C986" s="206"/>
      <c r="D986" s="207" t="s">
        <v>183</v>
      </c>
      <c r="E986" s="208" t="s">
        <v>1</v>
      </c>
      <c r="F986" s="209" t="s">
        <v>896</v>
      </c>
      <c r="G986" s="206"/>
      <c r="H986" s="208" t="s">
        <v>1</v>
      </c>
      <c r="I986" s="210"/>
      <c r="J986" s="206"/>
      <c r="K986" s="206"/>
      <c r="L986" s="211"/>
      <c r="M986" s="212"/>
      <c r="N986" s="213"/>
      <c r="O986" s="213"/>
      <c r="P986" s="213"/>
      <c r="Q986" s="213"/>
      <c r="R986" s="213"/>
      <c r="S986" s="213"/>
      <c r="T986" s="214"/>
      <c r="AT986" s="215" t="s">
        <v>183</v>
      </c>
      <c r="AU986" s="215" t="s">
        <v>89</v>
      </c>
      <c r="AV986" s="13" t="s">
        <v>87</v>
      </c>
      <c r="AW986" s="13" t="s">
        <v>36</v>
      </c>
      <c r="AX986" s="13" t="s">
        <v>79</v>
      </c>
      <c r="AY986" s="215" t="s">
        <v>174</v>
      </c>
    </row>
    <row r="987" spans="2:51" s="14" customFormat="1" ht="11.25">
      <c r="B987" s="216"/>
      <c r="C987" s="217"/>
      <c r="D987" s="207" t="s">
        <v>183</v>
      </c>
      <c r="E987" s="218" t="s">
        <v>1</v>
      </c>
      <c r="F987" s="219" t="s">
        <v>897</v>
      </c>
      <c r="G987" s="217"/>
      <c r="H987" s="220">
        <v>16</v>
      </c>
      <c r="I987" s="221"/>
      <c r="J987" s="217"/>
      <c r="K987" s="217"/>
      <c r="L987" s="222"/>
      <c r="M987" s="223"/>
      <c r="N987" s="224"/>
      <c r="O987" s="224"/>
      <c r="P987" s="224"/>
      <c r="Q987" s="224"/>
      <c r="R987" s="224"/>
      <c r="S987" s="224"/>
      <c r="T987" s="225"/>
      <c r="AT987" s="226" t="s">
        <v>183</v>
      </c>
      <c r="AU987" s="226" t="s">
        <v>89</v>
      </c>
      <c r="AV987" s="14" t="s">
        <v>89</v>
      </c>
      <c r="AW987" s="14" t="s">
        <v>36</v>
      </c>
      <c r="AX987" s="14" t="s">
        <v>79</v>
      </c>
      <c r="AY987" s="226" t="s">
        <v>174</v>
      </c>
    </row>
    <row r="988" spans="2:51" s="13" customFormat="1" ht="11.25">
      <c r="B988" s="205"/>
      <c r="C988" s="206"/>
      <c r="D988" s="207" t="s">
        <v>183</v>
      </c>
      <c r="E988" s="208" t="s">
        <v>1</v>
      </c>
      <c r="F988" s="209" t="s">
        <v>898</v>
      </c>
      <c r="G988" s="206"/>
      <c r="H988" s="208" t="s">
        <v>1</v>
      </c>
      <c r="I988" s="210"/>
      <c r="J988" s="206"/>
      <c r="K988" s="206"/>
      <c r="L988" s="211"/>
      <c r="M988" s="212"/>
      <c r="N988" s="213"/>
      <c r="O988" s="213"/>
      <c r="P988" s="213"/>
      <c r="Q988" s="213"/>
      <c r="R988" s="213"/>
      <c r="S988" s="213"/>
      <c r="T988" s="214"/>
      <c r="AT988" s="215" t="s">
        <v>183</v>
      </c>
      <c r="AU988" s="215" t="s">
        <v>89</v>
      </c>
      <c r="AV988" s="13" t="s">
        <v>87</v>
      </c>
      <c r="AW988" s="13" t="s">
        <v>36</v>
      </c>
      <c r="AX988" s="13" t="s">
        <v>79</v>
      </c>
      <c r="AY988" s="215" t="s">
        <v>174</v>
      </c>
    </row>
    <row r="989" spans="2:51" s="14" customFormat="1" ht="11.25">
      <c r="B989" s="216"/>
      <c r="C989" s="217"/>
      <c r="D989" s="207" t="s">
        <v>183</v>
      </c>
      <c r="E989" s="218" t="s">
        <v>1</v>
      </c>
      <c r="F989" s="219" t="s">
        <v>899</v>
      </c>
      <c r="G989" s="217"/>
      <c r="H989" s="220">
        <v>3</v>
      </c>
      <c r="I989" s="221"/>
      <c r="J989" s="217"/>
      <c r="K989" s="217"/>
      <c r="L989" s="222"/>
      <c r="M989" s="223"/>
      <c r="N989" s="224"/>
      <c r="O989" s="224"/>
      <c r="P989" s="224"/>
      <c r="Q989" s="224"/>
      <c r="R989" s="224"/>
      <c r="S989" s="224"/>
      <c r="T989" s="225"/>
      <c r="AT989" s="226" t="s">
        <v>183</v>
      </c>
      <c r="AU989" s="226" t="s">
        <v>89</v>
      </c>
      <c r="AV989" s="14" t="s">
        <v>89</v>
      </c>
      <c r="AW989" s="14" t="s">
        <v>36</v>
      </c>
      <c r="AX989" s="14" t="s">
        <v>79</v>
      </c>
      <c r="AY989" s="226" t="s">
        <v>174</v>
      </c>
    </row>
    <row r="990" spans="2:51" s="16" customFormat="1" ht="11.25">
      <c r="B990" s="238"/>
      <c r="C990" s="239"/>
      <c r="D990" s="207" t="s">
        <v>183</v>
      </c>
      <c r="E990" s="240" t="s">
        <v>1</v>
      </c>
      <c r="F990" s="241" t="s">
        <v>226</v>
      </c>
      <c r="G990" s="239"/>
      <c r="H990" s="242">
        <v>19</v>
      </c>
      <c r="I990" s="243"/>
      <c r="J990" s="239"/>
      <c r="K990" s="239"/>
      <c r="L990" s="244"/>
      <c r="M990" s="245"/>
      <c r="N990" s="246"/>
      <c r="O990" s="246"/>
      <c r="P990" s="246"/>
      <c r="Q990" s="246"/>
      <c r="R990" s="246"/>
      <c r="S990" s="246"/>
      <c r="T990" s="247"/>
      <c r="AT990" s="248" t="s">
        <v>183</v>
      </c>
      <c r="AU990" s="248" t="s">
        <v>89</v>
      </c>
      <c r="AV990" s="16" t="s">
        <v>194</v>
      </c>
      <c r="AW990" s="16" t="s">
        <v>36</v>
      </c>
      <c r="AX990" s="16" t="s">
        <v>79</v>
      </c>
      <c r="AY990" s="248" t="s">
        <v>174</v>
      </c>
    </row>
    <row r="991" spans="2:51" s="15" customFormat="1" ht="11.25">
      <c r="B991" s="227"/>
      <c r="C991" s="228"/>
      <c r="D991" s="207" t="s">
        <v>183</v>
      </c>
      <c r="E991" s="229" t="s">
        <v>1</v>
      </c>
      <c r="F991" s="230" t="s">
        <v>188</v>
      </c>
      <c r="G991" s="228"/>
      <c r="H991" s="231">
        <v>94</v>
      </c>
      <c r="I991" s="232"/>
      <c r="J991" s="228"/>
      <c r="K991" s="228"/>
      <c r="L991" s="233"/>
      <c r="M991" s="234"/>
      <c r="N991" s="235"/>
      <c r="O991" s="235"/>
      <c r="P991" s="235"/>
      <c r="Q991" s="235"/>
      <c r="R991" s="235"/>
      <c r="S991" s="235"/>
      <c r="T991" s="236"/>
      <c r="AT991" s="237" t="s">
        <v>183</v>
      </c>
      <c r="AU991" s="237" t="s">
        <v>89</v>
      </c>
      <c r="AV991" s="15" t="s">
        <v>181</v>
      </c>
      <c r="AW991" s="15" t="s">
        <v>36</v>
      </c>
      <c r="AX991" s="15" t="s">
        <v>87</v>
      </c>
      <c r="AY991" s="237" t="s">
        <v>174</v>
      </c>
    </row>
    <row r="992" spans="1:65" s="2" customFormat="1" ht="14.45" customHeight="1">
      <c r="A992" s="35"/>
      <c r="B992" s="36"/>
      <c r="C992" s="249" t="s">
        <v>900</v>
      </c>
      <c r="D992" s="249" t="s">
        <v>317</v>
      </c>
      <c r="E992" s="250" t="s">
        <v>853</v>
      </c>
      <c r="F992" s="251" t="s">
        <v>854</v>
      </c>
      <c r="G992" s="252" t="s">
        <v>357</v>
      </c>
      <c r="H992" s="253">
        <v>39.375</v>
      </c>
      <c r="I992" s="254"/>
      <c r="J992" s="255">
        <f>ROUND(I992*H992,2)</f>
        <v>0</v>
      </c>
      <c r="K992" s="251" t="s">
        <v>180</v>
      </c>
      <c r="L992" s="256"/>
      <c r="M992" s="257" t="s">
        <v>1</v>
      </c>
      <c r="N992" s="258" t="s">
        <v>44</v>
      </c>
      <c r="O992" s="72"/>
      <c r="P992" s="201">
        <f>O992*H992</f>
        <v>0</v>
      </c>
      <c r="Q992" s="201">
        <v>0.0001</v>
      </c>
      <c r="R992" s="201">
        <f>Q992*H992</f>
        <v>0.0039375</v>
      </c>
      <c r="S992" s="201">
        <v>0</v>
      </c>
      <c r="T992" s="202">
        <f>S992*H992</f>
        <v>0</v>
      </c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R992" s="203" t="s">
        <v>238</v>
      </c>
      <c r="AT992" s="203" t="s">
        <v>317</v>
      </c>
      <c r="AU992" s="203" t="s">
        <v>89</v>
      </c>
      <c r="AY992" s="18" t="s">
        <v>174</v>
      </c>
      <c r="BE992" s="204">
        <f>IF(N992="základní",J992,0)</f>
        <v>0</v>
      </c>
      <c r="BF992" s="204">
        <f>IF(N992="snížená",J992,0)</f>
        <v>0</v>
      </c>
      <c r="BG992" s="204">
        <f>IF(N992="zákl. přenesená",J992,0)</f>
        <v>0</v>
      </c>
      <c r="BH992" s="204">
        <f>IF(N992="sníž. přenesená",J992,0)</f>
        <v>0</v>
      </c>
      <c r="BI992" s="204">
        <f>IF(N992="nulová",J992,0)</f>
        <v>0</v>
      </c>
      <c r="BJ992" s="18" t="s">
        <v>87</v>
      </c>
      <c r="BK992" s="204">
        <f>ROUND(I992*H992,2)</f>
        <v>0</v>
      </c>
      <c r="BL992" s="18" t="s">
        <v>181</v>
      </c>
      <c r="BM992" s="203" t="s">
        <v>901</v>
      </c>
    </row>
    <row r="993" spans="2:51" s="13" customFormat="1" ht="11.25">
      <c r="B993" s="205"/>
      <c r="C993" s="206"/>
      <c r="D993" s="207" t="s">
        <v>183</v>
      </c>
      <c r="E993" s="208" t="s">
        <v>1</v>
      </c>
      <c r="F993" s="209" t="s">
        <v>902</v>
      </c>
      <c r="G993" s="206"/>
      <c r="H993" s="208" t="s">
        <v>1</v>
      </c>
      <c r="I993" s="210"/>
      <c r="J993" s="206"/>
      <c r="K993" s="206"/>
      <c r="L993" s="211"/>
      <c r="M993" s="212"/>
      <c r="N993" s="213"/>
      <c r="O993" s="213"/>
      <c r="P993" s="213"/>
      <c r="Q993" s="213"/>
      <c r="R993" s="213"/>
      <c r="S993" s="213"/>
      <c r="T993" s="214"/>
      <c r="AT993" s="215" t="s">
        <v>183</v>
      </c>
      <c r="AU993" s="215" t="s">
        <v>89</v>
      </c>
      <c r="AV993" s="13" t="s">
        <v>87</v>
      </c>
      <c r="AW993" s="13" t="s">
        <v>36</v>
      </c>
      <c r="AX993" s="13" t="s">
        <v>79</v>
      </c>
      <c r="AY993" s="215" t="s">
        <v>174</v>
      </c>
    </row>
    <row r="994" spans="2:51" s="14" customFormat="1" ht="11.25">
      <c r="B994" s="216"/>
      <c r="C994" s="217"/>
      <c r="D994" s="207" t="s">
        <v>183</v>
      </c>
      <c r="E994" s="218" t="s">
        <v>1</v>
      </c>
      <c r="F994" s="219" t="s">
        <v>903</v>
      </c>
      <c r="G994" s="217"/>
      <c r="H994" s="220">
        <v>29.1</v>
      </c>
      <c r="I994" s="221"/>
      <c r="J994" s="217"/>
      <c r="K994" s="217"/>
      <c r="L994" s="222"/>
      <c r="M994" s="223"/>
      <c r="N994" s="224"/>
      <c r="O994" s="224"/>
      <c r="P994" s="224"/>
      <c r="Q994" s="224"/>
      <c r="R994" s="224"/>
      <c r="S994" s="224"/>
      <c r="T994" s="225"/>
      <c r="AT994" s="226" t="s">
        <v>183</v>
      </c>
      <c r="AU994" s="226" t="s">
        <v>89</v>
      </c>
      <c r="AV994" s="14" t="s">
        <v>89</v>
      </c>
      <c r="AW994" s="14" t="s">
        <v>36</v>
      </c>
      <c r="AX994" s="14" t="s">
        <v>79</v>
      </c>
      <c r="AY994" s="226" t="s">
        <v>174</v>
      </c>
    </row>
    <row r="995" spans="2:51" s="13" customFormat="1" ht="11.25">
      <c r="B995" s="205"/>
      <c r="C995" s="206"/>
      <c r="D995" s="207" t="s">
        <v>183</v>
      </c>
      <c r="E995" s="208" t="s">
        <v>1</v>
      </c>
      <c r="F995" s="209" t="s">
        <v>904</v>
      </c>
      <c r="G995" s="206"/>
      <c r="H995" s="208" t="s">
        <v>1</v>
      </c>
      <c r="I995" s="210"/>
      <c r="J995" s="206"/>
      <c r="K995" s="206"/>
      <c r="L995" s="211"/>
      <c r="M995" s="212"/>
      <c r="N995" s="213"/>
      <c r="O995" s="213"/>
      <c r="P995" s="213"/>
      <c r="Q995" s="213"/>
      <c r="R995" s="213"/>
      <c r="S995" s="213"/>
      <c r="T995" s="214"/>
      <c r="AT995" s="215" t="s">
        <v>183</v>
      </c>
      <c r="AU995" s="215" t="s">
        <v>89</v>
      </c>
      <c r="AV995" s="13" t="s">
        <v>87</v>
      </c>
      <c r="AW995" s="13" t="s">
        <v>36</v>
      </c>
      <c r="AX995" s="13" t="s">
        <v>79</v>
      </c>
      <c r="AY995" s="215" t="s">
        <v>174</v>
      </c>
    </row>
    <row r="996" spans="2:51" s="14" customFormat="1" ht="11.25">
      <c r="B996" s="216"/>
      <c r="C996" s="217"/>
      <c r="D996" s="207" t="s">
        <v>183</v>
      </c>
      <c r="E996" s="218" t="s">
        <v>1</v>
      </c>
      <c r="F996" s="219" t="s">
        <v>905</v>
      </c>
      <c r="G996" s="217"/>
      <c r="H996" s="220">
        <v>8.4</v>
      </c>
      <c r="I996" s="221"/>
      <c r="J996" s="217"/>
      <c r="K996" s="217"/>
      <c r="L996" s="222"/>
      <c r="M996" s="223"/>
      <c r="N996" s="224"/>
      <c r="O996" s="224"/>
      <c r="P996" s="224"/>
      <c r="Q996" s="224"/>
      <c r="R996" s="224"/>
      <c r="S996" s="224"/>
      <c r="T996" s="225"/>
      <c r="AT996" s="226" t="s">
        <v>183</v>
      </c>
      <c r="AU996" s="226" t="s">
        <v>89</v>
      </c>
      <c r="AV996" s="14" t="s">
        <v>89</v>
      </c>
      <c r="AW996" s="14" t="s">
        <v>36</v>
      </c>
      <c r="AX996" s="14" t="s">
        <v>79</v>
      </c>
      <c r="AY996" s="226" t="s">
        <v>174</v>
      </c>
    </row>
    <row r="997" spans="2:51" s="15" customFormat="1" ht="11.25">
      <c r="B997" s="227"/>
      <c r="C997" s="228"/>
      <c r="D997" s="207" t="s">
        <v>183</v>
      </c>
      <c r="E997" s="229" t="s">
        <v>1</v>
      </c>
      <c r="F997" s="230" t="s">
        <v>188</v>
      </c>
      <c r="G997" s="228"/>
      <c r="H997" s="231">
        <v>37.5</v>
      </c>
      <c r="I997" s="232"/>
      <c r="J997" s="228"/>
      <c r="K997" s="228"/>
      <c r="L997" s="233"/>
      <c r="M997" s="234"/>
      <c r="N997" s="235"/>
      <c r="O997" s="235"/>
      <c r="P997" s="235"/>
      <c r="Q997" s="235"/>
      <c r="R997" s="235"/>
      <c r="S997" s="235"/>
      <c r="T997" s="236"/>
      <c r="AT997" s="237" t="s">
        <v>183</v>
      </c>
      <c r="AU997" s="237" t="s">
        <v>89</v>
      </c>
      <c r="AV997" s="15" t="s">
        <v>181</v>
      </c>
      <c r="AW997" s="15" t="s">
        <v>36</v>
      </c>
      <c r="AX997" s="15" t="s">
        <v>79</v>
      </c>
      <c r="AY997" s="237" t="s">
        <v>174</v>
      </c>
    </row>
    <row r="998" spans="2:51" s="14" customFormat="1" ht="11.25">
      <c r="B998" s="216"/>
      <c r="C998" s="217"/>
      <c r="D998" s="207" t="s">
        <v>183</v>
      </c>
      <c r="E998" s="218" t="s">
        <v>1</v>
      </c>
      <c r="F998" s="219" t="s">
        <v>906</v>
      </c>
      <c r="G998" s="217"/>
      <c r="H998" s="220">
        <v>39.375</v>
      </c>
      <c r="I998" s="221"/>
      <c r="J998" s="217"/>
      <c r="K998" s="217"/>
      <c r="L998" s="222"/>
      <c r="M998" s="223"/>
      <c r="N998" s="224"/>
      <c r="O998" s="224"/>
      <c r="P998" s="224"/>
      <c r="Q998" s="224"/>
      <c r="R998" s="224"/>
      <c r="S998" s="224"/>
      <c r="T998" s="225"/>
      <c r="AT998" s="226" t="s">
        <v>183</v>
      </c>
      <c r="AU998" s="226" t="s">
        <v>89</v>
      </c>
      <c r="AV998" s="14" t="s">
        <v>89</v>
      </c>
      <c r="AW998" s="14" t="s">
        <v>36</v>
      </c>
      <c r="AX998" s="14" t="s">
        <v>87</v>
      </c>
      <c r="AY998" s="226" t="s">
        <v>174</v>
      </c>
    </row>
    <row r="999" spans="1:65" s="2" customFormat="1" ht="14.45" customHeight="1">
      <c r="A999" s="35"/>
      <c r="B999" s="36"/>
      <c r="C999" s="249" t="s">
        <v>907</v>
      </c>
      <c r="D999" s="249" t="s">
        <v>317</v>
      </c>
      <c r="E999" s="250" t="s">
        <v>908</v>
      </c>
      <c r="F999" s="251" t="s">
        <v>909</v>
      </c>
      <c r="G999" s="252" t="s">
        <v>357</v>
      </c>
      <c r="H999" s="253">
        <v>39.375</v>
      </c>
      <c r="I999" s="254"/>
      <c r="J999" s="255">
        <f>ROUND(I999*H999,2)</f>
        <v>0</v>
      </c>
      <c r="K999" s="251" t="s">
        <v>180</v>
      </c>
      <c r="L999" s="256"/>
      <c r="M999" s="257" t="s">
        <v>1</v>
      </c>
      <c r="N999" s="258" t="s">
        <v>44</v>
      </c>
      <c r="O999" s="72"/>
      <c r="P999" s="201">
        <f>O999*H999</f>
        <v>0</v>
      </c>
      <c r="Q999" s="201">
        <v>4E-05</v>
      </c>
      <c r="R999" s="201">
        <f>Q999*H999</f>
        <v>0.0015750000000000002</v>
      </c>
      <c r="S999" s="201">
        <v>0</v>
      </c>
      <c r="T999" s="202">
        <f>S999*H999</f>
        <v>0</v>
      </c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R999" s="203" t="s">
        <v>238</v>
      </c>
      <c r="AT999" s="203" t="s">
        <v>317</v>
      </c>
      <c r="AU999" s="203" t="s">
        <v>89</v>
      </c>
      <c r="AY999" s="18" t="s">
        <v>174</v>
      </c>
      <c r="BE999" s="204">
        <f>IF(N999="základní",J999,0)</f>
        <v>0</v>
      </c>
      <c r="BF999" s="204">
        <f>IF(N999="snížená",J999,0)</f>
        <v>0</v>
      </c>
      <c r="BG999" s="204">
        <f>IF(N999="zákl. přenesená",J999,0)</f>
        <v>0</v>
      </c>
      <c r="BH999" s="204">
        <f>IF(N999="sníž. přenesená",J999,0)</f>
        <v>0</v>
      </c>
      <c r="BI999" s="204">
        <f>IF(N999="nulová",J999,0)</f>
        <v>0</v>
      </c>
      <c r="BJ999" s="18" t="s">
        <v>87</v>
      </c>
      <c r="BK999" s="204">
        <f>ROUND(I999*H999,2)</f>
        <v>0</v>
      </c>
      <c r="BL999" s="18" t="s">
        <v>181</v>
      </c>
      <c r="BM999" s="203" t="s">
        <v>910</v>
      </c>
    </row>
    <row r="1000" spans="2:51" s="13" customFormat="1" ht="11.25">
      <c r="B1000" s="205"/>
      <c r="C1000" s="206"/>
      <c r="D1000" s="207" t="s">
        <v>183</v>
      </c>
      <c r="E1000" s="208" t="s">
        <v>1</v>
      </c>
      <c r="F1000" s="209" t="s">
        <v>911</v>
      </c>
      <c r="G1000" s="206"/>
      <c r="H1000" s="208" t="s">
        <v>1</v>
      </c>
      <c r="I1000" s="210"/>
      <c r="J1000" s="206"/>
      <c r="K1000" s="206"/>
      <c r="L1000" s="211"/>
      <c r="M1000" s="212"/>
      <c r="N1000" s="213"/>
      <c r="O1000" s="213"/>
      <c r="P1000" s="213"/>
      <c r="Q1000" s="213"/>
      <c r="R1000" s="213"/>
      <c r="S1000" s="213"/>
      <c r="T1000" s="214"/>
      <c r="AT1000" s="215" t="s">
        <v>183</v>
      </c>
      <c r="AU1000" s="215" t="s">
        <v>89</v>
      </c>
      <c r="AV1000" s="13" t="s">
        <v>87</v>
      </c>
      <c r="AW1000" s="13" t="s">
        <v>36</v>
      </c>
      <c r="AX1000" s="13" t="s">
        <v>79</v>
      </c>
      <c r="AY1000" s="215" t="s">
        <v>174</v>
      </c>
    </row>
    <row r="1001" spans="2:51" s="14" customFormat="1" ht="11.25">
      <c r="B1001" s="216"/>
      <c r="C1001" s="217"/>
      <c r="D1001" s="207" t="s">
        <v>183</v>
      </c>
      <c r="E1001" s="218" t="s">
        <v>1</v>
      </c>
      <c r="F1001" s="219" t="s">
        <v>903</v>
      </c>
      <c r="G1001" s="217"/>
      <c r="H1001" s="220">
        <v>29.1</v>
      </c>
      <c r="I1001" s="221"/>
      <c r="J1001" s="217"/>
      <c r="K1001" s="217"/>
      <c r="L1001" s="222"/>
      <c r="M1001" s="223"/>
      <c r="N1001" s="224"/>
      <c r="O1001" s="224"/>
      <c r="P1001" s="224"/>
      <c r="Q1001" s="224"/>
      <c r="R1001" s="224"/>
      <c r="S1001" s="224"/>
      <c r="T1001" s="225"/>
      <c r="AT1001" s="226" t="s">
        <v>183</v>
      </c>
      <c r="AU1001" s="226" t="s">
        <v>89</v>
      </c>
      <c r="AV1001" s="14" t="s">
        <v>89</v>
      </c>
      <c r="AW1001" s="14" t="s">
        <v>36</v>
      </c>
      <c r="AX1001" s="14" t="s">
        <v>79</v>
      </c>
      <c r="AY1001" s="226" t="s">
        <v>174</v>
      </c>
    </row>
    <row r="1002" spans="2:51" s="13" customFormat="1" ht="11.25">
      <c r="B1002" s="205"/>
      <c r="C1002" s="206"/>
      <c r="D1002" s="207" t="s">
        <v>183</v>
      </c>
      <c r="E1002" s="208" t="s">
        <v>1</v>
      </c>
      <c r="F1002" s="209" t="s">
        <v>912</v>
      </c>
      <c r="G1002" s="206"/>
      <c r="H1002" s="208" t="s">
        <v>1</v>
      </c>
      <c r="I1002" s="210"/>
      <c r="J1002" s="206"/>
      <c r="K1002" s="206"/>
      <c r="L1002" s="211"/>
      <c r="M1002" s="212"/>
      <c r="N1002" s="213"/>
      <c r="O1002" s="213"/>
      <c r="P1002" s="213"/>
      <c r="Q1002" s="213"/>
      <c r="R1002" s="213"/>
      <c r="S1002" s="213"/>
      <c r="T1002" s="214"/>
      <c r="AT1002" s="215" t="s">
        <v>183</v>
      </c>
      <c r="AU1002" s="215" t="s">
        <v>89</v>
      </c>
      <c r="AV1002" s="13" t="s">
        <v>87</v>
      </c>
      <c r="AW1002" s="13" t="s">
        <v>36</v>
      </c>
      <c r="AX1002" s="13" t="s">
        <v>79</v>
      </c>
      <c r="AY1002" s="215" t="s">
        <v>174</v>
      </c>
    </row>
    <row r="1003" spans="2:51" s="14" customFormat="1" ht="11.25">
      <c r="B1003" s="216"/>
      <c r="C1003" s="217"/>
      <c r="D1003" s="207" t="s">
        <v>183</v>
      </c>
      <c r="E1003" s="218" t="s">
        <v>1</v>
      </c>
      <c r="F1003" s="219" t="s">
        <v>905</v>
      </c>
      <c r="G1003" s="217"/>
      <c r="H1003" s="220">
        <v>8.4</v>
      </c>
      <c r="I1003" s="221"/>
      <c r="J1003" s="217"/>
      <c r="K1003" s="217"/>
      <c r="L1003" s="222"/>
      <c r="M1003" s="223"/>
      <c r="N1003" s="224"/>
      <c r="O1003" s="224"/>
      <c r="P1003" s="224"/>
      <c r="Q1003" s="224"/>
      <c r="R1003" s="224"/>
      <c r="S1003" s="224"/>
      <c r="T1003" s="225"/>
      <c r="AT1003" s="226" t="s">
        <v>183</v>
      </c>
      <c r="AU1003" s="226" t="s">
        <v>89</v>
      </c>
      <c r="AV1003" s="14" t="s">
        <v>89</v>
      </c>
      <c r="AW1003" s="14" t="s">
        <v>36</v>
      </c>
      <c r="AX1003" s="14" t="s">
        <v>79</v>
      </c>
      <c r="AY1003" s="226" t="s">
        <v>174</v>
      </c>
    </row>
    <row r="1004" spans="2:51" s="15" customFormat="1" ht="11.25">
      <c r="B1004" s="227"/>
      <c r="C1004" s="228"/>
      <c r="D1004" s="207" t="s">
        <v>183</v>
      </c>
      <c r="E1004" s="229" t="s">
        <v>1</v>
      </c>
      <c r="F1004" s="230" t="s">
        <v>188</v>
      </c>
      <c r="G1004" s="228"/>
      <c r="H1004" s="231">
        <v>37.5</v>
      </c>
      <c r="I1004" s="232"/>
      <c r="J1004" s="228"/>
      <c r="K1004" s="228"/>
      <c r="L1004" s="233"/>
      <c r="M1004" s="234"/>
      <c r="N1004" s="235"/>
      <c r="O1004" s="235"/>
      <c r="P1004" s="235"/>
      <c r="Q1004" s="235"/>
      <c r="R1004" s="235"/>
      <c r="S1004" s="235"/>
      <c r="T1004" s="236"/>
      <c r="AT1004" s="237" t="s">
        <v>183</v>
      </c>
      <c r="AU1004" s="237" t="s">
        <v>89</v>
      </c>
      <c r="AV1004" s="15" t="s">
        <v>181</v>
      </c>
      <c r="AW1004" s="15" t="s">
        <v>36</v>
      </c>
      <c r="AX1004" s="15" t="s">
        <v>79</v>
      </c>
      <c r="AY1004" s="237" t="s">
        <v>174</v>
      </c>
    </row>
    <row r="1005" spans="2:51" s="14" customFormat="1" ht="11.25">
      <c r="B1005" s="216"/>
      <c r="C1005" s="217"/>
      <c r="D1005" s="207" t="s">
        <v>183</v>
      </c>
      <c r="E1005" s="218" t="s">
        <v>1</v>
      </c>
      <c r="F1005" s="219" t="s">
        <v>906</v>
      </c>
      <c r="G1005" s="217"/>
      <c r="H1005" s="220">
        <v>39.375</v>
      </c>
      <c r="I1005" s="221"/>
      <c r="J1005" s="217"/>
      <c r="K1005" s="217"/>
      <c r="L1005" s="222"/>
      <c r="M1005" s="223"/>
      <c r="N1005" s="224"/>
      <c r="O1005" s="224"/>
      <c r="P1005" s="224"/>
      <c r="Q1005" s="224"/>
      <c r="R1005" s="224"/>
      <c r="S1005" s="224"/>
      <c r="T1005" s="225"/>
      <c r="AT1005" s="226" t="s">
        <v>183</v>
      </c>
      <c r="AU1005" s="226" t="s">
        <v>89</v>
      </c>
      <c r="AV1005" s="14" t="s">
        <v>89</v>
      </c>
      <c r="AW1005" s="14" t="s">
        <v>36</v>
      </c>
      <c r="AX1005" s="14" t="s">
        <v>87</v>
      </c>
      <c r="AY1005" s="226" t="s">
        <v>174</v>
      </c>
    </row>
    <row r="1006" spans="1:65" s="2" customFormat="1" ht="14.45" customHeight="1">
      <c r="A1006" s="35"/>
      <c r="B1006" s="36"/>
      <c r="C1006" s="249" t="s">
        <v>913</v>
      </c>
      <c r="D1006" s="249" t="s">
        <v>317</v>
      </c>
      <c r="E1006" s="250" t="s">
        <v>914</v>
      </c>
      <c r="F1006" s="251" t="s">
        <v>915</v>
      </c>
      <c r="G1006" s="252" t="s">
        <v>357</v>
      </c>
      <c r="H1006" s="253">
        <v>19.95</v>
      </c>
      <c r="I1006" s="254"/>
      <c r="J1006" s="255">
        <f>ROUND(I1006*H1006,2)</f>
        <v>0</v>
      </c>
      <c r="K1006" s="251" t="s">
        <v>180</v>
      </c>
      <c r="L1006" s="256"/>
      <c r="M1006" s="257" t="s">
        <v>1</v>
      </c>
      <c r="N1006" s="258" t="s">
        <v>44</v>
      </c>
      <c r="O1006" s="72"/>
      <c r="P1006" s="201">
        <f>O1006*H1006</f>
        <v>0</v>
      </c>
      <c r="Q1006" s="201">
        <v>0.0002</v>
      </c>
      <c r="R1006" s="201">
        <f>Q1006*H1006</f>
        <v>0.00399</v>
      </c>
      <c r="S1006" s="201">
        <v>0</v>
      </c>
      <c r="T1006" s="202">
        <f>S1006*H1006</f>
        <v>0</v>
      </c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R1006" s="203" t="s">
        <v>238</v>
      </c>
      <c r="AT1006" s="203" t="s">
        <v>317</v>
      </c>
      <c r="AU1006" s="203" t="s">
        <v>89</v>
      </c>
      <c r="AY1006" s="18" t="s">
        <v>174</v>
      </c>
      <c r="BE1006" s="204">
        <f>IF(N1006="základní",J1006,0)</f>
        <v>0</v>
      </c>
      <c r="BF1006" s="204">
        <f>IF(N1006="snížená",J1006,0)</f>
        <v>0</v>
      </c>
      <c r="BG1006" s="204">
        <f>IF(N1006="zákl. přenesená",J1006,0)</f>
        <v>0</v>
      </c>
      <c r="BH1006" s="204">
        <f>IF(N1006="sníž. přenesená",J1006,0)</f>
        <v>0</v>
      </c>
      <c r="BI1006" s="204">
        <f>IF(N1006="nulová",J1006,0)</f>
        <v>0</v>
      </c>
      <c r="BJ1006" s="18" t="s">
        <v>87</v>
      </c>
      <c r="BK1006" s="204">
        <f>ROUND(I1006*H1006,2)</f>
        <v>0</v>
      </c>
      <c r="BL1006" s="18" t="s">
        <v>181</v>
      </c>
      <c r="BM1006" s="203" t="s">
        <v>916</v>
      </c>
    </row>
    <row r="1007" spans="2:51" s="13" customFormat="1" ht="11.25">
      <c r="B1007" s="205"/>
      <c r="C1007" s="206"/>
      <c r="D1007" s="207" t="s">
        <v>183</v>
      </c>
      <c r="E1007" s="208" t="s">
        <v>1</v>
      </c>
      <c r="F1007" s="209" t="s">
        <v>896</v>
      </c>
      <c r="G1007" s="206"/>
      <c r="H1007" s="208" t="s">
        <v>1</v>
      </c>
      <c r="I1007" s="210"/>
      <c r="J1007" s="206"/>
      <c r="K1007" s="206"/>
      <c r="L1007" s="211"/>
      <c r="M1007" s="212"/>
      <c r="N1007" s="213"/>
      <c r="O1007" s="213"/>
      <c r="P1007" s="213"/>
      <c r="Q1007" s="213"/>
      <c r="R1007" s="213"/>
      <c r="S1007" s="213"/>
      <c r="T1007" s="214"/>
      <c r="AT1007" s="215" t="s">
        <v>183</v>
      </c>
      <c r="AU1007" s="215" t="s">
        <v>89</v>
      </c>
      <c r="AV1007" s="13" t="s">
        <v>87</v>
      </c>
      <c r="AW1007" s="13" t="s">
        <v>36</v>
      </c>
      <c r="AX1007" s="13" t="s">
        <v>79</v>
      </c>
      <c r="AY1007" s="215" t="s">
        <v>174</v>
      </c>
    </row>
    <row r="1008" spans="2:51" s="14" customFormat="1" ht="11.25">
      <c r="B1008" s="216"/>
      <c r="C1008" s="217"/>
      <c r="D1008" s="207" t="s">
        <v>183</v>
      </c>
      <c r="E1008" s="218" t="s">
        <v>1</v>
      </c>
      <c r="F1008" s="219" t="s">
        <v>897</v>
      </c>
      <c r="G1008" s="217"/>
      <c r="H1008" s="220">
        <v>16</v>
      </c>
      <c r="I1008" s="221"/>
      <c r="J1008" s="217"/>
      <c r="K1008" s="217"/>
      <c r="L1008" s="222"/>
      <c r="M1008" s="223"/>
      <c r="N1008" s="224"/>
      <c r="O1008" s="224"/>
      <c r="P1008" s="224"/>
      <c r="Q1008" s="224"/>
      <c r="R1008" s="224"/>
      <c r="S1008" s="224"/>
      <c r="T1008" s="225"/>
      <c r="AT1008" s="226" t="s">
        <v>183</v>
      </c>
      <c r="AU1008" s="226" t="s">
        <v>89</v>
      </c>
      <c r="AV1008" s="14" t="s">
        <v>89</v>
      </c>
      <c r="AW1008" s="14" t="s">
        <v>36</v>
      </c>
      <c r="AX1008" s="14" t="s">
        <v>79</v>
      </c>
      <c r="AY1008" s="226" t="s">
        <v>174</v>
      </c>
    </row>
    <row r="1009" spans="2:51" s="13" customFormat="1" ht="11.25">
      <c r="B1009" s="205"/>
      <c r="C1009" s="206"/>
      <c r="D1009" s="207" t="s">
        <v>183</v>
      </c>
      <c r="E1009" s="208" t="s">
        <v>1</v>
      </c>
      <c r="F1009" s="209" t="s">
        <v>898</v>
      </c>
      <c r="G1009" s="206"/>
      <c r="H1009" s="208" t="s">
        <v>1</v>
      </c>
      <c r="I1009" s="210"/>
      <c r="J1009" s="206"/>
      <c r="K1009" s="206"/>
      <c r="L1009" s="211"/>
      <c r="M1009" s="212"/>
      <c r="N1009" s="213"/>
      <c r="O1009" s="213"/>
      <c r="P1009" s="213"/>
      <c r="Q1009" s="213"/>
      <c r="R1009" s="213"/>
      <c r="S1009" s="213"/>
      <c r="T1009" s="214"/>
      <c r="AT1009" s="215" t="s">
        <v>183</v>
      </c>
      <c r="AU1009" s="215" t="s">
        <v>89</v>
      </c>
      <c r="AV1009" s="13" t="s">
        <v>87</v>
      </c>
      <c r="AW1009" s="13" t="s">
        <v>36</v>
      </c>
      <c r="AX1009" s="13" t="s">
        <v>79</v>
      </c>
      <c r="AY1009" s="215" t="s">
        <v>174</v>
      </c>
    </row>
    <row r="1010" spans="2:51" s="14" customFormat="1" ht="11.25">
      <c r="B1010" s="216"/>
      <c r="C1010" s="217"/>
      <c r="D1010" s="207" t="s">
        <v>183</v>
      </c>
      <c r="E1010" s="218" t="s">
        <v>1</v>
      </c>
      <c r="F1010" s="219" t="s">
        <v>899</v>
      </c>
      <c r="G1010" s="217"/>
      <c r="H1010" s="220">
        <v>3</v>
      </c>
      <c r="I1010" s="221"/>
      <c r="J1010" s="217"/>
      <c r="K1010" s="217"/>
      <c r="L1010" s="222"/>
      <c r="M1010" s="223"/>
      <c r="N1010" s="224"/>
      <c r="O1010" s="224"/>
      <c r="P1010" s="224"/>
      <c r="Q1010" s="224"/>
      <c r="R1010" s="224"/>
      <c r="S1010" s="224"/>
      <c r="T1010" s="225"/>
      <c r="AT1010" s="226" t="s">
        <v>183</v>
      </c>
      <c r="AU1010" s="226" t="s">
        <v>89</v>
      </c>
      <c r="AV1010" s="14" t="s">
        <v>89</v>
      </c>
      <c r="AW1010" s="14" t="s">
        <v>36</v>
      </c>
      <c r="AX1010" s="14" t="s">
        <v>79</v>
      </c>
      <c r="AY1010" s="226" t="s">
        <v>174</v>
      </c>
    </row>
    <row r="1011" spans="2:51" s="15" customFormat="1" ht="11.25">
      <c r="B1011" s="227"/>
      <c r="C1011" s="228"/>
      <c r="D1011" s="207" t="s">
        <v>183</v>
      </c>
      <c r="E1011" s="229" t="s">
        <v>1</v>
      </c>
      <c r="F1011" s="230" t="s">
        <v>188</v>
      </c>
      <c r="G1011" s="228"/>
      <c r="H1011" s="231">
        <v>19</v>
      </c>
      <c r="I1011" s="232"/>
      <c r="J1011" s="228"/>
      <c r="K1011" s="228"/>
      <c r="L1011" s="233"/>
      <c r="M1011" s="234"/>
      <c r="N1011" s="235"/>
      <c r="O1011" s="235"/>
      <c r="P1011" s="235"/>
      <c r="Q1011" s="235"/>
      <c r="R1011" s="235"/>
      <c r="S1011" s="235"/>
      <c r="T1011" s="236"/>
      <c r="AT1011" s="237" t="s">
        <v>183</v>
      </c>
      <c r="AU1011" s="237" t="s">
        <v>89</v>
      </c>
      <c r="AV1011" s="15" t="s">
        <v>181</v>
      </c>
      <c r="AW1011" s="15" t="s">
        <v>36</v>
      </c>
      <c r="AX1011" s="15" t="s">
        <v>79</v>
      </c>
      <c r="AY1011" s="237" t="s">
        <v>174</v>
      </c>
    </row>
    <row r="1012" spans="2:51" s="14" customFormat="1" ht="11.25">
      <c r="B1012" s="216"/>
      <c r="C1012" s="217"/>
      <c r="D1012" s="207" t="s">
        <v>183</v>
      </c>
      <c r="E1012" s="218" t="s">
        <v>1</v>
      </c>
      <c r="F1012" s="219" t="s">
        <v>917</v>
      </c>
      <c r="G1012" s="217"/>
      <c r="H1012" s="220">
        <v>19.95</v>
      </c>
      <c r="I1012" s="221"/>
      <c r="J1012" s="217"/>
      <c r="K1012" s="217"/>
      <c r="L1012" s="222"/>
      <c r="M1012" s="223"/>
      <c r="N1012" s="224"/>
      <c r="O1012" s="224"/>
      <c r="P1012" s="224"/>
      <c r="Q1012" s="224"/>
      <c r="R1012" s="224"/>
      <c r="S1012" s="224"/>
      <c r="T1012" s="225"/>
      <c r="AT1012" s="226" t="s">
        <v>183</v>
      </c>
      <c r="AU1012" s="226" t="s">
        <v>89</v>
      </c>
      <c r="AV1012" s="14" t="s">
        <v>89</v>
      </c>
      <c r="AW1012" s="14" t="s">
        <v>36</v>
      </c>
      <c r="AX1012" s="14" t="s">
        <v>87</v>
      </c>
      <c r="AY1012" s="226" t="s">
        <v>174</v>
      </c>
    </row>
    <row r="1013" spans="1:65" s="2" customFormat="1" ht="14.45" customHeight="1">
      <c r="A1013" s="35"/>
      <c r="B1013" s="36"/>
      <c r="C1013" s="192" t="s">
        <v>918</v>
      </c>
      <c r="D1013" s="192" t="s">
        <v>176</v>
      </c>
      <c r="E1013" s="193" t="s">
        <v>919</v>
      </c>
      <c r="F1013" s="194" t="s">
        <v>920</v>
      </c>
      <c r="G1013" s="195" t="s">
        <v>179</v>
      </c>
      <c r="H1013" s="196">
        <v>6.88</v>
      </c>
      <c r="I1013" s="197"/>
      <c r="J1013" s="198">
        <f>ROUND(I1013*H1013,2)</f>
        <v>0</v>
      </c>
      <c r="K1013" s="194" t="s">
        <v>180</v>
      </c>
      <c r="L1013" s="40"/>
      <c r="M1013" s="199" t="s">
        <v>1</v>
      </c>
      <c r="N1013" s="200" t="s">
        <v>44</v>
      </c>
      <c r="O1013" s="72"/>
      <c r="P1013" s="201">
        <f>O1013*H1013</f>
        <v>0</v>
      </c>
      <c r="Q1013" s="201">
        <v>0.00628</v>
      </c>
      <c r="R1013" s="201">
        <f>Q1013*H1013</f>
        <v>0.0432064</v>
      </c>
      <c r="S1013" s="201">
        <v>0</v>
      </c>
      <c r="T1013" s="202">
        <f>S1013*H1013</f>
        <v>0</v>
      </c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R1013" s="203" t="s">
        <v>181</v>
      </c>
      <c r="AT1013" s="203" t="s">
        <v>176</v>
      </c>
      <c r="AU1013" s="203" t="s">
        <v>89</v>
      </c>
      <c r="AY1013" s="18" t="s">
        <v>174</v>
      </c>
      <c r="BE1013" s="204">
        <f>IF(N1013="základní",J1013,0)</f>
        <v>0</v>
      </c>
      <c r="BF1013" s="204">
        <f>IF(N1013="snížená",J1013,0)</f>
        <v>0</v>
      </c>
      <c r="BG1013" s="204">
        <f>IF(N1013="zákl. přenesená",J1013,0)</f>
        <v>0</v>
      </c>
      <c r="BH1013" s="204">
        <f>IF(N1013="sníž. přenesená",J1013,0)</f>
        <v>0</v>
      </c>
      <c r="BI1013" s="204">
        <f>IF(N1013="nulová",J1013,0)</f>
        <v>0</v>
      </c>
      <c r="BJ1013" s="18" t="s">
        <v>87</v>
      </c>
      <c r="BK1013" s="204">
        <f>ROUND(I1013*H1013,2)</f>
        <v>0</v>
      </c>
      <c r="BL1013" s="18" t="s">
        <v>181</v>
      </c>
      <c r="BM1013" s="203" t="s">
        <v>921</v>
      </c>
    </row>
    <row r="1014" spans="2:51" s="13" customFormat="1" ht="11.25">
      <c r="B1014" s="205"/>
      <c r="C1014" s="206"/>
      <c r="D1014" s="207" t="s">
        <v>183</v>
      </c>
      <c r="E1014" s="208" t="s">
        <v>1</v>
      </c>
      <c r="F1014" s="209" t="s">
        <v>529</v>
      </c>
      <c r="G1014" s="206"/>
      <c r="H1014" s="208" t="s">
        <v>1</v>
      </c>
      <c r="I1014" s="210"/>
      <c r="J1014" s="206"/>
      <c r="K1014" s="206"/>
      <c r="L1014" s="211"/>
      <c r="M1014" s="212"/>
      <c r="N1014" s="213"/>
      <c r="O1014" s="213"/>
      <c r="P1014" s="213"/>
      <c r="Q1014" s="213"/>
      <c r="R1014" s="213"/>
      <c r="S1014" s="213"/>
      <c r="T1014" s="214"/>
      <c r="AT1014" s="215" t="s">
        <v>183</v>
      </c>
      <c r="AU1014" s="215" t="s">
        <v>89</v>
      </c>
      <c r="AV1014" s="13" t="s">
        <v>87</v>
      </c>
      <c r="AW1014" s="13" t="s">
        <v>36</v>
      </c>
      <c r="AX1014" s="13" t="s">
        <v>79</v>
      </c>
      <c r="AY1014" s="215" t="s">
        <v>174</v>
      </c>
    </row>
    <row r="1015" spans="2:51" s="13" customFormat="1" ht="11.25">
      <c r="B1015" s="205"/>
      <c r="C1015" s="206"/>
      <c r="D1015" s="207" t="s">
        <v>183</v>
      </c>
      <c r="E1015" s="208" t="s">
        <v>1</v>
      </c>
      <c r="F1015" s="209" t="s">
        <v>200</v>
      </c>
      <c r="G1015" s="206"/>
      <c r="H1015" s="208" t="s">
        <v>1</v>
      </c>
      <c r="I1015" s="210"/>
      <c r="J1015" s="206"/>
      <c r="K1015" s="206"/>
      <c r="L1015" s="211"/>
      <c r="M1015" s="212"/>
      <c r="N1015" s="213"/>
      <c r="O1015" s="213"/>
      <c r="P1015" s="213"/>
      <c r="Q1015" s="213"/>
      <c r="R1015" s="213"/>
      <c r="S1015" s="213"/>
      <c r="T1015" s="214"/>
      <c r="AT1015" s="215" t="s">
        <v>183</v>
      </c>
      <c r="AU1015" s="215" t="s">
        <v>89</v>
      </c>
      <c r="AV1015" s="13" t="s">
        <v>87</v>
      </c>
      <c r="AW1015" s="13" t="s">
        <v>36</v>
      </c>
      <c r="AX1015" s="13" t="s">
        <v>79</v>
      </c>
      <c r="AY1015" s="215" t="s">
        <v>174</v>
      </c>
    </row>
    <row r="1016" spans="2:51" s="13" customFormat="1" ht="11.25">
      <c r="B1016" s="205"/>
      <c r="C1016" s="206"/>
      <c r="D1016" s="207" t="s">
        <v>183</v>
      </c>
      <c r="E1016" s="208" t="s">
        <v>1</v>
      </c>
      <c r="F1016" s="209" t="s">
        <v>552</v>
      </c>
      <c r="G1016" s="206"/>
      <c r="H1016" s="208" t="s">
        <v>1</v>
      </c>
      <c r="I1016" s="210"/>
      <c r="J1016" s="206"/>
      <c r="K1016" s="206"/>
      <c r="L1016" s="211"/>
      <c r="M1016" s="212"/>
      <c r="N1016" s="213"/>
      <c r="O1016" s="213"/>
      <c r="P1016" s="213"/>
      <c r="Q1016" s="213"/>
      <c r="R1016" s="213"/>
      <c r="S1016" s="213"/>
      <c r="T1016" s="214"/>
      <c r="AT1016" s="215" t="s">
        <v>183</v>
      </c>
      <c r="AU1016" s="215" t="s">
        <v>89</v>
      </c>
      <c r="AV1016" s="13" t="s">
        <v>87</v>
      </c>
      <c r="AW1016" s="13" t="s">
        <v>36</v>
      </c>
      <c r="AX1016" s="13" t="s">
        <v>79</v>
      </c>
      <c r="AY1016" s="215" t="s">
        <v>174</v>
      </c>
    </row>
    <row r="1017" spans="2:51" s="13" customFormat="1" ht="11.25">
      <c r="B1017" s="205"/>
      <c r="C1017" s="206"/>
      <c r="D1017" s="207" t="s">
        <v>183</v>
      </c>
      <c r="E1017" s="208" t="s">
        <v>1</v>
      </c>
      <c r="F1017" s="209" t="s">
        <v>922</v>
      </c>
      <c r="G1017" s="206"/>
      <c r="H1017" s="208" t="s">
        <v>1</v>
      </c>
      <c r="I1017" s="210"/>
      <c r="J1017" s="206"/>
      <c r="K1017" s="206"/>
      <c r="L1017" s="211"/>
      <c r="M1017" s="212"/>
      <c r="N1017" s="213"/>
      <c r="O1017" s="213"/>
      <c r="P1017" s="213"/>
      <c r="Q1017" s="213"/>
      <c r="R1017" s="213"/>
      <c r="S1017" s="213"/>
      <c r="T1017" s="214"/>
      <c r="AT1017" s="215" t="s">
        <v>183</v>
      </c>
      <c r="AU1017" s="215" t="s">
        <v>89</v>
      </c>
      <c r="AV1017" s="13" t="s">
        <v>87</v>
      </c>
      <c r="AW1017" s="13" t="s">
        <v>36</v>
      </c>
      <c r="AX1017" s="13" t="s">
        <v>79</v>
      </c>
      <c r="AY1017" s="215" t="s">
        <v>174</v>
      </c>
    </row>
    <row r="1018" spans="2:51" s="14" customFormat="1" ht="11.25">
      <c r="B1018" s="216"/>
      <c r="C1018" s="217"/>
      <c r="D1018" s="207" t="s">
        <v>183</v>
      </c>
      <c r="E1018" s="218" t="s">
        <v>1</v>
      </c>
      <c r="F1018" s="219" t="s">
        <v>923</v>
      </c>
      <c r="G1018" s="217"/>
      <c r="H1018" s="220">
        <v>6.88</v>
      </c>
      <c r="I1018" s="221"/>
      <c r="J1018" s="217"/>
      <c r="K1018" s="217"/>
      <c r="L1018" s="222"/>
      <c r="M1018" s="223"/>
      <c r="N1018" s="224"/>
      <c r="O1018" s="224"/>
      <c r="P1018" s="224"/>
      <c r="Q1018" s="224"/>
      <c r="R1018" s="224"/>
      <c r="S1018" s="224"/>
      <c r="T1018" s="225"/>
      <c r="AT1018" s="226" t="s">
        <v>183</v>
      </c>
      <c r="AU1018" s="226" t="s">
        <v>89</v>
      </c>
      <c r="AV1018" s="14" t="s">
        <v>89</v>
      </c>
      <c r="AW1018" s="14" t="s">
        <v>36</v>
      </c>
      <c r="AX1018" s="14" t="s">
        <v>79</v>
      </c>
      <c r="AY1018" s="226" t="s">
        <v>174</v>
      </c>
    </row>
    <row r="1019" spans="2:51" s="15" customFormat="1" ht="11.25">
      <c r="B1019" s="227"/>
      <c r="C1019" s="228"/>
      <c r="D1019" s="207" t="s">
        <v>183</v>
      </c>
      <c r="E1019" s="229" t="s">
        <v>1</v>
      </c>
      <c r="F1019" s="230" t="s">
        <v>188</v>
      </c>
      <c r="G1019" s="228"/>
      <c r="H1019" s="231">
        <v>6.88</v>
      </c>
      <c r="I1019" s="232"/>
      <c r="J1019" s="228"/>
      <c r="K1019" s="228"/>
      <c r="L1019" s="233"/>
      <c r="M1019" s="234"/>
      <c r="N1019" s="235"/>
      <c r="O1019" s="235"/>
      <c r="P1019" s="235"/>
      <c r="Q1019" s="235"/>
      <c r="R1019" s="235"/>
      <c r="S1019" s="235"/>
      <c r="T1019" s="236"/>
      <c r="AT1019" s="237" t="s">
        <v>183</v>
      </c>
      <c r="AU1019" s="237" t="s">
        <v>89</v>
      </c>
      <c r="AV1019" s="15" t="s">
        <v>181</v>
      </c>
      <c r="AW1019" s="15" t="s">
        <v>36</v>
      </c>
      <c r="AX1019" s="15" t="s">
        <v>87</v>
      </c>
      <c r="AY1019" s="237" t="s">
        <v>174</v>
      </c>
    </row>
    <row r="1020" spans="1:65" s="2" customFormat="1" ht="14.45" customHeight="1">
      <c r="A1020" s="35"/>
      <c r="B1020" s="36"/>
      <c r="C1020" s="192" t="s">
        <v>924</v>
      </c>
      <c r="D1020" s="192" t="s">
        <v>176</v>
      </c>
      <c r="E1020" s="193" t="s">
        <v>925</v>
      </c>
      <c r="F1020" s="194" t="s">
        <v>926</v>
      </c>
      <c r="G1020" s="195" t="s">
        <v>179</v>
      </c>
      <c r="H1020" s="196">
        <v>128.143</v>
      </c>
      <c r="I1020" s="197"/>
      <c r="J1020" s="198">
        <f>ROUND(I1020*H1020,2)</f>
        <v>0</v>
      </c>
      <c r="K1020" s="194" t="s">
        <v>180</v>
      </c>
      <c r="L1020" s="40"/>
      <c r="M1020" s="199" t="s">
        <v>1</v>
      </c>
      <c r="N1020" s="200" t="s">
        <v>44</v>
      </c>
      <c r="O1020" s="72"/>
      <c r="P1020" s="201">
        <f>O1020*H1020</f>
        <v>0</v>
      </c>
      <c r="Q1020" s="201">
        <v>0.00348</v>
      </c>
      <c r="R1020" s="201">
        <f>Q1020*H1020</f>
        <v>0.44593764</v>
      </c>
      <c r="S1020" s="201">
        <v>0</v>
      </c>
      <c r="T1020" s="202">
        <f>S1020*H1020</f>
        <v>0</v>
      </c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R1020" s="203" t="s">
        <v>181</v>
      </c>
      <c r="AT1020" s="203" t="s">
        <v>176</v>
      </c>
      <c r="AU1020" s="203" t="s">
        <v>89</v>
      </c>
      <c r="AY1020" s="18" t="s">
        <v>174</v>
      </c>
      <c r="BE1020" s="204">
        <f>IF(N1020="základní",J1020,0)</f>
        <v>0</v>
      </c>
      <c r="BF1020" s="204">
        <f>IF(N1020="snížená",J1020,0)</f>
        <v>0</v>
      </c>
      <c r="BG1020" s="204">
        <f>IF(N1020="zákl. přenesená",J1020,0)</f>
        <v>0</v>
      </c>
      <c r="BH1020" s="204">
        <f>IF(N1020="sníž. přenesená",J1020,0)</f>
        <v>0</v>
      </c>
      <c r="BI1020" s="204">
        <f>IF(N1020="nulová",J1020,0)</f>
        <v>0</v>
      </c>
      <c r="BJ1020" s="18" t="s">
        <v>87</v>
      </c>
      <c r="BK1020" s="204">
        <f>ROUND(I1020*H1020,2)</f>
        <v>0</v>
      </c>
      <c r="BL1020" s="18" t="s">
        <v>181</v>
      </c>
      <c r="BM1020" s="203" t="s">
        <v>927</v>
      </c>
    </row>
    <row r="1021" spans="2:51" s="13" customFormat="1" ht="11.25">
      <c r="B1021" s="205"/>
      <c r="C1021" s="206"/>
      <c r="D1021" s="207" t="s">
        <v>183</v>
      </c>
      <c r="E1021" s="208" t="s">
        <v>1</v>
      </c>
      <c r="F1021" s="209" t="s">
        <v>529</v>
      </c>
      <c r="G1021" s="206"/>
      <c r="H1021" s="208" t="s">
        <v>1</v>
      </c>
      <c r="I1021" s="210"/>
      <c r="J1021" s="206"/>
      <c r="K1021" s="206"/>
      <c r="L1021" s="211"/>
      <c r="M1021" s="212"/>
      <c r="N1021" s="213"/>
      <c r="O1021" s="213"/>
      <c r="P1021" s="213"/>
      <c r="Q1021" s="213"/>
      <c r="R1021" s="213"/>
      <c r="S1021" s="213"/>
      <c r="T1021" s="214"/>
      <c r="AT1021" s="215" t="s">
        <v>183</v>
      </c>
      <c r="AU1021" s="215" t="s">
        <v>89</v>
      </c>
      <c r="AV1021" s="13" t="s">
        <v>87</v>
      </c>
      <c r="AW1021" s="13" t="s">
        <v>36</v>
      </c>
      <c r="AX1021" s="13" t="s">
        <v>79</v>
      </c>
      <c r="AY1021" s="215" t="s">
        <v>174</v>
      </c>
    </row>
    <row r="1022" spans="2:51" s="13" customFormat="1" ht="11.25">
      <c r="B1022" s="205"/>
      <c r="C1022" s="206"/>
      <c r="D1022" s="207" t="s">
        <v>183</v>
      </c>
      <c r="E1022" s="208" t="s">
        <v>1</v>
      </c>
      <c r="F1022" s="209" t="s">
        <v>200</v>
      </c>
      <c r="G1022" s="206"/>
      <c r="H1022" s="208" t="s">
        <v>1</v>
      </c>
      <c r="I1022" s="210"/>
      <c r="J1022" s="206"/>
      <c r="K1022" s="206"/>
      <c r="L1022" s="211"/>
      <c r="M1022" s="212"/>
      <c r="N1022" s="213"/>
      <c r="O1022" s="213"/>
      <c r="P1022" s="213"/>
      <c r="Q1022" s="213"/>
      <c r="R1022" s="213"/>
      <c r="S1022" s="213"/>
      <c r="T1022" s="214"/>
      <c r="AT1022" s="215" t="s">
        <v>183</v>
      </c>
      <c r="AU1022" s="215" t="s">
        <v>89</v>
      </c>
      <c r="AV1022" s="13" t="s">
        <v>87</v>
      </c>
      <c r="AW1022" s="13" t="s">
        <v>36</v>
      </c>
      <c r="AX1022" s="13" t="s">
        <v>79</v>
      </c>
      <c r="AY1022" s="215" t="s">
        <v>174</v>
      </c>
    </row>
    <row r="1023" spans="2:51" s="13" customFormat="1" ht="11.25">
      <c r="B1023" s="205"/>
      <c r="C1023" s="206"/>
      <c r="D1023" s="207" t="s">
        <v>183</v>
      </c>
      <c r="E1023" s="208" t="s">
        <v>1</v>
      </c>
      <c r="F1023" s="209" t="s">
        <v>552</v>
      </c>
      <c r="G1023" s="206"/>
      <c r="H1023" s="208" t="s">
        <v>1</v>
      </c>
      <c r="I1023" s="210"/>
      <c r="J1023" s="206"/>
      <c r="K1023" s="206"/>
      <c r="L1023" s="211"/>
      <c r="M1023" s="212"/>
      <c r="N1023" s="213"/>
      <c r="O1023" s="213"/>
      <c r="P1023" s="213"/>
      <c r="Q1023" s="213"/>
      <c r="R1023" s="213"/>
      <c r="S1023" s="213"/>
      <c r="T1023" s="214"/>
      <c r="AT1023" s="215" t="s">
        <v>183</v>
      </c>
      <c r="AU1023" s="215" t="s">
        <v>89</v>
      </c>
      <c r="AV1023" s="13" t="s">
        <v>87</v>
      </c>
      <c r="AW1023" s="13" t="s">
        <v>36</v>
      </c>
      <c r="AX1023" s="13" t="s">
        <v>79</v>
      </c>
      <c r="AY1023" s="215" t="s">
        <v>174</v>
      </c>
    </row>
    <row r="1024" spans="2:51" s="13" customFormat="1" ht="11.25">
      <c r="B1024" s="205"/>
      <c r="C1024" s="206"/>
      <c r="D1024" s="207" t="s">
        <v>183</v>
      </c>
      <c r="E1024" s="208" t="s">
        <v>1</v>
      </c>
      <c r="F1024" s="209" t="s">
        <v>870</v>
      </c>
      <c r="G1024" s="206"/>
      <c r="H1024" s="208" t="s">
        <v>1</v>
      </c>
      <c r="I1024" s="210"/>
      <c r="J1024" s="206"/>
      <c r="K1024" s="206"/>
      <c r="L1024" s="211"/>
      <c r="M1024" s="212"/>
      <c r="N1024" s="213"/>
      <c r="O1024" s="213"/>
      <c r="P1024" s="213"/>
      <c r="Q1024" s="213"/>
      <c r="R1024" s="213"/>
      <c r="S1024" s="213"/>
      <c r="T1024" s="214"/>
      <c r="AT1024" s="215" t="s">
        <v>183</v>
      </c>
      <c r="AU1024" s="215" t="s">
        <v>89</v>
      </c>
      <c r="AV1024" s="13" t="s">
        <v>87</v>
      </c>
      <c r="AW1024" s="13" t="s">
        <v>36</v>
      </c>
      <c r="AX1024" s="13" t="s">
        <v>79</v>
      </c>
      <c r="AY1024" s="215" t="s">
        <v>174</v>
      </c>
    </row>
    <row r="1025" spans="2:51" s="14" customFormat="1" ht="11.25">
      <c r="B1025" s="216"/>
      <c r="C1025" s="217"/>
      <c r="D1025" s="207" t="s">
        <v>183</v>
      </c>
      <c r="E1025" s="218" t="s">
        <v>1</v>
      </c>
      <c r="F1025" s="219" t="s">
        <v>833</v>
      </c>
      <c r="G1025" s="217"/>
      <c r="H1025" s="220">
        <v>100</v>
      </c>
      <c r="I1025" s="221"/>
      <c r="J1025" s="217"/>
      <c r="K1025" s="217"/>
      <c r="L1025" s="222"/>
      <c r="M1025" s="223"/>
      <c r="N1025" s="224"/>
      <c r="O1025" s="224"/>
      <c r="P1025" s="224"/>
      <c r="Q1025" s="224"/>
      <c r="R1025" s="224"/>
      <c r="S1025" s="224"/>
      <c r="T1025" s="225"/>
      <c r="AT1025" s="226" t="s">
        <v>183</v>
      </c>
      <c r="AU1025" s="226" t="s">
        <v>89</v>
      </c>
      <c r="AV1025" s="14" t="s">
        <v>89</v>
      </c>
      <c r="AW1025" s="14" t="s">
        <v>36</v>
      </c>
      <c r="AX1025" s="14" t="s">
        <v>79</v>
      </c>
      <c r="AY1025" s="226" t="s">
        <v>174</v>
      </c>
    </row>
    <row r="1026" spans="2:51" s="14" customFormat="1" ht="11.25">
      <c r="B1026" s="216"/>
      <c r="C1026" s="217"/>
      <c r="D1026" s="207" t="s">
        <v>183</v>
      </c>
      <c r="E1026" s="218" t="s">
        <v>1</v>
      </c>
      <c r="F1026" s="219" t="s">
        <v>928</v>
      </c>
      <c r="G1026" s="217"/>
      <c r="H1026" s="220">
        <v>23.328</v>
      </c>
      <c r="I1026" s="221"/>
      <c r="J1026" s="217"/>
      <c r="K1026" s="217"/>
      <c r="L1026" s="222"/>
      <c r="M1026" s="223"/>
      <c r="N1026" s="224"/>
      <c r="O1026" s="224"/>
      <c r="P1026" s="224"/>
      <c r="Q1026" s="224"/>
      <c r="R1026" s="224"/>
      <c r="S1026" s="224"/>
      <c r="T1026" s="225"/>
      <c r="AT1026" s="226" t="s">
        <v>183</v>
      </c>
      <c r="AU1026" s="226" t="s">
        <v>89</v>
      </c>
      <c r="AV1026" s="14" t="s">
        <v>89</v>
      </c>
      <c r="AW1026" s="14" t="s">
        <v>36</v>
      </c>
      <c r="AX1026" s="14" t="s">
        <v>79</v>
      </c>
      <c r="AY1026" s="226" t="s">
        <v>174</v>
      </c>
    </row>
    <row r="1027" spans="2:51" s="14" customFormat="1" ht="11.25">
      <c r="B1027" s="216"/>
      <c r="C1027" s="217"/>
      <c r="D1027" s="207" t="s">
        <v>183</v>
      </c>
      <c r="E1027" s="218" t="s">
        <v>1</v>
      </c>
      <c r="F1027" s="219" t="s">
        <v>554</v>
      </c>
      <c r="G1027" s="217"/>
      <c r="H1027" s="220">
        <v>0.45</v>
      </c>
      <c r="I1027" s="221"/>
      <c r="J1027" s="217"/>
      <c r="K1027" s="217"/>
      <c r="L1027" s="222"/>
      <c r="M1027" s="223"/>
      <c r="N1027" s="224"/>
      <c r="O1027" s="224"/>
      <c r="P1027" s="224"/>
      <c r="Q1027" s="224"/>
      <c r="R1027" s="224"/>
      <c r="S1027" s="224"/>
      <c r="T1027" s="225"/>
      <c r="AT1027" s="226" t="s">
        <v>183</v>
      </c>
      <c r="AU1027" s="226" t="s">
        <v>89</v>
      </c>
      <c r="AV1027" s="14" t="s">
        <v>89</v>
      </c>
      <c r="AW1027" s="14" t="s">
        <v>36</v>
      </c>
      <c r="AX1027" s="14" t="s">
        <v>79</v>
      </c>
      <c r="AY1027" s="226" t="s">
        <v>174</v>
      </c>
    </row>
    <row r="1028" spans="2:51" s="13" customFormat="1" ht="11.25">
      <c r="B1028" s="205"/>
      <c r="C1028" s="206"/>
      <c r="D1028" s="207" t="s">
        <v>183</v>
      </c>
      <c r="E1028" s="208" t="s">
        <v>1</v>
      </c>
      <c r="F1028" s="209" t="s">
        <v>929</v>
      </c>
      <c r="G1028" s="206"/>
      <c r="H1028" s="208" t="s">
        <v>1</v>
      </c>
      <c r="I1028" s="210"/>
      <c r="J1028" s="206"/>
      <c r="K1028" s="206"/>
      <c r="L1028" s="211"/>
      <c r="M1028" s="212"/>
      <c r="N1028" s="213"/>
      <c r="O1028" s="213"/>
      <c r="P1028" s="213"/>
      <c r="Q1028" s="213"/>
      <c r="R1028" s="213"/>
      <c r="S1028" s="213"/>
      <c r="T1028" s="214"/>
      <c r="AT1028" s="215" t="s">
        <v>183</v>
      </c>
      <c r="AU1028" s="215" t="s">
        <v>89</v>
      </c>
      <c r="AV1028" s="13" t="s">
        <v>87</v>
      </c>
      <c r="AW1028" s="13" t="s">
        <v>36</v>
      </c>
      <c r="AX1028" s="13" t="s">
        <v>79</v>
      </c>
      <c r="AY1028" s="215" t="s">
        <v>174</v>
      </c>
    </row>
    <row r="1029" spans="2:51" s="14" customFormat="1" ht="11.25">
      <c r="B1029" s="216"/>
      <c r="C1029" s="217"/>
      <c r="D1029" s="207" t="s">
        <v>183</v>
      </c>
      <c r="E1029" s="218" t="s">
        <v>1</v>
      </c>
      <c r="F1029" s="219" t="s">
        <v>930</v>
      </c>
      <c r="G1029" s="217"/>
      <c r="H1029" s="220">
        <v>4.365</v>
      </c>
      <c r="I1029" s="221"/>
      <c r="J1029" s="217"/>
      <c r="K1029" s="217"/>
      <c r="L1029" s="222"/>
      <c r="M1029" s="223"/>
      <c r="N1029" s="224"/>
      <c r="O1029" s="224"/>
      <c r="P1029" s="224"/>
      <c r="Q1029" s="224"/>
      <c r="R1029" s="224"/>
      <c r="S1029" s="224"/>
      <c r="T1029" s="225"/>
      <c r="AT1029" s="226" t="s">
        <v>183</v>
      </c>
      <c r="AU1029" s="226" t="s">
        <v>89</v>
      </c>
      <c r="AV1029" s="14" t="s">
        <v>89</v>
      </c>
      <c r="AW1029" s="14" t="s">
        <v>36</v>
      </c>
      <c r="AX1029" s="14" t="s">
        <v>79</v>
      </c>
      <c r="AY1029" s="226" t="s">
        <v>174</v>
      </c>
    </row>
    <row r="1030" spans="2:51" s="15" customFormat="1" ht="11.25">
      <c r="B1030" s="227"/>
      <c r="C1030" s="228"/>
      <c r="D1030" s="207" t="s">
        <v>183</v>
      </c>
      <c r="E1030" s="229" t="s">
        <v>1</v>
      </c>
      <c r="F1030" s="230" t="s">
        <v>188</v>
      </c>
      <c r="G1030" s="228"/>
      <c r="H1030" s="231">
        <v>128.143</v>
      </c>
      <c r="I1030" s="232"/>
      <c r="J1030" s="228"/>
      <c r="K1030" s="228"/>
      <c r="L1030" s="233"/>
      <c r="M1030" s="234"/>
      <c r="N1030" s="235"/>
      <c r="O1030" s="235"/>
      <c r="P1030" s="235"/>
      <c r="Q1030" s="235"/>
      <c r="R1030" s="235"/>
      <c r="S1030" s="235"/>
      <c r="T1030" s="236"/>
      <c r="AT1030" s="237" t="s">
        <v>183</v>
      </c>
      <c r="AU1030" s="237" t="s">
        <v>89</v>
      </c>
      <c r="AV1030" s="15" t="s">
        <v>181</v>
      </c>
      <c r="AW1030" s="15" t="s">
        <v>36</v>
      </c>
      <c r="AX1030" s="15" t="s">
        <v>87</v>
      </c>
      <c r="AY1030" s="237" t="s">
        <v>174</v>
      </c>
    </row>
    <row r="1031" spans="1:65" s="2" customFormat="1" ht="14.45" customHeight="1">
      <c r="A1031" s="35"/>
      <c r="B1031" s="36"/>
      <c r="C1031" s="192" t="s">
        <v>931</v>
      </c>
      <c r="D1031" s="192" t="s">
        <v>176</v>
      </c>
      <c r="E1031" s="193" t="s">
        <v>932</v>
      </c>
      <c r="F1031" s="194" t="s">
        <v>933</v>
      </c>
      <c r="G1031" s="195" t="s">
        <v>179</v>
      </c>
      <c r="H1031" s="196">
        <v>13.47</v>
      </c>
      <c r="I1031" s="197"/>
      <c r="J1031" s="198">
        <f>ROUND(I1031*H1031,2)</f>
        <v>0</v>
      </c>
      <c r="K1031" s="194" t="s">
        <v>180</v>
      </c>
      <c r="L1031" s="40"/>
      <c r="M1031" s="199" t="s">
        <v>1</v>
      </c>
      <c r="N1031" s="200" t="s">
        <v>44</v>
      </c>
      <c r="O1031" s="72"/>
      <c r="P1031" s="201">
        <f>O1031*H1031</f>
        <v>0</v>
      </c>
      <c r="Q1031" s="201">
        <v>0</v>
      </c>
      <c r="R1031" s="201">
        <f>Q1031*H1031</f>
        <v>0</v>
      </c>
      <c r="S1031" s="201">
        <v>0</v>
      </c>
      <c r="T1031" s="202">
        <f>S1031*H1031</f>
        <v>0</v>
      </c>
      <c r="U1031" s="35"/>
      <c r="V1031" s="35"/>
      <c r="W1031" s="35"/>
      <c r="X1031" s="35"/>
      <c r="Y1031" s="35"/>
      <c r="Z1031" s="35"/>
      <c r="AA1031" s="35"/>
      <c r="AB1031" s="35"/>
      <c r="AC1031" s="35"/>
      <c r="AD1031" s="35"/>
      <c r="AE1031" s="35"/>
      <c r="AR1031" s="203" t="s">
        <v>181</v>
      </c>
      <c r="AT1031" s="203" t="s">
        <v>176</v>
      </c>
      <c r="AU1031" s="203" t="s">
        <v>89</v>
      </c>
      <c r="AY1031" s="18" t="s">
        <v>174</v>
      </c>
      <c r="BE1031" s="204">
        <f>IF(N1031="základní",J1031,0)</f>
        <v>0</v>
      </c>
      <c r="BF1031" s="204">
        <f>IF(N1031="snížená",J1031,0)</f>
        <v>0</v>
      </c>
      <c r="BG1031" s="204">
        <f>IF(N1031="zákl. přenesená",J1031,0)</f>
        <v>0</v>
      </c>
      <c r="BH1031" s="204">
        <f>IF(N1031="sníž. přenesená",J1031,0)</f>
        <v>0</v>
      </c>
      <c r="BI1031" s="204">
        <f>IF(N1031="nulová",J1031,0)</f>
        <v>0</v>
      </c>
      <c r="BJ1031" s="18" t="s">
        <v>87</v>
      </c>
      <c r="BK1031" s="204">
        <f>ROUND(I1031*H1031,2)</f>
        <v>0</v>
      </c>
      <c r="BL1031" s="18" t="s">
        <v>181</v>
      </c>
      <c r="BM1031" s="203" t="s">
        <v>934</v>
      </c>
    </row>
    <row r="1032" spans="2:51" s="13" customFormat="1" ht="11.25">
      <c r="B1032" s="205"/>
      <c r="C1032" s="206"/>
      <c r="D1032" s="207" t="s">
        <v>183</v>
      </c>
      <c r="E1032" s="208" t="s">
        <v>1</v>
      </c>
      <c r="F1032" s="209" t="s">
        <v>529</v>
      </c>
      <c r="G1032" s="206"/>
      <c r="H1032" s="208" t="s">
        <v>1</v>
      </c>
      <c r="I1032" s="210"/>
      <c r="J1032" s="206"/>
      <c r="K1032" s="206"/>
      <c r="L1032" s="211"/>
      <c r="M1032" s="212"/>
      <c r="N1032" s="213"/>
      <c r="O1032" s="213"/>
      <c r="P1032" s="213"/>
      <c r="Q1032" s="213"/>
      <c r="R1032" s="213"/>
      <c r="S1032" s="213"/>
      <c r="T1032" s="214"/>
      <c r="AT1032" s="215" t="s">
        <v>183</v>
      </c>
      <c r="AU1032" s="215" t="s">
        <v>89</v>
      </c>
      <c r="AV1032" s="13" t="s">
        <v>87</v>
      </c>
      <c r="AW1032" s="13" t="s">
        <v>36</v>
      </c>
      <c r="AX1032" s="13" t="s">
        <v>79</v>
      </c>
      <c r="AY1032" s="215" t="s">
        <v>174</v>
      </c>
    </row>
    <row r="1033" spans="2:51" s="13" customFormat="1" ht="11.25">
      <c r="B1033" s="205"/>
      <c r="C1033" s="206"/>
      <c r="D1033" s="207" t="s">
        <v>183</v>
      </c>
      <c r="E1033" s="208" t="s">
        <v>1</v>
      </c>
      <c r="F1033" s="209" t="s">
        <v>200</v>
      </c>
      <c r="G1033" s="206"/>
      <c r="H1033" s="208" t="s">
        <v>1</v>
      </c>
      <c r="I1033" s="210"/>
      <c r="J1033" s="206"/>
      <c r="K1033" s="206"/>
      <c r="L1033" s="211"/>
      <c r="M1033" s="212"/>
      <c r="N1033" s="213"/>
      <c r="O1033" s="213"/>
      <c r="P1033" s="213"/>
      <c r="Q1033" s="213"/>
      <c r="R1033" s="213"/>
      <c r="S1033" s="213"/>
      <c r="T1033" s="214"/>
      <c r="AT1033" s="215" t="s">
        <v>183</v>
      </c>
      <c r="AU1033" s="215" t="s">
        <v>89</v>
      </c>
      <c r="AV1033" s="13" t="s">
        <v>87</v>
      </c>
      <c r="AW1033" s="13" t="s">
        <v>36</v>
      </c>
      <c r="AX1033" s="13" t="s">
        <v>79</v>
      </c>
      <c r="AY1033" s="215" t="s">
        <v>174</v>
      </c>
    </row>
    <row r="1034" spans="2:51" s="13" customFormat="1" ht="11.25">
      <c r="B1034" s="205"/>
      <c r="C1034" s="206"/>
      <c r="D1034" s="207" t="s">
        <v>183</v>
      </c>
      <c r="E1034" s="208" t="s">
        <v>1</v>
      </c>
      <c r="F1034" s="209" t="s">
        <v>552</v>
      </c>
      <c r="G1034" s="206"/>
      <c r="H1034" s="208" t="s">
        <v>1</v>
      </c>
      <c r="I1034" s="210"/>
      <c r="J1034" s="206"/>
      <c r="K1034" s="206"/>
      <c r="L1034" s="211"/>
      <c r="M1034" s="212"/>
      <c r="N1034" s="213"/>
      <c r="O1034" s="213"/>
      <c r="P1034" s="213"/>
      <c r="Q1034" s="213"/>
      <c r="R1034" s="213"/>
      <c r="S1034" s="213"/>
      <c r="T1034" s="214"/>
      <c r="AT1034" s="215" t="s">
        <v>183</v>
      </c>
      <c r="AU1034" s="215" t="s">
        <v>89</v>
      </c>
      <c r="AV1034" s="13" t="s">
        <v>87</v>
      </c>
      <c r="AW1034" s="13" t="s">
        <v>36</v>
      </c>
      <c r="AX1034" s="13" t="s">
        <v>79</v>
      </c>
      <c r="AY1034" s="215" t="s">
        <v>174</v>
      </c>
    </row>
    <row r="1035" spans="2:51" s="14" customFormat="1" ht="11.25">
      <c r="B1035" s="216"/>
      <c r="C1035" s="217"/>
      <c r="D1035" s="207" t="s">
        <v>183</v>
      </c>
      <c r="E1035" s="218" t="s">
        <v>1</v>
      </c>
      <c r="F1035" s="219" t="s">
        <v>935</v>
      </c>
      <c r="G1035" s="217"/>
      <c r="H1035" s="220">
        <v>7.2</v>
      </c>
      <c r="I1035" s="221"/>
      <c r="J1035" s="217"/>
      <c r="K1035" s="217"/>
      <c r="L1035" s="222"/>
      <c r="M1035" s="223"/>
      <c r="N1035" s="224"/>
      <c r="O1035" s="224"/>
      <c r="P1035" s="224"/>
      <c r="Q1035" s="224"/>
      <c r="R1035" s="224"/>
      <c r="S1035" s="224"/>
      <c r="T1035" s="225"/>
      <c r="AT1035" s="226" t="s">
        <v>183</v>
      </c>
      <c r="AU1035" s="226" t="s">
        <v>89</v>
      </c>
      <c r="AV1035" s="14" t="s">
        <v>89</v>
      </c>
      <c r="AW1035" s="14" t="s">
        <v>36</v>
      </c>
      <c r="AX1035" s="14" t="s">
        <v>79</v>
      </c>
      <c r="AY1035" s="226" t="s">
        <v>174</v>
      </c>
    </row>
    <row r="1036" spans="2:51" s="14" customFormat="1" ht="11.25">
      <c r="B1036" s="216"/>
      <c r="C1036" s="217"/>
      <c r="D1036" s="207" t="s">
        <v>183</v>
      </c>
      <c r="E1036" s="218" t="s">
        <v>1</v>
      </c>
      <c r="F1036" s="219" t="s">
        <v>936</v>
      </c>
      <c r="G1036" s="217"/>
      <c r="H1036" s="220">
        <v>2.4</v>
      </c>
      <c r="I1036" s="221"/>
      <c r="J1036" s="217"/>
      <c r="K1036" s="217"/>
      <c r="L1036" s="222"/>
      <c r="M1036" s="223"/>
      <c r="N1036" s="224"/>
      <c r="O1036" s="224"/>
      <c r="P1036" s="224"/>
      <c r="Q1036" s="224"/>
      <c r="R1036" s="224"/>
      <c r="S1036" s="224"/>
      <c r="T1036" s="225"/>
      <c r="AT1036" s="226" t="s">
        <v>183</v>
      </c>
      <c r="AU1036" s="226" t="s">
        <v>89</v>
      </c>
      <c r="AV1036" s="14" t="s">
        <v>89</v>
      </c>
      <c r="AW1036" s="14" t="s">
        <v>36</v>
      </c>
      <c r="AX1036" s="14" t="s">
        <v>79</v>
      </c>
      <c r="AY1036" s="226" t="s">
        <v>174</v>
      </c>
    </row>
    <row r="1037" spans="2:51" s="14" customFormat="1" ht="11.25">
      <c r="B1037" s="216"/>
      <c r="C1037" s="217"/>
      <c r="D1037" s="207" t="s">
        <v>183</v>
      </c>
      <c r="E1037" s="218" t="s">
        <v>1</v>
      </c>
      <c r="F1037" s="219" t="s">
        <v>937</v>
      </c>
      <c r="G1037" s="217"/>
      <c r="H1037" s="220">
        <v>3.87</v>
      </c>
      <c r="I1037" s="221"/>
      <c r="J1037" s="217"/>
      <c r="K1037" s="217"/>
      <c r="L1037" s="222"/>
      <c r="M1037" s="223"/>
      <c r="N1037" s="224"/>
      <c r="O1037" s="224"/>
      <c r="P1037" s="224"/>
      <c r="Q1037" s="224"/>
      <c r="R1037" s="224"/>
      <c r="S1037" s="224"/>
      <c r="T1037" s="225"/>
      <c r="AT1037" s="226" t="s">
        <v>183</v>
      </c>
      <c r="AU1037" s="226" t="s">
        <v>89</v>
      </c>
      <c r="AV1037" s="14" t="s">
        <v>89</v>
      </c>
      <c r="AW1037" s="14" t="s">
        <v>36</v>
      </c>
      <c r="AX1037" s="14" t="s">
        <v>79</v>
      </c>
      <c r="AY1037" s="226" t="s">
        <v>174</v>
      </c>
    </row>
    <row r="1038" spans="2:51" s="15" customFormat="1" ht="11.25">
      <c r="B1038" s="227"/>
      <c r="C1038" s="228"/>
      <c r="D1038" s="207" t="s">
        <v>183</v>
      </c>
      <c r="E1038" s="229" t="s">
        <v>1</v>
      </c>
      <c r="F1038" s="230" t="s">
        <v>188</v>
      </c>
      <c r="G1038" s="228"/>
      <c r="H1038" s="231">
        <v>13.469999999999999</v>
      </c>
      <c r="I1038" s="232"/>
      <c r="J1038" s="228"/>
      <c r="K1038" s="228"/>
      <c r="L1038" s="233"/>
      <c r="M1038" s="234"/>
      <c r="N1038" s="235"/>
      <c r="O1038" s="235"/>
      <c r="P1038" s="235"/>
      <c r="Q1038" s="235"/>
      <c r="R1038" s="235"/>
      <c r="S1038" s="235"/>
      <c r="T1038" s="236"/>
      <c r="AT1038" s="237" t="s">
        <v>183</v>
      </c>
      <c r="AU1038" s="237" t="s">
        <v>89</v>
      </c>
      <c r="AV1038" s="15" t="s">
        <v>181</v>
      </c>
      <c r="AW1038" s="15" t="s">
        <v>36</v>
      </c>
      <c r="AX1038" s="15" t="s">
        <v>87</v>
      </c>
      <c r="AY1038" s="237" t="s">
        <v>174</v>
      </c>
    </row>
    <row r="1039" spans="1:65" s="2" customFormat="1" ht="14.45" customHeight="1">
      <c r="A1039" s="35"/>
      <c r="B1039" s="36"/>
      <c r="C1039" s="192" t="s">
        <v>938</v>
      </c>
      <c r="D1039" s="192" t="s">
        <v>176</v>
      </c>
      <c r="E1039" s="193" t="s">
        <v>939</v>
      </c>
      <c r="F1039" s="194" t="s">
        <v>940</v>
      </c>
      <c r="G1039" s="195" t="s">
        <v>179</v>
      </c>
      <c r="H1039" s="196">
        <v>61.375</v>
      </c>
      <c r="I1039" s="197"/>
      <c r="J1039" s="198">
        <f>ROUND(I1039*H1039,2)</f>
        <v>0</v>
      </c>
      <c r="K1039" s="194" t="s">
        <v>180</v>
      </c>
      <c r="L1039" s="40"/>
      <c r="M1039" s="199" t="s">
        <v>1</v>
      </c>
      <c r="N1039" s="200" t="s">
        <v>44</v>
      </c>
      <c r="O1039" s="72"/>
      <c r="P1039" s="201">
        <f>O1039*H1039</f>
        <v>0</v>
      </c>
      <c r="Q1039" s="201">
        <v>0</v>
      </c>
      <c r="R1039" s="201">
        <f>Q1039*H1039</f>
        <v>0</v>
      </c>
      <c r="S1039" s="201">
        <v>0</v>
      </c>
      <c r="T1039" s="202">
        <f>S1039*H1039</f>
        <v>0</v>
      </c>
      <c r="U1039" s="35"/>
      <c r="V1039" s="35"/>
      <c r="W1039" s="35"/>
      <c r="X1039" s="35"/>
      <c r="Y1039" s="35"/>
      <c r="Z1039" s="35"/>
      <c r="AA1039" s="35"/>
      <c r="AB1039" s="35"/>
      <c r="AC1039" s="35"/>
      <c r="AD1039" s="35"/>
      <c r="AE1039" s="35"/>
      <c r="AR1039" s="203" t="s">
        <v>181</v>
      </c>
      <c r="AT1039" s="203" t="s">
        <v>176</v>
      </c>
      <c r="AU1039" s="203" t="s">
        <v>89</v>
      </c>
      <c r="AY1039" s="18" t="s">
        <v>174</v>
      </c>
      <c r="BE1039" s="204">
        <f>IF(N1039="základní",J1039,0)</f>
        <v>0</v>
      </c>
      <c r="BF1039" s="204">
        <f>IF(N1039="snížená",J1039,0)</f>
        <v>0</v>
      </c>
      <c r="BG1039" s="204">
        <f>IF(N1039="zákl. přenesená",J1039,0)</f>
        <v>0</v>
      </c>
      <c r="BH1039" s="204">
        <f>IF(N1039="sníž. přenesená",J1039,0)</f>
        <v>0</v>
      </c>
      <c r="BI1039" s="204">
        <f>IF(N1039="nulová",J1039,0)</f>
        <v>0</v>
      </c>
      <c r="BJ1039" s="18" t="s">
        <v>87</v>
      </c>
      <c r="BK1039" s="204">
        <f>ROUND(I1039*H1039,2)</f>
        <v>0</v>
      </c>
      <c r="BL1039" s="18" t="s">
        <v>181</v>
      </c>
      <c r="BM1039" s="203" t="s">
        <v>941</v>
      </c>
    </row>
    <row r="1040" spans="2:51" s="13" customFormat="1" ht="11.25">
      <c r="B1040" s="205"/>
      <c r="C1040" s="206"/>
      <c r="D1040" s="207" t="s">
        <v>183</v>
      </c>
      <c r="E1040" s="208" t="s">
        <v>1</v>
      </c>
      <c r="F1040" s="209" t="s">
        <v>200</v>
      </c>
      <c r="G1040" s="206"/>
      <c r="H1040" s="208" t="s">
        <v>1</v>
      </c>
      <c r="I1040" s="210"/>
      <c r="J1040" s="206"/>
      <c r="K1040" s="206"/>
      <c r="L1040" s="211"/>
      <c r="M1040" s="212"/>
      <c r="N1040" s="213"/>
      <c r="O1040" s="213"/>
      <c r="P1040" s="213"/>
      <c r="Q1040" s="213"/>
      <c r="R1040" s="213"/>
      <c r="S1040" s="213"/>
      <c r="T1040" s="214"/>
      <c r="AT1040" s="215" t="s">
        <v>183</v>
      </c>
      <c r="AU1040" s="215" t="s">
        <v>89</v>
      </c>
      <c r="AV1040" s="13" t="s">
        <v>87</v>
      </c>
      <c r="AW1040" s="13" t="s">
        <v>36</v>
      </c>
      <c r="AX1040" s="13" t="s">
        <v>79</v>
      </c>
      <c r="AY1040" s="215" t="s">
        <v>174</v>
      </c>
    </row>
    <row r="1041" spans="2:51" s="13" customFormat="1" ht="11.25">
      <c r="B1041" s="205"/>
      <c r="C1041" s="206"/>
      <c r="D1041" s="207" t="s">
        <v>183</v>
      </c>
      <c r="E1041" s="208" t="s">
        <v>1</v>
      </c>
      <c r="F1041" s="209" t="s">
        <v>201</v>
      </c>
      <c r="G1041" s="206"/>
      <c r="H1041" s="208" t="s">
        <v>1</v>
      </c>
      <c r="I1041" s="210"/>
      <c r="J1041" s="206"/>
      <c r="K1041" s="206"/>
      <c r="L1041" s="211"/>
      <c r="M1041" s="212"/>
      <c r="N1041" s="213"/>
      <c r="O1041" s="213"/>
      <c r="P1041" s="213"/>
      <c r="Q1041" s="213"/>
      <c r="R1041" s="213"/>
      <c r="S1041" s="213"/>
      <c r="T1041" s="214"/>
      <c r="AT1041" s="215" t="s">
        <v>183</v>
      </c>
      <c r="AU1041" s="215" t="s">
        <v>89</v>
      </c>
      <c r="AV1041" s="13" t="s">
        <v>87</v>
      </c>
      <c r="AW1041" s="13" t="s">
        <v>36</v>
      </c>
      <c r="AX1041" s="13" t="s">
        <v>79</v>
      </c>
      <c r="AY1041" s="215" t="s">
        <v>174</v>
      </c>
    </row>
    <row r="1042" spans="2:51" s="13" customFormat="1" ht="11.25">
      <c r="B1042" s="205"/>
      <c r="C1042" s="206"/>
      <c r="D1042" s="207" t="s">
        <v>183</v>
      </c>
      <c r="E1042" s="208" t="s">
        <v>1</v>
      </c>
      <c r="F1042" s="209" t="s">
        <v>942</v>
      </c>
      <c r="G1042" s="206"/>
      <c r="H1042" s="208" t="s">
        <v>1</v>
      </c>
      <c r="I1042" s="210"/>
      <c r="J1042" s="206"/>
      <c r="K1042" s="206"/>
      <c r="L1042" s="211"/>
      <c r="M1042" s="212"/>
      <c r="N1042" s="213"/>
      <c r="O1042" s="213"/>
      <c r="P1042" s="213"/>
      <c r="Q1042" s="213"/>
      <c r="R1042" s="213"/>
      <c r="S1042" s="213"/>
      <c r="T1042" s="214"/>
      <c r="AT1042" s="215" t="s">
        <v>183</v>
      </c>
      <c r="AU1042" s="215" t="s">
        <v>89</v>
      </c>
      <c r="AV1042" s="13" t="s">
        <v>87</v>
      </c>
      <c r="AW1042" s="13" t="s">
        <v>36</v>
      </c>
      <c r="AX1042" s="13" t="s">
        <v>79</v>
      </c>
      <c r="AY1042" s="215" t="s">
        <v>174</v>
      </c>
    </row>
    <row r="1043" spans="2:51" s="14" customFormat="1" ht="11.25">
      <c r="B1043" s="216"/>
      <c r="C1043" s="217"/>
      <c r="D1043" s="207" t="s">
        <v>183</v>
      </c>
      <c r="E1043" s="218" t="s">
        <v>1</v>
      </c>
      <c r="F1043" s="219" t="s">
        <v>943</v>
      </c>
      <c r="G1043" s="217"/>
      <c r="H1043" s="220">
        <v>30.685</v>
      </c>
      <c r="I1043" s="221"/>
      <c r="J1043" s="217"/>
      <c r="K1043" s="217"/>
      <c r="L1043" s="222"/>
      <c r="M1043" s="223"/>
      <c r="N1043" s="224"/>
      <c r="O1043" s="224"/>
      <c r="P1043" s="224"/>
      <c r="Q1043" s="224"/>
      <c r="R1043" s="224"/>
      <c r="S1043" s="224"/>
      <c r="T1043" s="225"/>
      <c r="AT1043" s="226" t="s">
        <v>183</v>
      </c>
      <c r="AU1043" s="226" t="s">
        <v>89</v>
      </c>
      <c r="AV1043" s="14" t="s">
        <v>89</v>
      </c>
      <c r="AW1043" s="14" t="s">
        <v>36</v>
      </c>
      <c r="AX1043" s="14" t="s">
        <v>79</v>
      </c>
      <c r="AY1043" s="226" t="s">
        <v>174</v>
      </c>
    </row>
    <row r="1044" spans="2:51" s="14" customFormat="1" ht="11.25">
      <c r="B1044" s="216"/>
      <c r="C1044" s="217"/>
      <c r="D1044" s="207" t="s">
        <v>183</v>
      </c>
      <c r="E1044" s="218" t="s">
        <v>1</v>
      </c>
      <c r="F1044" s="219" t="s">
        <v>944</v>
      </c>
      <c r="G1044" s="217"/>
      <c r="H1044" s="220">
        <v>30.69</v>
      </c>
      <c r="I1044" s="221"/>
      <c r="J1044" s="217"/>
      <c r="K1044" s="217"/>
      <c r="L1044" s="222"/>
      <c r="M1044" s="223"/>
      <c r="N1044" s="224"/>
      <c r="O1044" s="224"/>
      <c r="P1044" s="224"/>
      <c r="Q1044" s="224"/>
      <c r="R1044" s="224"/>
      <c r="S1044" s="224"/>
      <c r="T1044" s="225"/>
      <c r="AT1044" s="226" t="s">
        <v>183</v>
      </c>
      <c r="AU1044" s="226" t="s">
        <v>89</v>
      </c>
      <c r="AV1044" s="14" t="s">
        <v>89</v>
      </c>
      <c r="AW1044" s="14" t="s">
        <v>36</v>
      </c>
      <c r="AX1044" s="14" t="s">
        <v>79</v>
      </c>
      <c r="AY1044" s="226" t="s">
        <v>174</v>
      </c>
    </row>
    <row r="1045" spans="2:51" s="15" customFormat="1" ht="11.25">
      <c r="B1045" s="227"/>
      <c r="C1045" s="228"/>
      <c r="D1045" s="207" t="s">
        <v>183</v>
      </c>
      <c r="E1045" s="229" t="s">
        <v>1</v>
      </c>
      <c r="F1045" s="230" t="s">
        <v>188</v>
      </c>
      <c r="G1045" s="228"/>
      <c r="H1045" s="231">
        <v>61.375</v>
      </c>
      <c r="I1045" s="232"/>
      <c r="J1045" s="228"/>
      <c r="K1045" s="228"/>
      <c r="L1045" s="233"/>
      <c r="M1045" s="234"/>
      <c r="N1045" s="235"/>
      <c r="O1045" s="235"/>
      <c r="P1045" s="235"/>
      <c r="Q1045" s="235"/>
      <c r="R1045" s="235"/>
      <c r="S1045" s="235"/>
      <c r="T1045" s="236"/>
      <c r="AT1045" s="237" t="s">
        <v>183</v>
      </c>
      <c r="AU1045" s="237" t="s">
        <v>89</v>
      </c>
      <c r="AV1045" s="15" t="s">
        <v>181</v>
      </c>
      <c r="AW1045" s="15" t="s">
        <v>36</v>
      </c>
      <c r="AX1045" s="15" t="s">
        <v>87</v>
      </c>
      <c r="AY1045" s="237" t="s">
        <v>174</v>
      </c>
    </row>
    <row r="1046" spans="1:65" s="2" customFormat="1" ht="14.45" customHeight="1">
      <c r="A1046" s="35"/>
      <c r="B1046" s="36"/>
      <c r="C1046" s="192" t="s">
        <v>945</v>
      </c>
      <c r="D1046" s="192" t="s">
        <v>176</v>
      </c>
      <c r="E1046" s="193" t="s">
        <v>946</v>
      </c>
      <c r="F1046" s="194" t="s">
        <v>947</v>
      </c>
      <c r="G1046" s="195" t="s">
        <v>197</v>
      </c>
      <c r="H1046" s="196">
        <v>1.68</v>
      </c>
      <c r="I1046" s="197"/>
      <c r="J1046" s="198">
        <f>ROUND(I1046*H1046,2)</f>
        <v>0</v>
      </c>
      <c r="K1046" s="194" t="s">
        <v>180</v>
      </c>
      <c r="L1046" s="40"/>
      <c r="M1046" s="199" t="s">
        <v>1</v>
      </c>
      <c r="N1046" s="200" t="s">
        <v>44</v>
      </c>
      <c r="O1046" s="72"/>
      <c r="P1046" s="201">
        <f>O1046*H1046</f>
        <v>0</v>
      </c>
      <c r="Q1046" s="201">
        <v>2.25634</v>
      </c>
      <c r="R1046" s="201">
        <f>Q1046*H1046</f>
        <v>3.7906511999999997</v>
      </c>
      <c r="S1046" s="201">
        <v>0</v>
      </c>
      <c r="T1046" s="202">
        <f>S1046*H1046</f>
        <v>0</v>
      </c>
      <c r="U1046" s="35"/>
      <c r="V1046" s="35"/>
      <c r="W1046" s="35"/>
      <c r="X1046" s="35"/>
      <c r="Y1046" s="35"/>
      <c r="Z1046" s="35"/>
      <c r="AA1046" s="35"/>
      <c r="AB1046" s="35"/>
      <c r="AC1046" s="35"/>
      <c r="AD1046" s="35"/>
      <c r="AE1046" s="35"/>
      <c r="AR1046" s="203" t="s">
        <v>181</v>
      </c>
      <c r="AT1046" s="203" t="s">
        <v>176</v>
      </c>
      <c r="AU1046" s="203" t="s">
        <v>89</v>
      </c>
      <c r="AY1046" s="18" t="s">
        <v>174</v>
      </c>
      <c r="BE1046" s="204">
        <f>IF(N1046="základní",J1046,0)</f>
        <v>0</v>
      </c>
      <c r="BF1046" s="204">
        <f>IF(N1046="snížená",J1046,0)</f>
        <v>0</v>
      </c>
      <c r="BG1046" s="204">
        <f>IF(N1046="zákl. přenesená",J1046,0)</f>
        <v>0</v>
      </c>
      <c r="BH1046" s="204">
        <f>IF(N1046="sníž. přenesená",J1046,0)</f>
        <v>0</v>
      </c>
      <c r="BI1046" s="204">
        <f>IF(N1046="nulová",J1046,0)</f>
        <v>0</v>
      </c>
      <c r="BJ1046" s="18" t="s">
        <v>87</v>
      </c>
      <c r="BK1046" s="204">
        <f>ROUND(I1046*H1046,2)</f>
        <v>0</v>
      </c>
      <c r="BL1046" s="18" t="s">
        <v>181</v>
      </c>
      <c r="BM1046" s="203" t="s">
        <v>948</v>
      </c>
    </row>
    <row r="1047" spans="2:51" s="13" customFormat="1" ht="11.25">
      <c r="B1047" s="205"/>
      <c r="C1047" s="206"/>
      <c r="D1047" s="207" t="s">
        <v>183</v>
      </c>
      <c r="E1047" s="208" t="s">
        <v>1</v>
      </c>
      <c r="F1047" s="209" t="s">
        <v>200</v>
      </c>
      <c r="G1047" s="206"/>
      <c r="H1047" s="208" t="s">
        <v>1</v>
      </c>
      <c r="I1047" s="210"/>
      <c r="J1047" s="206"/>
      <c r="K1047" s="206"/>
      <c r="L1047" s="211"/>
      <c r="M1047" s="212"/>
      <c r="N1047" s="213"/>
      <c r="O1047" s="213"/>
      <c r="P1047" s="213"/>
      <c r="Q1047" s="213"/>
      <c r="R1047" s="213"/>
      <c r="S1047" s="213"/>
      <c r="T1047" s="214"/>
      <c r="AT1047" s="215" t="s">
        <v>183</v>
      </c>
      <c r="AU1047" s="215" t="s">
        <v>89</v>
      </c>
      <c r="AV1047" s="13" t="s">
        <v>87</v>
      </c>
      <c r="AW1047" s="13" t="s">
        <v>36</v>
      </c>
      <c r="AX1047" s="13" t="s">
        <v>79</v>
      </c>
      <c r="AY1047" s="215" t="s">
        <v>174</v>
      </c>
    </row>
    <row r="1048" spans="2:51" s="13" customFormat="1" ht="11.25">
      <c r="B1048" s="205"/>
      <c r="C1048" s="206"/>
      <c r="D1048" s="207" t="s">
        <v>183</v>
      </c>
      <c r="E1048" s="208" t="s">
        <v>1</v>
      </c>
      <c r="F1048" s="209" t="s">
        <v>386</v>
      </c>
      <c r="G1048" s="206"/>
      <c r="H1048" s="208" t="s">
        <v>1</v>
      </c>
      <c r="I1048" s="210"/>
      <c r="J1048" s="206"/>
      <c r="K1048" s="206"/>
      <c r="L1048" s="211"/>
      <c r="M1048" s="212"/>
      <c r="N1048" s="213"/>
      <c r="O1048" s="213"/>
      <c r="P1048" s="213"/>
      <c r="Q1048" s="213"/>
      <c r="R1048" s="213"/>
      <c r="S1048" s="213"/>
      <c r="T1048" s="214"/>
      <c r="AT1048" s="215" t="s">
        <v>183</v>
      </c>
      <c r="AU1048" s="215" t="s">
        <v>89</v>
      </c>
      <c r="AV1048" s="13" t="s">
        <v>87</v>
      </c>
      <c r="AW1048" s="13" t="s">
        <v>36</v>
      </c>
      <c r="AX1048" s="13" t="s">
        <v>79</v>
      </c>
      <c r="AY1048" s="215" t="s">
        <v>174</v>
      </c>
    </row>
    <row r="1049" spans="2:51" s="13" customFormat="1" ht="11.25">
      <c r="B1049" s="205"/>
      <c r="C1049" s="206"/>
      <c r="D1049" s="207" t="s">
        <v>183</v>
      </c>
      <c r="E1049" s="208" t="s">
        <v>1</v>
      </c>
      <c r="F1049" s="209" t="s">
        <v>949</v>
      </c>
      <c r="G1049" s="206"/>
      <c r="H1049" s="208" t="s">
        <v>1</v>
      </c>
      <c r="I1049" s="210"/>
      <c r="J1049" s="206"/>
      <c r="K1049" s="206"/>
      <c r="L1049" s="211"/>
      <c r="M1049" s="212"/>
      <c r="N1049" s="213"/>
      <c r="O1049" s="213"/>
      <c r="P1049" s="213"/>
      <c r="Q1049" s="213"/>
      <c r="R1049" s="213"/>
      <c r="S1049" s="213"/>
      <c r="T1049" s="214"/>
      <c r="AT1049" s="215" t="s">
        <v>183</v>
      </c>
      <c r="AU1049" s="215" t="s">
        <v>89</v>
      </c>
      <c r="AV1049" s="13" t="s">
        <v>87</v>
      </c>
      <c r="AW1049" s="13" t="s">
        <v>36</v>
      </c>
      <c r="AX1049" s="13" t="s">
        <v>79</v>
      </c>
      <c r="AY1049" s="215" t="s">
        <v>174</v>
      </c>
    </row>
    <row r="1050" spans="2:51" s="14" customFormat="1" ht="11.25">
      <c r="B1050" s="216"/>
      <c r="C1050" s="217"/>
      <c r="D1050" s="207" t="s">
        <v>183</v>
      </c>
      <c r="E1050" s="218" t="s">
        <v>1</v>
      </c>
      <c r="F1050" s="219" t="s">
        <v>403</v>
      </c>
      <c r="G1050" s="217"/>
      <c r="H1050" s="220">
        <v>1.68</v>
      </c>
      <c r="I1050" s="221"/>
      <c r="J1050" s="217"/>
      <c r="K1050" s="217"/>
      <c r="L1050" s="222"/>
      <c r="M1050" s="223"/>
      <c r="N1050" s="224"/>
      <c r="O1050" s="224"/>
      <c r="P1050" s="224"/>
      <c r="Q1050" s="224"/>
      <c r="R1050" s="224"/>
      <c r="S1050" s="224"/>
      <c r="T1050" s="225"/>
      <c r="AT1050" s="226" t="s">
        <v>183</v>
      </c>
      <c r="AU1050" s="226" t="s">
        <v>89</v>
      </c>
      <c r="AV1050" s="14" t="s">
        <v>89</v>
      </c>
      <c r="AW1050" s="14" t="s">
        <v>36</v>
      </c>
      <c r="AX1050" s="14" t="s">
        <v>79</v>
      </c>
      <c r="AY1050" s="226" t="s">
        <v>174</v>
      </c>
    </row>
    <row r="1051" spans="2:51" s="15" customFormat="1" ht="11.25">
      <c r="B1051" s="227"/>
      <c r="C1051" s="228"/>
      <c r="D1051" s="207" t="s">
        <v>183</v>
      </c>
      <c r="E1051" s="229" t="s">
        <v>1</v>
      </c>
      <c r="F1051" s="230" t="s">
        <v>188</v>
      </c>
      <c r="G1051" s="228"/>
      <c r="H1051" s="231">
        <v>1.68</v>
      </c>
      <c r="I1051" s="232"/>
      <c r="J1051" s="228"/>
      <c r="K1051" s="228"/>
      <c r="L1051" s="233"/>
      <c r="M1051" s="234"/>
      <c r="N1051" s="235"/>
      <c r="O1051" s="235"/>
      <c r="P1051" s="235"/>
      <c r="Q1051" s="235"/>
      <c r="R1051" s="235"/>
      <c r="S1051" s="235"/>
      <c r="T1051" s="236"/>
      <c r="AT1051" s="237" t="s">
        <v>183</v>
      </c>
      <c r="AU1051" s="237" t="s">
        <v>89</v>
      </c>
      <c r="AV1051" s="15" t="s">
        <v>181</v>
      </c>
      <c r="AW1051" s="15" t="s">
        <v>36</v>
      </c>
      <c r="AX1051" s="15" t="s">
        <v>87</v>
      </c>
      <c r="AY1051" s="237" t="s">
        <v>174</v>
      </c>
    </row>
    <row r="1052" spans="1:65" s="2" customFormat="1" ht="14.45" customHeight="1">
      <c r="A1052" s="35"/>
      <c r="B1052" s="36"/>
      <c r="C1052" s="192" t="s">
        <v>950</v>
      </c>
      <c r="D1052" s="192" t="s">
        <v>176</v>
      </c>
      <c r="E1052" s="193" t="s">
        <v>951</v>
      </c>
      <c r="F1052" s="194" t="s">
        <v>952</v>
      </c>
      <c r="G1052" s="195" t="s">
        <v>179</v>
      </c>
      <c r="H1052" s="196">
        <v>175.9</v>
      </c>
      <c r="I1052" s="197"/>
      <c r="J1052" s="198">
        <f>ROUND(I1052*H1052,2)</f>
        <v>0</v>
      </c>
      <c r="K1052" s="194" t="s">
        <v>180</v>
      </c>
      <c r="L1052" s="40"/>
      <c r="M1052" s="199" t="s">
        <v>1</v>
      </c>
      <c r="N1052" s="200" t="s">
        <v>44</v>
      </c>
      <c r="O1052" s="72"/>
      <c r="P1052" s="201">
        <f>O1052*H1052</f>
        <v>0</v>
      </c>
      <c r="Q1052" s="201">
        <v>0.1122</v>
      </c>
      <c r="R1052" s="201">
        <f>Q1052*H1052</f>
        <v>19.735979999999998</v>
      </c>
      <c r="S1052" s="201">
        <v>0</v>
      </c>
      <c r="T1052" s="202">
        <f>S1052*H1052</f>
        <v>0</v>
      </c>
      <c r="U1052" s="35"/>
      <c r="V1052" s="35"/>
      <c r="W1052" s="35"/>
      <c r="X1052" s="35"/>
      <c r="Y1052" s="35"/>
      <c r="Z1052" s="35"/>
      <c r="AA1052" s="35"/>
      <c r="AB1052" s="35"/>
      <c r="AC1052" s="35"/>
      <c r="AD1052" s="35"/>
      <c r="AE1052" s="35"/>
      <c r="AR1052" s="203" t="s">
        <v>181</v>
      </c>
      <c r="AT1052" s="203" t="s">
        <v>176</v>
      </c>
      <c r="AU1052" s="203" t="s">
        <v>89</v>
      </c>
      <c r="AY1052" s="18" t="s">
        <v>174</v>
      </c>
      <c r="BE1052" s="204">
        <f>IF(N1052="základní",J1052,0)</f>
        <v>0</v>
      </c>
      <c r="BF1052" s="204">
        <f>IF(N1052="snížená",J1052,0)</f>
        <v>0</v>
      </c>
      <c r="BG1052" s="204">
        <f>IF(N1052="zákl. přenesená",J1052,0)</f>
        <v>0</v>
      </c>
      <c r="BH1052" s="204">
        <f>IF(N1052="sníž. přenesená",J1052,0)</f>
        <v>0</v>
      </c>
      <c r="BI1052" s="204">
        <f>IF(N1052="nulová",J1052,0)</f>
        <v>0</v>
      </c>
      <c r="BJ1052" s="18" t="s">
        <v>87</v>
      </c>
      <c r="BK1052" s="204">
        <f>ROUND(I1052*H1052,2)</f>
        <v>0</v>
      </c>
      <c r="BL1052" s="18" t="s">
        <v>181</v>
      </c>
      <c r="BM1052" s="203" t="s">
        <v>953</v>
      </c>
    </row>
    <row r="1053" spans="2:51" s="13" customFormat="1" ht="11.25">
      <c r="B1053" s="205"/>
      <c r="C1053" s="206"/>
      <c r="D1053" s="207" t="s">
        <v>183</v>
      </c>
      <c r="E1053" s="208" t="s">
        <v>1</v>
      </c>
      <c r="F1053" s="209" t="s">
        <v>529</v>
      </c>
      <c r="G1053" s="206"/>
      <c r="H1053" s="208" t="s">
        <v>1</v>
      </c>
      <c r="I1053" s="210"/>
      <c r="J1053" s="206"/>
      <c r="K1053" s="206"/>
      <c r="L1053" s="211"/>
      <c r="M1053" s="212"/>
      <c r="N1053" s="213"/>
      <c r="O1053" s="213"/>
      <c r="P1053" s="213"/>
      <c r="Q1053" s="213"/>
      <c r="R1053" s="213"/>
      <c r="S1053" s="213"/>
      <c r="T1053" s="214"/>
      <c r="AT1053" s="215" t="s">
        <v>183</v>
      </c>
      <c r="AU1053" s="215" t="s">
        <v>89</v>
      </c>
      <c r="AV1053" s="13" t="s">
        <v>87</v>
      </c>
      <c r="AW1053" s="13" t="s">
        <v>36</v>
      </c>
      <c r="AX1053" s="13" t="s">
        <v>79</v>
      </c>
      <c r="AY1053" s="215" t="s">
        <v>174</v>
      </c>
    </row>
    <row r="1054" spans="2:51" s="13" customFormat="1" ht="11.25">
      <c r="B1054" s="205"/>
      <c r="C1054" s="206"/>
      <c r="D1054" s="207" t="s">
        <v>183</v>
      </c>
      <c r="E1054" s="208" t="s">
        <v>1</v>
      </c>
      <c r="F1054" s="209" t="s">
        <v>200</v>
      </c>
      <c r="G1054" s="206"/>
      <c r="H1054" s="208" t="s">
        <v>1</v>
      </c>
      <c r="I1054" s="210"/>
      <c r="J1054" s="206"/>
      <c r="K1054" s="206"/>
      <c r="L1054" s="211"/>
      <c r="M1054" s="212"/>
      <c r="N1054" s="213"/>
      <c r="O1054" s="213"/>
      <c r="P1054" s="213"/>
      <c r="Q1054" s="213"/>
      <c r="R1054" s="213"/>
      <c r="S1054" s="213"/>
      <c r="T1054" s="214"/>
      <c r="AT1054" s="215" t="s">
        <v>183</v>
      </c>
      <c r="AU1054" s="215" t="s">
        <v>89</v>
      </c>
      <c r="AV1054" s="13" t="s">
        <v>87</v>
      </c>
      <c r="AW1054" s="13" t="s">
        <v>36</v>
      </c>
      <c r="AX1054" s="13" t="s">
        <v>79</v>
      </c>
      <c r="AY1054" s="215" t="s">
        <v>174</v>
      </c>
    </row>
    <row r="1055" spans="2:51" s="13" customFormat="1" ht="11.25">
      <c r="B1055" s="205"/>
      <c r="C1055" s="206"/>
      <c r="D1055" s="207" t="s">
        <v>183</v>
      </c>
      <c r="E1055" s="208" t="s">
        <v>1</v>
      </c>
      <c r="F1055" s="209" t="s">
        <v>954</v>
      </c>
      <c r="G1055" s="206"/>
      <c r="H1055" s="208" t="s">
        <v>1</v>
      </c>
      <c r="I1055" s="210"/>
      <c r="J1055" s="206"/>
      <c r="K1055" s="206"/>
      <c r="L1055" s="211"/>
      <c r="M1055" s="212"/>
      <c r="N1055" s="213"/>
      <c r="O1055" s="213"/>
      <c r="P1055" s="213"/>
      <c r="Q1055" s="213"/>
      <c r="R1055" s="213"/>
      <c r="S1055" s="213"/>
      <c r="T1055" s="214"/>
      <c r="AT1055" s="215" t="s">
        <v>183</v>
      </c>
      <c r="AU1055" s="215" t="s">
        <v>89</v>
      </c>
      <c r="AV1055" s="13" t="s">
        <v>87</v>
      </c>
      <c r="AW1055" s="13" t="s">
        <v>36</v>
      </c>
      <c r="AX1055" s="13" t="s">
        <v>79</v>
      </c>
      <c r="AY1055" s="215" t="s">
        <v>174</v>
      </c>
    </row>
    <row r="1056" spans="2:51" s="14" customFormat="1" ht="11.25">
      <c r="B1056" s="216"/>
      <c r="C1056" s="217"/>
      <c r="D1056" s="207" t="s">
        <v>183</v>
      </c>
      <c r="E1056" s="218" t="s">
        <v>1</v>
      </c>
      <c r="F1056" s="219" t="s">
        <v>683</v>
      </c>
      <c r="G1056" s="217"/>
      <c r="H1056" s="220">
        <v>17.02</v>
      </c>
      <c r="I1056" s="221"/>
      <c r="J1056" s="217"/>
      <c r="K1056" s="217"/>
      <c r="L1056" s="222"/>
      <c r="M1056" s="223"/>
      <c r="N1056" s="224"/>
      <c r="O1056" s="224"/>
      <c r="P1056" s="224"/>
      <c r="Q1056" s="224"/>
      <c r="R1056" s="224"/>
      <c r="S1056" s="224"/>
      <c r="T1056" s="225"/>
      <c r="AT1056" s="226" t="s">
        <v>183</v>
      </c>
      <c r="AU1056" s="226" t="s">
        <v>89</v>
      </c>
      <c r="AV1056" s="14" t="s">
        <v>89</v>
      </c>
      <c r="AW1056" s="14" t="s">
        <v>36</v>
      </c>
      <c r="AX1056" s="14" t="s">
        <v>79</v>
      </c>
      <c r="AY1056" s="226" t="s">
        <v>174</v>
      </c>
    </row>
    <row r="1057" spans="2:51" s="14" customFormat="1" ht="11.25">
      <c r="B1057" s="216"/>
      <c r="C1057" s="217"/>
      <c r="D1057" s="207" t="s">
        <v>183</v>
      </c>
      <c r="E1057" s="218" t="s">
        <v>1</v>
      </c>
      <c r="F1057" s="219" t="s">
        <v>955</v>
      </c>
      <c r="G1057" s="217"/>
      <c r="H1057" s="220">
        <v>1.28</v>
      </c>
      <c r="I1057" s="221"/>
      <c r="J1057" s="217"/>
      <c r="K1057" s="217"/>
      <c r="L1057" s="222"/>
      <c r="M1057" s="223"/>
      <c r="N1057" s="224"/>
      <c r="O1057" s="224"/>
      <c r="P1057" s="224"/>
      <c r="Q1057" s="224"/>
      <c r="R1057" s="224"/>
      <c r="S1057" s="224"/>
      <c r="T1057" s="225"/>
      <c r="AT1057" s="226" t="s">
        <v>183</v>
      </c>
      <c r="AU1057" s="226" t="s">
        <v>89</v>
      </c>
      <c r="AV1057" s="14" t="s">
        <v>89</v>
      </c>
      <c r="AW1057" s="14" t="s">
        <v>36</v>
      </c>
      <c r="AX1057" s="14" t="s">
        <v>79</v>
      </c>
      <c r="AY1057" s="226" t="s">
        <v>174</v>
      </c>
    </row>
    <row r="1058" spans="2:51" s="14" customFormat="1" ht="11.25">
      <c r="B1058" s="216"/>
      <c r="C1058" s="217"/>
      <c r="D1058" s="207" t="s">
        <v>183</v>
      </c>
      <c r="E1058" s="218" t="s">
        <v>1</v>
      </c>
      <c r="F1058" s="219" t="s">
        <v>956</v>
      </c>
      <c r="G1058" s="217"/>
      <c r="H1058" s="220">
        <v>5.5</v>
      </c>
      <c r="I1058" s="221"/>
      <c r="J1058" s="217"/>
      <c r="K1058" s="217"/>
      <c r="L1058" s="222"/>
      <c r="M1058" s="223"/>
      <c r="N1058" s="224"/>
      <c r="O1058" s="224"/>
      <c r="P1058" s="224"/>
      <c r="Q1058" s="224"/>
      <c r="R1058" s="224"/>
      <c r="S1058" s="224"/>
      <c r="T1058" s="225"/>
      <c r="AT1058" s="226" t="s">
        <v>183</v>
      </c>
      <c r="AU1058" s="226" t="s">
        <v>89</v>
      </c>
      <c r="AV1058" s="14" t="s">
        <v>89</v>
      </c>
      <c r="AW1058" s="14" t="s">
        <v>36</v>
      </c>
      <c r="AX1058" s="14" t="s">
        <v>79</v>
      </c>
      <c r="AY1058" s="226" t="s">
        <v>174</v>
      </c>
    </row>
    <row r="1059" spans="2:51" s="16" customFormat="1" ht="11.25">
      <c r="B1059" s="238"/>
      <c r="C1059" s="239"/>
      <c r="D1059" s="207" t="s">
        <v>183</v>
      </c>
      <c r="E1059" s="240" t="s">
        <v>1</v>
      </c>
      <c r="F1059" s="241" t="s">
        <v>226</v>
      </c>
      <c r="G1059" s="239"/>
      <c r="H1059" s="242">
        <v>23.8</v>
      </c>
      <c r="I1059" s="243"/>
      <c r="J1059" s="239"/>
      <c r="K1059" s="239"/>
      <c r="L1059" s="244"/>
      <c r="M1059" s="245"/>
      <c r="N1059" s="246"/>
      <c r="O1059" s="246"/>
      <c r="P1059" s="246"/>
      <c r="Q1059" s="246"/>
      <c r="R1059" s="246"/>
      <c r="S1059" s="246"/>
      <c r="T1059" s="247"/>
      <c r="AT1059" s="248" t="s">
        <v>183</v>
      </c>
      <c r="AU1059" s="248" t="s">
        <v>89</v>
      </c>
      <c r="AV1059" s="16" t="s">
        <v>194</v>
      </c>
      <c r="AW1059" s="16" t="s">
        <v>36</v>
      </c>
      <c r="AX1059" s="16" t="s">
        <v>79</v>
      </c>
      <c r="AY1059" s="248" t="s">
        <v>174</v>
      </c>
    </row>
    <row r="1060" spans="2:51" s="13" customFormat="1" ht="11.25">
      <c r="B1060" s="205"/>
      <c r="C1060" s="206"/>
      <c r="D1060" s="207" t="s">
        <v>183</v>
      </c>
      <c r="E1060" s="208" t="s">
        <v>1</v>
      </c>
      <c r="F1060" s="209" t="s">
        <v>957</v>
      </c>
      <c r="G1060" s="206"/>
      <c r="H1060" s="208" t="s">
        <v>1</v>
      </c>
      <c r="I1060" s="210"/>
      <c r="J1060" s="206"/>
      <c r="K1060" s="206"/>
      <c r="L1060" s="211"/>
      <c r="M1060" s="212"/>
      <c r="N1060" s="213"/>
      <c r="O1060" s="213"/>
      <c r="P1060" s="213"/>
      <c r="Q1060" s="213"/>
      <c r="R1060" s="213"/>
      <c r="S1060" s="213"/>
      <c r="T1060" s="214"/>
      <c r="AT1060" s="215" t="s">
        <v>183</v>
      </c>
      <c r="AU1060" s="215" t="s">
        <v>89</v>
      </c>
      <c r="AV1060" s="13" t="s">
        <v>87</v>
      </c>
      <c r="AW1060" s="13" t="s">
        <v>36</v>
      </c>
      <c r="AX1060" s="13" t="s">
        <v>79</v>
      </c>
      <c r="AY1060" s="215" t="s">
        <v>174</v>
      </c>
    </row>
    <row r="1061" spans="2:51" s="14" customFormat="1" ht="11.25">
      <c r="B1061" s="216"/>
      <c r="C1061" s="217"/>
      <c r="D1061" s="207" t="s">
        <v>183</v>
      </c>
      <c r="E1061" s="218" t="s">
        <v>1</v>
      </c>
      <c r="F1061" s="219" t="s">
        <v>958</v>
      </c>
      <c r="G1061" s="217"/>
      <c r="H1061" s="220">
        <v>50.63</v>
      </c>
      <c r="I1061" s="221"/>
      <c r="J1061" s="217"/>
      <c r="K1061" s="217"/>
      <c r="L1061" s="222"/>
      <c r="M1061" s="223"/>
      <c r="N1061" s="224"/>
      <c r="O1061" s="224"/>
      <c r="P1061" s="224"/>
      <c r="Q1061" s="224"/>
      <c r="R1061" s="224"/>
      <c r="S1061" s="224"/>
      <c r="T1061" s="225"/>
      <c r="AT1061" s="226" t="s">
        <v>183</v>
      </c>
      <c r="AU1061" s="226" t="s">
        <v>89</v>
      </c>
      <c r="AV1061" s="14" t="s">
        <v>89</v>
      </c>
      <c r="AW1061" s="14" t="s">
        <v>36</v>
      </c>
      <c r="AX1061" s="14" t="s">
        <v>79</v>
      </c>
      <c r="AY1061" s="226" t="s">
        <v>174</v>
      </c>
    </row>
    <row r="1062" spans="2:51" s="16" customFormat="1" ht="11.25">
      <c r="B1062" s="238"/>
      <c r="C1062" s="239"/>
      <c r="D1062" s="207" t="s">
        <v>183</v>
      </c>
      <c r="E1062" s="240" t="s">
        <v>1</v>
      </c>
      <c r="F1062" s="241" t="s">
        <v>226</v>
      </c>
      <c r="G1062" s="239"/>
      <c r="H1062" s="242">
        <v>50.63</v>
      </c>
      <c r="I1062" s="243"/>
      <c r="J1062" s="239"/>
      <c r="K1062" s="239"/>
      <c r="L1062" s="244"/>
      <c r="M1062" s="245"/>
      <c r="N1062" s="246"/>
      <c r="O1062" s="246"/>
      <c r="P1062" s="246"/>
      <c r="Q1062" s="246"/>
      <c r="R1062" s="246"/>
      <c r="S1062" s="246"/>
      <c r="T1062" s="247"/>
      <c r="AT1062" s="248" t="s">
        <v>183</v>
      </c>
      <c r="AU1062" s="248" t="s">
        <v>89</v>
      </c>
      <c r="AV1062" s="16" t="s">
        <v>194</v>
      </c>
      <c r="AW1062" s="16" t="s">
        <v>36</v>
      </c>
      <c r="AX1062" s="16" t="s">
        <v>79</v>
      </c>
      <c r="AY1062" s="248" t="s">
        <v>174</v>
      </c>
    </row>
    <row r="1063" spans="2:51" s="13" customFormat="1" ht="11.25">
      <c r="B1063" s="205"/>
      <c r="C1063" s="206"/>
      <c r="D1063" s="207" t="s">
        <v>183</v>
      </c>
      <c r="E1063" s="208" t="s">
        <v>1</v>
      </c>
      <c r="F1063" s="209" t="s">
        <v>959</v>
      </c>
      <c r="G1063" s="206"/>
      <c r="H1063" s="208" t="s">
        <v>1</v>
      </c>
      <c r="I1063" s="210"/>
      <c r="J1063" s="206"/>
      <c r="K1063" s="206"/>
      <c r="L1063" s="211"/>
      <c r="M1063" s="212"/>
      <c r="N1063" s="213"/>
      <c r="O1063" s="213"/>
      <c r="P1063" s="213"/>
      <c r="Q1063" s="213"/>
      <c r="R1063" s="213"/>
      <c r="S1063" s="213"/>
      <c r="T1063" s="214"/>
      <c r="AT1063" s="215" t="s">
        <v>183</v>
      </c>
      <c r="AU1063" s="215" t="s">
        <v>89</v>
      </c>
      <c r="AV1063" s="13" t="s">
        <v>87</v>
      </c>
      <c r="AW1063" s="13" t="s">
        <v>36</v>
      </c>
      <c r="AX1063" s="13" t="s">
        <v>79</v>
      </c>
      <c r="AY1063" s="215" t="s">
        <v>174</v>
      </c>
    </row>
    <row r="1064" spans="2:51" s="14" customFormat="1" ht="11.25">
      <c r="B1064" s="216"/>
      <c r="C1064" s="217"/>
      <c r="D1064" s="207" t="s">
        <v>183</v>
      </c>
      <c r="E1064" s="218" t="s">
        <v>1</v>
      </c>
      <c r="F1064" s="219" t="s">
        <v>960</v>
      </c>
      <c r="G1064" s="217"/>
      <c r="H1064" s="220">
        <v>9.41</v>
      </c>
      <c r="I1064" s="221"/>
      <c r="J1064" s="217"/>
      <c r="K1064" s="217"/>
      <c r="L1064" s="222"/>
      <c r="M1064" s="223"/>
      <c r="N1064" s="224"/>
      <c r="O1064" s="224"/>
      <c r="P1064" s="224"/>
      <c r="Q1064" s="224"/>
      <c r="R1064" s="224"/>
      <c r="S1064" s="224"/>
      <c r="T1064" s="225"/>
      <c r="AT1064" s="226" t="s">
        <v>183</v>
      </c>
      <c r="AU1064" s="226" t="s">
        <v>89</v>
      </c>
      <c r="AV1064" s="14" t="s">
        <v>89</v>
      </c>
      <c r="AW1064" s="14" t="s">
        <v>36</v>
      </c>
      <c r="AX1064" s="14" t="s">
        <v>79</v>
      </c>
      <c r="AY1064" s="226" t="s">
        <v>174</v>
      </c>
    </row>
    <row r="1065" spans="2:51" s="14" customFormat="1" ht="11.25">
      <c r="B1065" s="216"/>
      <c r="C1065" s="217"/>
      <c r="D1065" s="207" t="s">
        <v>183</v>
      </c>
      <c r="E1065" s="218" t="s">
        <v>1</v>
      </c>
      <c r="F1065" s="219" t="s">
        <v>961</v>
      </c>
      <c r="G1065" s="217"/>
      <c r="H1065" s="220">
        <v>14.4</v>
      </c>
      <c r="I1065" s="221"/>
      <c r="J1065" s="217"/>
      <c r="K1065" s="217"/>
      <c r="L1065" s="222"/>
      <c r="M1065" s="223"/>
      <c r="N1065" s="224"/>
      <c r="O1065" s="224"/>
      <c r="P1065" s="224"/>
      <c r="Q1065" s="224"/>
      <c r="R1065" s="224"/>
      <c r="S1065" s="224"/>
      <c r="T1065" s="225"/>
      <c r="AT1065" s="226" t="s">
        <v>183</v>
      </c>
      <c r="AU1065" s="226" t="s">
        <v>89</v>
      </c>
      <c r="AV1065" s="14" t="s">
        <v>89</v>
      </c>
      <c r="AW1065" s="14" t="s">
        <v>36</v>
      </c>
      <c r="AX1065" s="14" t="s">
        <v>79</v>
      </c>
      <c r="AY1065" s="226" t="s">
        <v>174</v>
      </c>
    </row>
    <row r="1066" spans="2:51" s="16" customFormat="1" ht="11.25">
      <c r="B1066" s="238"/>
      <c r="C1066" s="239"/>
      <c r="D1066" s="207" t="s">
        <v>183</v>
      </c>
      <c r="E1066" s="240" t="s">
        <v>1</v>
      </c>
      <c r="F1066" s="241" t="s">
        <v>226</v>
      </c>
      <c r="G1066" s="239"/>
      <c r="H1066" s="242">
        <v>23.810000000000002</v>
      </c>
      <c r="I1066" s="243"/>
      <c r="J1066" s="239"/>
      <c r="K1066" s="239"/>
      <c r="L1066" s="244"/>
      <c r="M1066" s="245"/>
      <c r="N1066" s="246"/>
      <c r="O1066" s="246"/>
      <c r="P1066" s="246"/>
      <c r="Q1066" s="246"/>
      <c r="R1066" s="246"/>
      <c r="S1066" s="246"/>
      <c r="T1066" s="247"/>
      <c r="AT1066" s="248" t="s">
        <v>183</v>
      </c>
      <c r="AU1066" s="248" t="s">
        <v>89</v>
      </c>
      <c r="AV1066" s="16" t="s">
        <v>194</v>
      </c>
      <c r="AW1066" s="16" t="s">
        <v>36</v>
      </c>
      <c r="AX1066" s="16" t="s">
        <v>79</v>
      </c>
      <c r="AY1066" s="248" t="s">
        <v>174</v>
      </c>
    </row>
    <row r="1067" spans="2:51" s="13" customFormat="1" ht="11.25">
      <c r="B1067" s="205"/>
      <c r="C1067" s="206"/>
      <c r="D1067" s="207" t="s">
        <v>183</v>
      </c>
      <c r="E1067" s="208" t="s">
        <v>1</v>
      </c>
      <c r="F1067" s="209" t="s">
        <v>962</v>
      </c>
      <c r="G1067" s="206"/>
      <c r="H1067" s="208" t="s">
        <v>1</v>
      </c>
      <c r="I1067" s="210"/>
      <c r="J1067" s="206"/>
      <c r="K1067" s="206"/>
      <c r="L1067" s="211"/>
      <c r="M1067" s="212"/>
      <c r="N1067" s="213"/>
      <c r="O1067" s="213"/>
      <c r="P1067" s="213"/>
      <c r="Q1067" s="213"/>
      <c r="R1067" s="213"/>
      <c r="S1067" s="213"/>
      <c r="T1067" s="214"/>
      <c r="AT1067" s="215" t="s">
        <v>183</v>
      </c>
      <c r="AU1067" s="215" t="s">
        <v>89</v>
      </c>
      <c r="AV1067" s="13" t="s">
        <v>87</v>
      </c>
      <c r="AW1067" s="13" t="s">
        <v>36</v>
      </c>
      <c r="AX1067" s="13" t="s">
        <v>79</v>
      </c>
      <c r="AY1067" s="215" t="s">
        <v>174</v>
      </c>
    </row>
    <row r="1068" spans="2:51" s="14" customFormat="1" ht="11.25">
      <c r="B1068" s="216"/>
      <c r="C1068" s="217"/>
      <c r="D1068" s="207" t="s">
        <v>183</v>
      </c>
      <c r="E1068" s="218" t="s">
        <v>1</v>
      </c>
      <c r="F1068" s="219" t="s">
        <v>963</v>
      </c>
      <c r="G1068" s="217"/>
      <c r="H1068" s="220">
        <v>72.58</v>
      </c>
      <c r="I1068" s="221"/>
      <c r="J1068" s="217"/>
      <c r="K1068" s="217"/>
      <c r="L1068" s="222"/>
      <c r="M1068" s="223"/>
      <c r="N1068" s="224"/>
      <c r="O1068" s="224"/>
      <c r="P1068" s="224"/>
      <c r="Q1068" s="224"/>
      <c r="R1068" s="224"/>
      <c r="S1068" s="224"/>
      <c r="T1068" s="225"/>
      <c r="AT1068" s="226" t="s">
        <v>183</v>
      </c>
      <c r="AU1068" s="226" t="s">
        <v>89</v>
      </c>
      <c r="AV1068" s="14" t="s">
        <v>89</v>
      </c>
      <c r="AW1068" s="14" t="s">
        <v>36</v>
      </c>
      <c r="AX1068" s="14" t="s">
        <v>79</v>
      </c>
      <c r="AY1068" s="226" t="s">
        <v>174</v>
      </c>
    </row>
    <row r="1069" spans="2:51" s="14" customFormat="1" ht="11.25">
      <c r="B1069" s="216"/>
      <c r="C1069" s="217"/>
      <c r="D1069" s="207" t="s">
        <v>183</v>
      </c>
      <c r="E1069" s="218" t="s">
        <v>1</v>
      </c>
      <c r="F1069" s="219" t="s">
        <v>964</v>
      </c>
      <c r="G1069" s="217"/>
      <c r="H1069" s="220">
        <v>5.08</v>
      </c>
      <c r="I1069" s="221"/>
      <c r="J1069" s="217"/>
      <c r="K1069" s="217"/>
      <c r="L1069" s="222"/>
      <c r="M1069" s="223"/>
      <c r="N1069" s="224"/>
      <c r="O1069" s="224"/>
      <c r="P1069" s="224"/>
      <c r="Q1069" s="224"/>
      <c r="R1069" s="224"/>
      <c r="S1069" s="224"/>
      <c r="T1069" s="225"/>
      <c r="AT1069" s="226" t="s">
        <v>183</v>
      </c>
      <c r="AU1069" s="226" t="s">
        <v>89</v>
      </c>
      <c r="AV1069" s="14" t="s">
        <v>89</v>
      </c>
      <c r="AW1069" s="14" t="s">
        <v>36</v>
      </c>
      <c r="AX1069" s="14" t="s">
        <v>79</v>
      </c>
      <c r="AY1069" s="226" t="s">
        <v>174</v>
      </c>
    </row>
    <row r="1070" spans="2:51" s="16" customFormat="1" ht="11.25">
      <c r="B1070" s="238"/>
      <c r="C1070" s="239"/>
      <c r="D1070" s="207" t="s">
        <v>183</v>
      </c>
      <c r="E1070" s="240" t="s">
        <v>1</v>
      </c>
      <c r="F1070" s="241" t="s">
        <v>226</v>
      </c>
      <c r="G1070" s="239"/>
      <c r="H1070" s="242">
        <v>77.66</v>
      </c>
      <c r="I1070" s="243"/>
      <c r="J1070" s="239"/>
      <c r="K1070" s="239"/>
      <c r="L1070" s="244"/>
      <c r="M1070" s="245"/>
      <c r="N1070" s="246"/>
      <c r="O1070" s="246"/>
      <c r="P1070" s="246"/>
      <c r="Q1070" s="246"/>
      <c r="R1070" s="246"/>
      <c r="S1070" s="246"/>
      <c r="T1070" s="247"/>
      <c r="AT1070" s="248" t="s">
        <v>183</v>
      </c>
      <c r="AU1070" s="248" t="s">
        <v>89</v>
      </c>
      <c r="AV1070" s="16" t="s">
        <v>194</v>
      </c>
      <c r="AW1070" s="16" t="s">
        <v>36</v>
      </c>
      <c r="AX1070" s="16" t="s">
        <v>79</v>
      </c>
      <c r="AY1070" s="248" t="s">
        <v>174</v>
      </c>
    </row>
    <row r="1071" spans="2:51" s="15" customFormat="1" ht="11.25">
      <c r="B1071" s="227"/>
      <c r="C1071" s="228"/>
      <c r="D1071" s="207" t="s">
        <v>183</v>
      </c>
      <c r="E1071" s="229" t="s">
        <v>1</v>
      </c>
      <c r="F1071" s="230" t="s">
        <v>188</v>
      </c>
      <c r="G1071" s="228"/>
      <c r="H1071" s="231">
        <v>175.9</v>
      </c>
      <c r="I1071" s="232"/>
      <c r="J1071" s="228"/>
      <c r="K1071" s="228"/>
      <c r="L1071" s="233"/>
      <c r="M1071" s="234"/>
      <c r="N1071" s="235"/>
      <c r="O1071" s="235"/>
      <c r="P1071" s="235"/>
      <c r="Q1071" s="235"/>
      <c r="R1071" s="235"/>
      <c r="S1071" s="235"/>
      <c r="T1071" s="236"/>
      <c r="AT1071" s="237" t="s">
        <v>183</v>
      </c>
      <c r="AU1071" s="237" t="s">
        <v>89</v>
      </c>
      <c r="AV1071" s="15" t="s">
        <v>181</v>
      </c>
      <c r="AW1071" s="15" t="s">
        <v>36</v>
      </c>
      <c r="AX1071" s="15" t="s">
        <v>87</v>
      </c>
      <c r="AY1071" s="237" t="s">
        <v>174</v>
      </c>
    </row>
    <row r="1072" spans="1:65" s="2" customFormat="1" ht="14.45" customHeight="1">
      <c r="A1072" s="35"/>
      <c r="B1072" s="36"/>
      <c r="C1072" s="192" t="s">
        <v>965</v>
      </c>
      <c r="D1072" s="192" t="s">
        <v>176</v>
      </c>
      <c r="E1072" s="193" t="s">
        <v>966</v>
      </c>
      <c r="F1072" s="194" t="s">
        <v>967</v>
      </c>
      <c r="G1072" s="195" t="s">
        <v>179</v>
      </c>
      <c r="H1072" s="196">
        <v>4.6</v>
      </c>
      <c r="I1072" s="197"/>
      <c r="J1072" s="198">
        <f>ROUND(I1072*H1072,2)</f>
        <v>0</v>
      </c>
      <c r="K1072" s="194" t="s">
        <v>180</v>
      </c>
      <c r="L1072" s="40"/>
      <c r="M1072" s="199" t="s">
        <v>1</v>
      </c>
      <c r="N1072" s="200" t="s">
        <v>44</v>
      </c>
      <c r="O1072" s="72"/>
      <c r="P1072" s="201">
        <f>O1072*H1072</f>
        <v>0</v>
      </c>
      <c r="Q1072" s="201">
        <v>0.042</v>
      </c>
      <c r="R1072" s="201">
        <f>Q1072*H1072</f>
        <v>0.1932</v>
      </c>
      <c r="S1072" s="201">
        <v>0</v>
      </c>
      <c r="T1072" s="202">
        <f>S1072*H1072</f>
        <v>0</v>
      </c>
      <c r="U1072" s="35"/>
      <c r="V1072" s="35"/>
      <c r="W1072" s="35"/>
      <c r="X1072" s="35"/>
      <c r="Y1072" s="35"/>
      <c r="Z1072" s="35"/>
      <c r="AA1072" s="35"/>
      <c r="AB1072" s="35"/>
      <c r="AC1072" s="35"/>
      <c r="AD1072" s="35"/>
      <c r="AE1072" s="35"/>
      <c r="AR1072" s="203" t="s">
        <v>181</v>
      </c>
      <c r="AT1072" s="203" t="s">
        <v>176</v>
      </c>
      <c r="AU1072" s="203" t="s">
        <v>89</v>
      </c>
      <c r="AY1072" s="18" t="s">
        <v>174</v>
      </c>
      <c r="BE1072" s="204">
        <f>IF(N1072="základní",J1072,0)</f>
        <v>0</v>
      </c>
      <c r="BF1072" s="204">
        <f>IF(N1072="snížená",J1072,0)</f>
        <v>0</v>
      </c>
      <c r="BG1072" s="204">
        <f>IF(N1072="zákl. přenesená",J1072,0)</f>
        <v>0</v>
      </c>
      <c r="BH1072" s="204">
        <f>IF(N1072="sníž. přenesená",J1072,0)</f>
        <v>0</v>
      </c>
      <c r="BI1072" s="204">
        <f>IF(N1072="nulová",J1072,0)</f>
        <v>0</v>
      </c>
      <c r="BJ1072" s="18" t="s">
        <v>87</v>
      </c>
      <c r="BK1072" s="204">
        <f>ROUND(I1072*H1072,2)</f>
        <v>0</v>
      </c>
      <c r="BL1072" s="18" t="s">
        <v>181</v>
      </c>
      <c r="BM1072" s="203" t="s">
        <v>968</v>
      </c>
    </row>
    <row r="1073" spans="2:51" s="13" customFormat="1" ht="11.25">
      <c r="B1073" s="205"/>
      <c r="C1073" s="206"/>
      <c r="D1073" s="207" t="s">
        <v>183</v>
      </c>
      <c r="E1073" s="208" t="s">
        <v>1</v>
      </c>
      <c r="F1073" s="209" t="s">
        <v>969</v>
      </c>
      <c r="G1073" s="206"/>
      <c r="H1073" s="208" t="s">
        <v>1</v>
      </c>
      <c r="I1073" s="210"/>
      <c r="J1073" s="206"/>
      <c r="K1073" s="206"/>
      <c r="L1073" s="211"/>
      <c r="M1073" s="212"/>
      <c r="N1073" s="213"/>
      <c r="O1073" s="213"/>
      <c r="P1073" s="213"/>
      <c r="Q1073" s="213"/>
      <c r="R1073" s="213"/>
      <c r="S1073" s="213"/>
      <c r="T1073" s="214"/>
      <c r="AT1073" s="215" t="s">
        <v>183</v>
      </c>
      <c r="AU1073" s="215" t="s">
        <v>89</v>
      </c>
      <c r="AV1073" s="13" t="s">
        <v>87</v>
      </c>
      <c r="AW1073" s="13" t="s">
        <v>36</v>
      </c>
      <c r="AX1073" s="13" t="s">
        <v>79</v>
      </c>
      <c r="AY1073" s="215" t="s">
        <v>174</v>
      </c>
    </row>
    <row r="1074" spans="2:51" s="13" customFormat="1" ht="11.25">
      <c r="B1074" s="205"/>
      <c r="C1074" s="206"/>
      <c r="D1074" s="207" t="s">
        <v>183</v>
      </c>
      <c r="E1074" s="208" t="s">
        <v>1</v>
      </c>
      <c r="F1074" s="209" t="s">
        <v>970</v>
      </c>
      <c r="G1074" s="206"/>
      <c r="H1074" s="208" t="s">
        <v>1</v>
      </c>
      <c r="I1074" s="210"/>
      <c r="J1074" s="206"/>
      <c r="K1074" s="206"/>
      <c r="L1074" s="211"/>
      <c r="M1074" s="212"/>
      <c r="N1074" s="213"/>
      <c r="O1074" s="213"/>
      <c r="P1074" s="213"/>
      <c r="Q1074" s="213"/>
      <c r="R1074" s="213"/>
      <c r="S1074" s="213"/>
      <c r="T1074" s="214"/>
      <c r="AT1074" s="215" t="s">
        <v>183</v>
      </c>
      <c r="AU1074" s="215" t="s">
        <v>89</v>
      </c>
      <c r="AV1074" s="13" t="s">
        <v>87</v>
      </c>
      <c r="AW1074" s="13" t="s">
        <v>36</v>
      </c>
      <c r="AX1074" s="13" t="s">
        <v>79</v>
      </c>
      <c r="AY1074" s="215" t="s">
        <v>174</v>
      </c>
    </row>
    <row r="1075" spans="2:51" s="14" customFormat="1" ht="11.25">
      <c r="B1075" s="216"/>
      <c r="C1075" s="217"/>
      <c r="D1075" s="207" t="s">
        <v>183</v>
      </c>
      <c r="E1075" s="218" t="s">
        <v>1</v>
      </c>
      <c r="F1075" s="219" t="s">
        <v>971</v>
      </c>
      <c r="G1075" s="217"/>
      <c r="H1075" s="220">
        <v>0.8</v>
      </c>
      <c r="I1075" s="221"/>
      <c r="J1075" s="217"/>
      <c r="K1075" s="217"/>
      <c r="L1075" s="222"/>
      <c r="M1075" s="223"/>
      <c r="N1075" s="224"/>
      <c r="O1075" s="224"/>
      <c r="P1075" s="224"/>
      <c r="Q1075" s="224"/>
      <c r="R1075" s="224"/>
      <c r="S1075" s="224"/>
      <c r="T1075" s="225"/>
      <c r="AT1075" s="226" t="s">
        <v>183</v>
      </c>
      <c r="AU1075" s="226" t="s">
        <v>89</v>
      </c>
      <c r="AV1075" s="14" t="s">
        <v>89</v>
      </c>
      <c r="AW1075" s="14" t="s">
        <v>36</v>
      </c>
      <c r="AX1075" s="14" t="s">
        <v>79</v>
      </c>
      <c r="AY1075" s="226" t="s">
        <v>174</v>
      </c>
    </row>
    <row r="1076" spans="2:51" s="16" customFormat="1" ht="11.25">
      <c r="B1076" s="238"/>
      <c r="C1076" s="239"/>
      <c r="D1076" s="207" t="s">
        <v>183</v>
      </c>
      <c r="E1076" s="240" t="s">
        <v>1</v>
      </c>
      <c r="F1076" s="241" t="s">
        <v>226</v>
      </c>
      <c r="G1076" s="239"/>
      <c r="H1076" s="242">
        <v>0.8</v>
      </c>
      <c r="I1076" s="243"/>
      <c r="J1076" s="239"/>
      <c r="K1076" s="239"/>
      <c r="L1076" s="244"/>
      <c r="M1076" s="245"/>
      <c r="N1076" s="246"/>
      <c r="O1076" s="246"/>
      <c r="P1076" s="246"/>
      <c r="Q1076" s="246"/>
      <c r="R1076" s="246"/>
      <c r="S1076" s="246"/>
      <c r="T1076" s="247"/>
      <c r="AT1076" s="248" t="s">
        <v>183</v>
      </c>
      <c r="AU1076" s="248" t="s">
        <v>89</v>
      </c>
      <c r="AV1076" s="16" t="s">
        <v>194</v>
      </c>
      <c r="AW1076" s="16" t="s">
        <v>36</v>
      </c>
      <c r="AX1076" s="16" t="s">
        <v>79</v>
      </c>
      <c r="AY1076" s="248" t="s">
        <v>174</v>
      </c>
    </row>
    <row r="1077" spans="2:51" s="13" customFormat="1" ht="11.25">
      <c r="B1077" s="205"/>
      <c r="C1077" s="206"/>
      <c r="D1077" s="207" t="s">
        <v>183</v>
      </c>
      <c r="E1077" s="208" t="s">
        <v>1</v>
      </c>
      <c r="F1077" s="209" t="s">
        <v>972</v>
      </c>
      <c r="G1077" s="206"/>
      <c r="H1077" s="208" t="s">
        <v>1</v>
      </c>
      <c r="I1077" s="210"/>
      <c r="J1077" s="206"/>
      <c r="K1077" s="206"/>
      <c r="L1077" s="211"/>
      <c r="M1077" s="212"/>
      <c r="N1077" s="213"/>
      <c r="O1077" s="213"/>
      <c r="P1077" s="213"/>
      <c r="Q1077" s="213"/>
      <c r="R1077" s="213"/>
      <c r="S1077" s="213"/>
      <c r="T1077" s="214"/>
      <c r="AT1077" s="215" t="s">
        <v>183</v>
      </c>
      <c r="AU1077" s="215" t="s">
        <v>89</v>
      </c>
      <c r="AV1077" s="13" t="s">
        <v>87</v>
      </c>
      <c r="AW1077" s="13" t="s">
        <v>36</v>
      </c>
      <c r="AX1077" s="13" t="s">
        <v>79</v>
      </c>
      <c r="AY1077" s="215" t="s">
        <v>174</v>
      </c>
    </row>
    <row r="1078" spans="2:51" s="13" customFormat="1" ht="11.25">
      <c r="B1078" s="205"/>
      <c r="C1078" s="206"/>
      <c r="D1078" s="207" t="s">
        <v>183</v>
      </c>
      <c r="E1078" s="208" t="s">
        <v>1</v>
      </c>
      <c r="F1078" s="209" t="s">
        <v>973</v>
      </c>
      <c r="G1078" s="206"/>
      <c r="H1078" s="208" t="s">
        <v>1</v>
      </c>
      <c r="I1078" s="210"/>
      <c r="J1078" s="206"/>
      <c r="K1078" s="206"/>
      <c r="L1078" s="211"/>
      <c r="M1078" s="212"/>
      <c r="N1078" s="213"/>
      <c r="O1078" s="213"/>
      <c r="P1078" s="213"/>
      <c r="Q1078" s="213"/>
      <c r="R1078" s="213"/>
      <c r="S1078" s="213"/>
      <c r="T1078" s="214"/>
      <c r="AT1078" s="215" t="s">
        <v>183</v>
      </c>
      <c r="AU1078" s="215" t="s">
        <v>89</v>
      </c>
      <c r="AV1078" s="13" t="s">
        <v>87</v>
      </c>
      <c r="AW1078" s="13" t="s">
        <v>36</v>
      </c>
      <c r="AX1078" s="13" t="s">
        <v>79</v>
      </c>
      <c r="AY1078" s="215" t="s">
        <v>174</v>
      </c>
    </row>
    <row r="1079" spans="2:51" s="14" customFormat="1" ht="11.25">
      <c r="B1079" s="216"/>
      <c r="C1079" s="217"/>
      <c r="D1079" s="207" t="s">
        <v>183</v>
      </c>
      <c r="E1079" s="218" t="s">
        <v>1</v>
      </c>
      <c r="F1079" s="219" t="s">
        <v>974</v>
      </c>
      <c r="G1079" s="217"/>
      <c r="H1079" s="220">
        <v>2.4</v>
      </c>
      <c r="I1079" s="221"/>
      <c r="J1079" s="217"/>
      <c r="K1079" s="217"/>
      <c r="L1079" s="222"/>
      <c r="M1079" s="223"/>
      <c r="N1079" s="224"/>
      <c r="O1079" s="224"/>
      <c r="P1079" s="224"/>
      <c r="Q1079" s="224"/>
      <c r="R1079" s="224"/>
      <c r="S1079" s="224"/>
      <c r="T1079" s="225"/>
      <c r="AT1079" s="226" t="s">
        <v>183</v>
      </c>
      <c r="AU1079" s="226" t="s">
        <v>89</v>
      </c>
      <c r="AV1079" s="14" t="s">
        <v>89</v>
      </c>
      <c r="AW1079" s="14" t="s">
        <v>36</v>
      </c>
      <c r="AX1079" s="14" t="s">
        <v>79</v>
      </c>
      <c r="AY1079" s="226" t="s">
        <v>174</v>
      </c>
    </row>
    <row r="1080" spans="2:51" s="13" customFormat="1" ht="11.25">
      <c r="B1080" s="205"/>
      <c r="C1080" s="206"/>
      <c r="D1080" s="207" t="s">
        <v>183</v>
      </c>
      <c r="E1080" s="208" t="s">
        <v>1</v>
      </c>
      <c r="F1080" s="209" t="s">
        <v>975</v>
      </c>
      <c r="G1080" s="206"/>
      <c r="H1080" s="208" t="s">
        <v>1</v>
      </c>
      <c r="I1080" s="210"/>
      <c r="J1080" s="206"/>
      <c r="K1080" s="206"/>
      <c r="L1080" s="211"/>
      <c r="M1080" s="212"/>
      <c r="N1080" s="213"/>
      <c r="O1080" s="213"/>
      <c r="P1080" s="213"/>
      <c r="Q1080" s="213"/>
      <c r="R1080" s="213"/>
      <c r="S1080" s="213"/>
      <c r="T1080" s="214"/>
      <c r="AT1080" s="215" t="s">
        <v>183</v>
      </c>
      <c r="AU1080" s="215" t="s">
        <v>89</v>
      </c>
      <c r="AV1080" s="13" t="s">
        <v>87</v>
      </c>
      <c r="AW1080" s="13" t="s">
        <v>36</v>
      </c>
      <c r="AX1080" s="13" t="s">
        <v>79</v>
      </c>
      <c r="AY1080" s="215" t="s">
        <v>174</v>
      </c>
    </row>
    <row r="1081" spans="2:51" s="14" customFormat="1" ht="11.25">
      <c r="B1081" s="216"/>
      <c r="C1081" s="217"/>
      <c r="D1081" s="207" t="s">
        <v>183</v>
      </c>
      <c r="E1081" s="218" t="s">
        <v>1</v>
      </c>
      <c r="F1081" s="219" t="s">
        <v>971</v>
      </c>
      <c r="G1081" s="217"/>
      <c r="H1081" s="220">
        <v>0.8</v>
      </c>
      <c r="I1081" s="221"/>
      <c r="J1081" s="217"/>
      <c r="K1081" s="217"/>
      <c r="L1081" s="222"/>
      <c r="M1081" s="223"/>
      <c r="N1081" s="224"/>
      <c r="O1081" s="224"/>
      <c r="P1081" s="224"/>
      <c r="Q1081" s="224"/>
      <c r="R1081" s="224"/>
      <c r="S1081" s="224"/>
      <c r="T1081" s="225"/>
      <c r="AT1081" s="226" t="s">
        <v>183</v>
      </c>
      <c r="AU1081" s="226" t="s">
        <v>89</v>
      </c>
      <c r="AV1081" s="14" t="s">
        <v>89</v>
      </c>
      <c r="AW1081" s="14" t="s">
        <v>36</v>
      </c>
      <c r="AX1081" s="14" t="s">
        <v>79</v>
      </c>
      <c r="AY1081" s="226" t="s">
        <v>174</v>
      </c>
    </row>
    <row r="1082" spans="2:51" s="13" customFormat="1" ht="11.25">
      <c r="B1082" s="205"/>
      <c r="C1082" s="206"/>
      <c r="D1082" s="207" t="s">
        <v>183</v>
      </c>
      <c r="E1082" s="208" t="s">
        <v>1</v>
      </c>
      <c r="F1082" s="209" t="s">
        <v>976</v>
      </c>
      <c r="G1082" s="206"/>
      <c r="H1082" s="208" t="s">
        <v>1</v>
      </c>
      <c r="I1082" s="210"/>
      <c r="J1082" s="206"/>
      <c r="K1082" s="206"/>
      <c r="L1082" s="211"/>
      <c r="M1082" s="212"/>
      <c r="N1082" s="213"/>
      <c r="O1082" s="213"/>
      <c r="P1082" s="213"/>
      <c r="Q1082" s="213"/>
      <c r="R1082" s="213"/>
      <c r="S1082" s="213"/>
      <c r="T1082" s="214"/>
      <c r="AT1082" s="215" t="s">
        <v>183</v>
      </c>
      <c r="AU1082" s="215" t="s">
        <v>89</v>
      </c>
      <c r="AV1082" s="13" t="s">
        <v>87</v>
      </c>
      <c r="AW1082" s="13" t="s">
        <v>36</v>
      </c>
      <c r="AX1082" s="13" t="s">
        <v>79</v>
      </c>
      <c r="AY1082" s="215" t="s">
        <v>174</v>
      </c>
    </row>
    <row r="1083" spans="2:51" s="14" customFormat="1" ht="11.25">
      <c r="B1083" s="216"/>
      <c r="C1083" s="217"/>
      <c r="D1083" s="207" t="s">
        <v>183</v>
      </c>
      <c r="E1083" s="218" t="s">
        <v>1</v>
      </c>
      <c r="F1083" s="219" t="s">
        <v>977</v>
      </c>
      <c r="G1083" s="217"/>
      <c r="H1083" s="220">
        <v>0.6</v>
      </c>
      <c r="I1083" s="221"/>
      <c r="J1083" s="217"/>
      <c r="K1083" s="217"/>
      <c r="L1083" s="222"/>
      <c r="M1083" s="223"/>
      <c r="N1083" s="224"/>
      <c r="O1083" s="224"/>
      <c r="P1083" s="224"/>
      <c r="Q1083" s="224"/>
      <c r="R1083" s="224"/>
      <c r="S1083" s="224"/>
      <c r="T1083" s="225"/>
      <c r="AT1083" s="226" t="s">
        <v>183</v>
      </c>
      <c r="AU1083" s="226" t="s">
        <v>89</v>
      </c>
      <c r="AV1083" s="14" t="s">
        <v>89</v>
      </c>
      <c r="AW1083" s="14" t="s">
        <v>36</v>
      </c>
      <c r="AX1083" s="14" t="s">
        <v>79</v>
      </c>
      <c r="AY1083" s="226" t="s">
        <v>174</v>
      </c>
    </row>
    <row r="1084" spans="2:51" s="16" customFormat="1" ht="11.25">
      <c r="B1084" s="238"/>
      <c r="C1084" s="239"/>
      <c r="D1084" s="207" t="s">
        <v>183</v>
      </c>
      <c r="E1084" s="240" t="s">
        <v>1</v>
      </c>
      <c r="F1084" s="241" t="s">
        <v>226</v>
      </c>
      <c r="G1084" s="239"/>
      <c r="H1084" s="242">
        <v>3.8000000000000003</v>
      </c>
      <c r="I1084" s="243"/>
      <c r="J1084" s="239"/>
      <c r="K1084" s="239"/>
      <c r="L1084" s="244"/>
      <c r="M1084" s="245"/>
      <c r="N1084" s="246"/>
      <c r="O1084" s="246"/>
      <c r="P1084" s="246"/>
      <c r="Q1084" s="246"/>
      <c r="R1084" s="246"/>
      <c r="S1084" s="246"/>
      <c r="T1084" s="247"/>
      <c r="AT1084" s="248" t="s">
        <v>183</v>
      </c>
      <c r="AU1084" s="248" t="s">
        <v>89</v>
      </c>
      <c r="AV1084" s="16" t="s">
        <v>194</v>
      </c>
      <c r="AW1084" s="16" t="s">
        <v>36</v>
      </c>
      <c r="AX1084" s="16" t="s">
        <v>79</v>
      </c>
      <c r="AY1084" s="248" t="s">
        <v>174</v>
      </c>
    </row>
    <row r="1085" spans="2:51" s="15" customFormat="1" ht="11.25">
      <c r="B1085" s="227"/>
      <c r="C1085" s="228"/>
      <c r="D1085" s="207" t="s">
        <v>183</v>
      </c>
      <c r="E1085" s="229" t="s">
        <v>1</v>
      </c>
      <c r="F1085" s="230" t="s">
        <v>188</v>
      </c>
      <c r="G1085" s="228"/>
      <c r="H1085" s="231">
        <v>4.6</v>
      </c>
      <c r="I1085" s="232"/>
      <c r="J1085" s="228"/>
      <c r="K1085" s="228"/>
      <c r="L1085" s="233"/>
      <c r="M1085" s="234"/>
      <c r="N1085" s="235"/>
      <c r="O1085" s="235"/>
      <c r="P1085" s="235"/>
      <c r="Q1085" s="235"/>
      <c r="R1085" s="235"/>
      <c r="S1085" s="235"/>
      <c r="T1085" s="236"/>
      <c r="AT1085" s="237" t="s">
        <v>183</v>
      </c>
      <c r="AU1085" s="237" t="s">
        <v>89</v>
      </c>
      <c r="AV1085" s="15" t="s">
        <v>181</v>
      </c>
      <c r="AW1085" s="15" t="s">
        <v>36</v>
      </c>
      <c r="AX1085" s="15" t="s">
        <v>87</v>
      </c>
      <c r="AY1085" s="237" t="s">
        <v>174</v>
      </c>
    </row>
    <row r="1086" spans="1:65" s="2" customFormat="1" ht="14.45" customHeight="1">
      <c r="A1086" s="35"/>
      <c r="B1086" s="36"/>
      <c r="C1086" s="192" t="s">
        <v>978</v>
      </c>
      <c r="D1086" s="192" t="s">
        <v>176</v>
      </c>
      <c r="E1086" s="193" t="s">
        <v>979</v>
      </c>
      <c r="F1086" s="194" t="s">
        <v>980</v>
      </c>
      <c r="G1086" s="195" t="s">
        <v>179</v>
      </c>
      <c r="H1086" s="196">
        <v>175.9</v>
      </c>
      <c r="I1086" s="197"/>
      <c r="J1086" s="198">
        <f>ROUND(I1086*H1086,2)</f>
        <v>0</v>
      </c>
      <c r="K1086" s="194" t="s">
        <v>180</v>
      </c>
      <c r="L1086" s="40"/>
      <c r="M1086" s="199" t="s">
        <v>1</v>
      </c>
      <c r="N1086" s="200" t="s">
        <v>44</v>
      </c>
      <c r="O1086" s="72"/>
      <c r="P1086" s="201">
        <f>O1086*H1086</f>
        <v>0</v>
      </c>
      <c r="Q1086" s="201">
        <v>0</v>
      </c>
      <c r="R1086" s="201">
        <f>Q1086*H1086</f>
        <v>0</v>
      </c>
      <c r="S1086" s="201">
        <v>0</v>
      </c>
      <c r="T1086" s="202">
        <f>S1086*H1086</f>
        <v>0</v>
      </c>
      <c r="U1086" s="35"/>
      <c r="V1086" s="35"/>
      <c r="W1086" s="35"/>
      <c r="X1086" s="35"/>
      <c r="Y1086" s="35"/>
      <c r="Z1086" s="35"/>
      <c r="AA1086" s="35"/>
      <c r="AB1086" s="35"/>
      <c r="AC1086" s="35"/>
      <c r="AD1086" s="35"/>
      <c r="AE1086" s="35"/>
      <c r="AR1086" s="203" t="s">
        <v>181</v>
      </c>
      <c r="AT1086" s="203" t="s">
        <v>176</v>
      </c>
      <c r="AU1086" s="203" t="s">
        <v>89</v>
      </c>
      <c r="AY1086" s="18" t="s">
        <v>174</v>
      </c>
      <c r="BE1086" s="204">
        <f>IF(N1086="základní",J1086,0)</f>
        <v>0</v>
      </c>
      <c r="BF1086" s="204">
        <f>IF(N1086="snížená",J1086,0)</f>
        <v>0</v>
      </c>
      <c r="BG1086" s="204">
        <f>IF(N1086="zákl. přenesená",J1086,0)</f>
        <v>0</v>
      </c>
      <c r="BH1086" s="204">
        <f>IF(N1086="sníž. přenesená",J1086,0)</f>
        <v>0</v>
      </c>
      <c r="BI1086" s="204">
        <f>IF(N1086="nulová",J1086,0)</f>
        <v>0</v>
      </c>
      <c r="BJ1086" s="18" t="s">
        <v>87</v>
      </c>
      <c r="BK1086" s="204">
        <f>ROUND(I1086*H1086,2)</f>
        <v>0</v>
      </c>
      <c r="BL1086" s="18" t="s">
        <v>181</v>
      </c>
      <c r="BM1086" s="203" t="s">
        <v>981</v>
      </c>
    </row>
    <row r="1087" spans="2:51" s="13" customFormat="1" ht="11.25">
      <c r="B1087" s="205"/>
      <c r="C1087" s="206"/>
      <c r="D1087" s="207" t="s">
        <v>183</v>
      </c>
      <c r="E1087" s="208" t="s">
        <v>1</v>
      </c>
      <c r="F1087" s="209" t="s">
        <v>529</v>
      </c>
      <c r="G1087" s="206"/>
      <c r="H1087" s="208" t="s">
        <v>1</v>
      </c>
      <c r="I1087" s="210"/>
      <c r="J1087" s="206"/>
      <c r="K1087" s="206"/>
      <c r="L1087" s="211"/>
      <c r="M1087" s="212"/>
      <c r="N1087" s="213"/>
      <c r="O1087" s="213"/>
      <c r="P1087" s="213"/>
      <c r="Q1087" s="213"/>
      <c r="R1087" s="213"/>
      <c r="S1087" s="213"/>
      <c r="T1087" s="214"/>
      <c r="AT1087" s="215" t="s">
        <v>183</v>
      </c>
      <c r="AU1087" s="215" t="s">
        <v>89</v>
      </c>
      <c r="AV1087" s="13" t="s">
        <v>87</v>
      </c>
      <c r="AW1087" s="13" t="s">
        <v>36</v>
      </c>
      <c r="AX1087" s="13" t="s">
        <v>79</v>
      </c>
      <c r="AY1087" s="215" t="s">
        <v>174</v>
      </c>
    </row>
    <row r="1088" spans="2:51" s="13" customFormat="1" ht="11.25">
      <c r="B1088" s="205"/>
      <c r="C1088" s="206"/>
      <c r="D1088" s="207" t="s">
        <v>183</v>
      </c>
      <c r="E1088" s="208" t="s">
        <v>1</v>
      </c>
      <c r="F1088" s="209" t="s">
        <v>200</v>
      </c>
      <c r="G1088" s="206"/>
      <c r="H1088" s="208" t="s">
        <v>1</v>
      </c>
      <c r="I1088" s="210"/>
      <c r="J1088" s="206"/>
      <c r="K1088" s="206"/>
      <c r="L1088" s="211"/>
      <c r="M1088" s="212"/>
      <c r="N1088" s="213"/>
      <c r="O1088" s="213"/>
      <c r="P1088" s="213"/>
      <c r="Q1088" s="213"/>
      <c r="R1088" s="213"/>
      <c r="S1088" s="213"/>
      <c r="T1088" s="214"/>
      <c r="AT1088" s="215" t="s">
        <v>183</v>
      </c>
      <c r="AU1088" s="215" t="s">
        <v>89</v>
      </c>
      <c r="AV1088" s="13" t="s">
        <v>87</v>
      </c>
      <c r="AW1088" s="13" t="s">
        <v>36</v>
      </c>
      <c r="AX1088" s="13" t="s">
        <v>79</v>
      </c>
      <c r="AY1088" s="215" t="s">
        <v>174</v>
      </c>
    </row>
    <row r="1089" spans="2:51" s="13" customFormat="1" ht="11.25">
      <c r="B1089" s="205"/>
      <c r="C1089" s="206"/>
      <c r="D1089" s="207" t="s">
        <v>183</v>
      </c>
      <c r="E1089" s="208" t="s">
        <v>1</v>
      </c>
      <c r="F1089" s="209" t="s">
        <v>954</v>
      </c>
      <c r="G1089" s="206"/>
      <c r="H1089" s="208" t="s">
        <v>1</v>
      </c>
      <c r="I1089" s="210"/>
      <c r="J1089" s="206"/>
      <c r="K1089" s="206"/>
      <c r="L1089" s="211"/>
      <c r="M1089" s="212"/>
      <c r="N1089" s="213"/>
      <c r="O1089" s="213"/>
      <c r="P1089" s="213"/>
      <c r="Q1089" s="213"/>
      <c r="R1089" s="213"/>
      <c r="S1089" s="213"/>
      <c r="T1089" s="214"/>
      <c r="AT1089" s="215" t="s">
        <v>183</v>
      </c>
      <c r="AU1089" s="215" t="s">
        <v>89</v>
      </c>
      <c r="AV1089" s="13" t="s">
        <v>87</v>
      </c>
      <c r="AW1089" s="13" t="s">
        <v>36</v>
      </c>
      <c r="AX1089" s="13" t="s">
        <v>79</v>
      </c>
      <c r="AY1089" s="215" t="s">
        <v>174</v>
      </c>
    </row>
    <row r="1090" spans="2:51" s="14" customFormat="1" ht="11.25">
      <c r="B1090" s="216"/>
      <c r="C1090" s="217"/>
      <c r="D1090" s="207" t="s">
        <v>183</v>
      </c>
      <c r="E1090" s="218" t="s">
        <v>1</v>
      </c>
      <c r="F1090" s="219" t="s">
        <v>683</v>
      </c>
      <c r="G1090" s="217"/>
      <c r="H1090" s="220">
        <v>17.02</v>
      </c>
      <c r="I1090" s="221"/>
      <c r="J1090" s="217"/>
      <c r="K1090" s="217"/>
      <c r="L1090" s="222"/>
      <c r="M1090" s="223"/>
      <c r="N1090" s="224"/>
      <c r="O1090" s="224"/>
      <c r="P1090" s="224"/>
      <c r="Q1090" s="224"/>
      <c r="R1090" s="224"/>
      <c r="S1090" s="224"/>
      <c r="T1090" s="225"/>
      <c r="AT1090" s="226" t="s">
        <v>183</v>
      </c>
      <c r="AU1090" s="226" t="s">
        <v>89</v>
      </c>
      <c r="AV1090" s="14" t="s">
        <v>89</v>
      </c>
      <c r="AW1090" s="14" t="s">
        <v>36</v>
      </c>
      <c r="AX1090" s="14" t="s">
        <v>79</v>
      </c>
      <c r="AY1090" s="226" t="s">
        <v>174</v>
      </c>
    </row>
    <row r="1091" spans="2:51" s="14" customFormat="1" ht="11.25">
      <c r="B1091" s="216"/>
      <c r="C1091" s="217"/>
      <c r="D1091" s="207" t="s">
        <v>183</v>
      </c>
      <c r="E1091" s="218" t="s">
        <v>1</v>
      </c>
      <c r="F1091" s="219" t="s">
        <v>955</v>
      </c>
      <c r="G1091" s="217"/>
      <c r="H1091" s="220">
        <v>1.28</v>
      </c>
      <c r="I1091" s="221"/>
      <c r="J1091" s="217"/>
      <c r="K1091" s="217"/>
      <c r="L1091" s="222"/>
      <c r="M1091" s="223"/>
      <c r="N1091" s="224"/>
      <c r="O1091" s="224"/>
      <c r="P1091" s="224"/>
      <c r="Q1091" s="224"/>
      <c r="R1091" s="224"/>
      <c r="S1091" s="224"/>
      <c r="T1091" s="225"/>
      <c r="AT1091" s="226" t="s">
        <v>183</v>
      </c>
      <c r="AU1091" s="226" t="s">
        <v>89</v>
      </c>
      <c r="AV1091" s="14" t="s">
        <v>89</v>
      </c>
      <c r="AW1091" s="14" t="s">
        <v>36</v>
      </c>
      <c r="AX1091" s="14" t="s">
        <v>79</v>
      </c>
      <c r="AY1091" s="226" t="s">
        <v>174</v>
      </c>
    </row>
    <row r="1092" spans="2:51" s="14" customFormat="1" ht="11.25">
      <c r="B1092" s="216"/>
      <c r="C1092" s="217"/>
      <c r="D1092" s="207" t="s">
        <v>183</v>
      </c>
      <c r="E1092" s="218" t="s">
        <v>1</v>
      </c>
      <c r="F1092" s="219" t="s">
        <v>956</v>
      </c>
      <c r="G1092" s="217"/>
      <c r="H1092" s="220">
        <v>5.5</v>
      </c>
      <c r="I1092" s="221"/>
      <c r="J1092" s="217"/>
      <c r="K1092" s="217"/>
      <c r="L1092" s="222"/>
      <c r="M1092" s="223"/>
      <c r="N1092" s="224"/>
      <c r="O1092" s="224"/>
      <c r="P1092" s="224"/>
      <c r="Q1092" s="224"/>
      <c r="R1092" s="224"/>
      <c r="S1092" s="224"/>
      <c r="T1092" s="225"/>
      <c r="AT1092" s="226" t="s">
        <v>183</v>
      </c>
      <c r="AU1092" s="226" t="s">
        <v>89</v>
      </c>
      <c r="AV1092" s="14" t="s">
        <v>89</v>
      </c>
      <c r="AW1092" s="14" t="s">
        <v>36</v>
      </c>
      <c r="AX1092" s="14" t="s">
        <v>79</v>
      </c>
      <c r="AY1092" s="226" t="s">
        <v>174</v>
      </c>
    </row>
    <row r="1093" spans="2:51" s="16" customFormat="1" ht="11.25">
      <c r="B1093" s="238"/>
      <c r="C1093" s="239"/>
      <c r="D1093" s="207" t="s">
        <v>183</v>
      </c>
      <c r="E1093" s="240" t="s">
        <v>1</v>
      </c>
      <c r="F1093" s="241" t="s">
        <v>226</v>
      </c>
      <c r="G1093" s="239"/>
      <c r="H1093" s="242">
        <v>23.8</v>
      </c>
      <c r="I1093" s="243"/>
      <c r="J1093" s="239"/>
      <c r="K1093" s="239"/>
      <c r="L1093" s="244"/>
      <c r="M1093" s="245"/>
      <c r="N1093" s="246"/>
      <c r="O1093" s="246"/>
      <c r="P1093" s="246"/>
      <c r="Q1093" s="246"/>
      <c r="R1093" s="246"/>
      <c r="S1093" s="246"/>
      <c r="T1093" s="247"/>
      <c r="AT1093" s="248" t="s">
        <v>183</v>
      </c>
      <c r="AU1093" s="248" t="s">
        <v>89</v>
      </c>
      <c r="AV1093" s="16" t="s">
        <v>194</v>
      </c>
      <c r="AW1093" s="16" t="s">
        <v>36</v>
      </c>
      <c r="AX1093" s="16" t="s">
        <v>79</v>
      </c>
      <c r="AY1093" s="248" t="s">
        <v>174</v>
      </c>
    </row>
    <row r="1094" spans="2:51" s="13" customFormat="1" ht="11.25">
      <c r="B1094" s="205"/>
      <c r="C1094" s="206"/>
      <c r="D1094" s="207" t="s">
        <v>183</v>
      </c>
      <c r="E1094" s="208" t="s">
        <v>1</v>
      </c>
      <c r="F1094" s="209" t="s">
        <v>957</v>
      </c>
      <c r="G1094" s="206"/>
      <c r="H1094" s="208" t="s">
        <v>1</v>
      </c>
      <c r="I1094" s="210"/>
      <c r="J1094" s="206"/>
      <c r="K1094" s="206"/>
      <c r="L1094" s="211"/>
      <c r="M1094" s="212"/>
      <c r="N1094" s="213"/>
      <c r="O1094" s="213"/>
      <c r="P1094" s="213"/>
      <c r="Q1094" s="213"/>
      <c r="R1094" s="213"/>
      <c r="S1094" s="213"/>
      <c r="T1094" s="214"/>
      <c r="AT1094" s="215" t="s">
        <v>183</v>
      </c>
      <c r="AU1094" s="215" t="s">
        <v>89</v>
      </c>
      <c r="AV1094" s="13" t="s">
        <v>87</v>
      </c>
      <c r="AW1094" s="13" t="s">
        <v>36</v>
      </c>
      <c r="AX1094" s="13" t="s">
        <v>79</v>
      </c>
      <c r="AY1094" s="215" t="s">
        <v>174</v>
      </c>
    </row>
    <row r="1095" spans="2:51" s="14" customFormat="1" ht="11.25">
      <c r="B1095" s="216"/>
      <c r="C1095" s="217"/>
      <c r="D1095" s="207" t="s">
        <v>183</v>
      </c>
      <c r="E1095" s="218" t="s">
        <v>1</v>
      </c>
      <c r="F1095" s="219" t="s">
        <v>958</v>
      </c>
      <c r="G1095" s="217"/>
      <c r="H1095" s="220">
        <v>50.63</v>
      </c>
      <c r="I1095" s="221"/>
      <c r="J1095" s="217"/>
      <c r="K1095" s="217"/>
      <c r="L1095" s="222"/>
      <c r="M1095" s="223"/>
      <c r="N1095" s="224"/>
      <c r="O1095" s="224"/>
      <c r="P1095" s="224"/>
      <c r="Q1095" s="224"/>
      <c r="R1095" s="224"/>
      <c r="S1095" s="224"/>
      <c r="T1095" s="225"/>
      <c r="AT1095" s="226" t="s">
        <v>183</v>
      </c>
      <c r="AU1095" s="226" t="s">
        <v>89</v>
      </c>
      <c r="AV1095" s="14" t="s">
        <v>89</v>
      </c>
      <c r="AW1095" s="14" t="s">
        <v>36</v>
      </c>
      <c r="AX1095" s="14" t="s">
        <v>79</v>
      </c>
      <c r="AY1095" s="226" t="s">
        <v>174</v>
      </c>
    </row>
    <row r="1096" spans="2:51" s="16" customFormat="1" ht="11.25">
      <c r="B1096" s="238"/>
      <c r="C1096" s="239"/>
      <c r="D1096" s="207" t="s">
        <v>183</v>
      </c>
      <c r="E1096" s="240" t="s">
        <v>1</v>
      </c>
      <c r="F1096" s="241" t="s">
        <v>226</v>
      </c>
      <c r="G1096" s="239"/>
      <c r="H1096" s="242">
        <v>50.63</v>
      </c>
      <c r="I1096" s="243"/>
      <c r="J1096" s="239"/>
      <c r="K1096" s="239"/>
      <c r="L1096" s="244"/>
      <c r="M1096" s="245"/>
      <c r="N1096" s="246"/>
      <c r="O1096" s="246"/>
      <c r="P1096" s="246"/>
      <c r="Q1096" s="246"/>
      <c r="R1096" s="246"/>
      <c r="S1096" s="246"/>
      <c r="T1096" s="247"/>
      <c r="AT1096" s="248" t="s">
        <v>183</v>
      </c>
      <c r="AU1096" s="248" t="s">
        <v>89</v>
      </c>
      <c r="AV1096" s="16" t="s">
        <v>194</v>
      </c>
      <c r="AW1096" s="16" t="s">
        <v>36</v>
      </c>
      <c r="AX1096" s="16" t="s">
        <v>79</v>
      </c>
      <c r="AY1096" s="248" t="s">
        <v>174</v>
      </c>
    </row>
    <row r="1097" spans="2:51" s="13" customFormat="1" ht="11.25">
      <c r="B1097" s="205"/>
      <c r="C1097" s="206"/>
      <c r="D1097" s="207" t="s">
        <v>183</v>
      </c>
      <c r="E1097" s="208" t="s">
        <v>1</v>
      </c>
      <c r="F1097" s="209" t="s">
        <v>959</v>
      </c>
      <c r="G1097" s="206"/>
      <c r="H1097" s="208" t="s">
        <v>1</v>
      </c>
      <c r="I1097" s="210"/>
      <c r="J1097" s="206"/>
      <c r="K1097" s="206"/>
      <c r="L1097" s="211"/>
      <c r="M1097" s="212"/>
      <c r="N1097" s="213"/>
      <c r="O1097" s="213"/>
      <c r="P1097" s="213"/>
      <c r="Q1097" s="213"/>
      <c r="R1097" s="213"/>
      <c r="S1097" s="213"/>
      <c r="T1097" s="214"/>
      <c r="AT1097" s="215" t="s">
        <v>183</v>
      </c>
      <c r="AU1097" s="215" t="s">
        <v>89</v>
      </c>
      <c r="AV1097" s="13" t="s">
        <v>87</v>
      </c>
      <c r="AW1097" s="13" t="s">
        <v>36</v>
      </c>
      <c r="AX1097" s="13" t="s">
        <v>79</v>
      </c>
      <c r="AY1097" s="215" t="s">
        <v>174</v>
      </c>
    </row>
    <row r="1098" spans="2:51" s="14" customFormat="1" ht="11.25">
      <c r="B1098" s="216"/>
      <c r="C1098" s="217"/>
      <c r="D1098" s="207" t="s">
        <v>183</v>
      </c>
      <c r="E1098" s="218" t="s">
        <v>1</v>
      </c>
      <c r="F1098" s="219" t="s">
        <v>960</v>
      </c>
      <c r="G1098" s="217"/>
      <c r="H1098" s="220">
        <v>9.41</v>
      </c>
      <c r="I1098" s="221"/>
      <c r="J1098" s="217"/>
      <c r="K1098" s="217"/>
      <c r="L1098" s="222"/>
      <c r="M1098" s="223"/>
      <c r="N1098" s="224"/>
      <c r="O1098" s="224"/>
      <c r="P1098" s="224"/>
      <c r="Q1098" s="224"/>
      <c r="R1098" s="224"/>
      <c r="S1098" s="224"/>
      <c r="T1098" s="225"/>
      <c r="AT1098" s="226" t="s">
        <v>183</v>
      </c>
      <c r="AU1098" s="226" t="s">
        <v>89</v>
      </c>
      <c r="AV1098" s="14" t="s">
        <v>89</v>
      </c>
      <c r="AW1098" s="14" t="s">
        <v>36</v>
      </c>
      <c r="AX1098" s="14" t="s">
        <v>79</v>
      </c>
      <c r="AY1098" s="226" t="s">
        <v>174</v>
      </c>
    </row>
    <row r="1099" spans="2:51" s="14" customFormat="1" ht="11.25">
      <c r="B1099" s="216"/>
      <c r="C1099" s="217"/>
      <c r="D1099" s="207" t="s">
        <v>183</v>
      </c>
      <c r="E1099" s="218" t="s">
        <v>1</v>
      </c>
      <c r="F1099" s="219" t="s">
        <v>961</v>
      </c>
      <c r="G1099" s="217"/>
      <c r="H1099" s="220">
        <v>14.4</v>
      </c>
      <c r="I1099" s="221"/>
      <c r="J1099" s="217"/>
      <c r="K1099" s="217"/>
      <c r="L1099" s="222"/>
      <c r="M1099" s="223"/>
      <c r="N1099" s="224"/>
      <c r="O1099" s="224"/>
      <c r="P1099" s="224"/>
      <c r="Q1099" s="224"/>
      <c r="R1099" s="224"/>
      <c r="S1099" s="224"/>
      <c r="T1099" s="225"/>
      <c r="AT1099" s="226" t="s">
        <v>183</v>
      </c>
      <c r="AU1099" s="226" t="s">
        <v>89</v>
      </c>
      <c r="AV1099" s="14" t="s">
        <v>89</v>
      </c>
      <c r="AW1099" s="14" t="s">
        <v>36</v>
      </c>
      <c r="AX1099" s="14" t="s">
        <v>79</v>
      </c>
      <c r="AY1099" s="226" t="s">
        <v>174</v>
      </c>
    </row>
    <row r="1100" spans="2:51" s="16" customFormat="1" ht="11.25">
      <c r="B1100" s="238"/>
      <c r="C1100" s="239"/>
      <c r="D1100" s="207" t="s">
        <v>183</v>
      </c>
      <c r="E1100" s="240" t="s">
        <v>1</v>
      </c>
      <c r="F1100" s="241" t="s">
        <v>226</v>
      </c>
      <c r="G1100" s="239"/>
      <c r="H1100" s="242">
        <v>23.810000000000002</v>
      </c>
      <c r="I1100" s="243"/>
      <c r="J1100" s="239"/>
      <c r="K1100" s="239"/>
      <c r="L1100" s="244"/>
      <c r="M1100" s="245"/>
      <c r="N1100" s="246"/>
      <c r="O1100" s="246"/>
      <c r="P1100" s="246"/>
      <c r="Q1100" s="246"/>
      <c r="R1100" s="246"/>
      <c r="S1100" s="246"/>
      <c r="T1100" s="247"/>
      <c r="AT1100" s="248" t="s">
        <v>183</v>
      </c>
      <c r="AU1100" s="248" t="s">
        <v>89</v>
      </c>
      <c r="AV1100" s="16" t="s">
        <v>194</v>
      </c>
      <c r="AW1100" s="16" t="s">
        <v>36</v>
      </c>
      <c r="AX1100" s="16" t="s">
        <v>79</v>
      </c>
      <c r="AY1100" s="248" t="s">
        <v>174</v>
      </c>
    </row>
    <row r="1101" spans="2:51" s="13" customFormat="1" ht="11.25">
      <c r="B1101" s="205"/>
      <c r="C1101" s="206"/>
      <c r="D1101" s="207" t="s">
        <v>183</v>
      </c>
      <c r="E1101" s="208" t="s">
        <v>1</v>
      </c>
      <c r="F1101" s="209" t="s">
        <v>962</v>
      </c>
      <c r="G1101" s="206"/>
      <c r="H1101" s="208" t="s">
        <v>1</v>
      </c>
      <c r="I1101" s="210"/>
      <c r="J1101" s="206"/>
      <c r="K1101" s="206"/>
      <c r="L1101" s="211"/>
      <c r="M1101" s="212"/>
      <c r="N1101" s="213"/>
      <c r="O1101" s="213"/>
      <c r="P1101" s="213"/>
      <c r="Q1101" s="213"/>
      <c r="R1101" s="213"/>
      <c r="S1101" s="213"/>
      <c r="T1101" s="214"/>
      <c r="AT1101" s="215" t="s">
        <v>183</v>
      </c>
      <c r="AU1101" s="215" t="s">
        <v>89</v>
      </c>
      <c r="AV1101" s="13" t="s">
        <v>87</v>
      </c>
      <c r="AW1101" s="13" t="s">
        <v>36</v>
      </c>
      <c r="AX1101" s="13" t="s">
        <v>79</v>
      </c>
      <c r="AY1101" s="215" t="s">
        <v>174</v>
      </c>
    </row>
    <row r="1102" spans="2:51" s="14" customFormat="1" ht="11.25">
      <c r="B1102" s="216"/>
      <c r="C1102" s="217"/>
      <c r="D1102" s="207" t="s">
        <v>183</v>
      </c>
      <c r="E1102" s="218" t="s">
        <v>1</v>
      </c>
      <c r="F1102" s="219" t="s">
        <v>963</v>
      </c>
      <c r="G1102" s="217"/>
      <c r="H1102" s="220">
        <v>72.58</v>
      </c>
      <c r="I1102" s="221"/>
      <c r="J1102" s="217"/>
      <c r="K1102" s="217"/>
      <c r="L1102" s="222"/>
      <c r="M1102" s="223"/>
      <c r="N1102" s="224"/>
      <c r="O1102" s="224"/>
      <c r="P1102" s="224"/>
      <c r="Q1102" s="224"/>
      <c r="R1102" s="224"/>
      <c r="S1102" s="224"/>
      <c r="T1102" s="225"/>
      <c r="AT1102" s="226" t="s">
        <v>183</v>
      </c>
      <c r="AU1102" s="226" t="s">
        <v>89</v>
      </c>
      <c r="AV1102" s="14" t="s">
        <v>89</v>
      </c>
      <c r="AW1102" s="14" t="s">
        <v>36</v>
      </c>
      <c r="AX1102" s="14" t="s">
        <v>79</v>
      </c>
      <c r="AY1102" s="226" t="s">
        <v>174</v>
      </c>
    </row>
    <row r="1103" spans="2:51" s="14" customFormat="1" ht="11.25">
      <c r="B1103" s="216"/>
      <c r="C1103" s="217"/>
      <c r="D1103" s="207" t="s">
        <v>183</v>
      </c>
      <c r="E1103" s="218" t="s">
        <v>1</v>
      </c>
      <c r="F1103" s="219" t="s">
        <v>964</v>
      </c>
      <c r="G1103" s="217"/>
      <c r="H1103" s="220">
        <v>5.08</v>
      </c>
      <c r="I1103" s="221"/>
      <c r="J1103" s="217"/>
      <c r="K1103" s="217"/>
      <c r="L1103" s="222"/>
      <c r="M1103" s="223"/>
      <c r="N1103" s="224"/>
      <c r="O1103" s="224"/>
      <c r="P1103" s="224"/>
      <c r="Q1103" s="224"/>
      <c r="R1103" s="224"/>
      <c r="S1103" s="224"/>
      <c r="T1103" s="225"/>
      <c r="AT1103" s="226" t="s">
        <v>183</v>
      </c>
      <c r="AU1103" s="226" t="s">
        <v>89</v>
      </c>
      <c r="AV1103" s="14" t="s">
        <v>89</v>
      </c>
      <c r="AW1103" s="14" t="s">
        <v>36</v>
      </c>
      <c r="AX1103" s="14" t="s">
        <v>79</v>
      </c>
      <c r="AY1103" s="226" t="s">
        <v>174</v>
      </c>
    </row>
    <row r="1104" spans="2:51" s="16" customFormat="1" ht="11.25">
      <c r="B1104" s="238"/>
      <c r="C1104" s="239"/>
      <c r="D1104" s="207" t="s">
        <v>183</v>
      </c>
      <c r="E1104" s="240" t="s">
        <v>1</v>
      </c>
      <c r="F1104" s="241" t="s">
        <v>226</v>
      </c>
      <c r="G1104" s="239"/>
      <c r="H1104" s="242">
        <v>77.66</v>
      </c>
      <c r="I1104" s="243"/>
      <c r="J1104" s="239"/>
      <c r="K1104" s="239"/>
      <c r="L1104" s="244"/>
      <c r="M1104" s="245"/>
      <c r="N1104" s="246"/>
      <c r="O1104" s="246"/>
      <c r="P1104" s="246"/>
      <c r="Q1104" s="246"/>
      <c r="R1104" s="246"/>
      <c r="S1104" s="246"/>
      <c r="T1104" s="247"/>
      <c r="AT1104" s="248" t="s">
        <v>183</v>
      </c>
      <c r="AU1104" s="248" t="s">
        <v>89</v>
      </c>
      <c r="AV1104" s="16" t="s">
        <v>194</v>
      </c>
      <c r="AW1104" s="16" t="s">
        <v>36</v>
      </c>
      <c r="AX1104" s="16" t="s">
        <v>79</v>
      </c>
      <c r="AY1104" s="248" t="s">
        <v>174</v>
      </c>
    </row>
    <row r="1105" spans="2:51" s="15" customFormat="1" ht="11.25">
      <c r="B1105" s="227"/>
      <c r="C1105" s="228"/>
      <c r="D1105" s="207" t="s">
        <v>183</v>
      </c>
      <c r="E1105" s="229" t="s">
        <v>1</v>
      </c>
      <c r="F1105" s="230" t="s">
        <v>188</v>
      </c>
      <c r="G1105" s="228"/>
      <c r="H1105" s="231">
        <v>175.9</v>
      </c>
      <c r="I1105" s="232"/>
      <c r="J1105" s="228"/>
      <c r="K1105" s="228"/>
      <c r="L1105" s="233"/>
      <c r="M1105" s="234"/>
      <c r="N1105" s="235"/>
      <c r="O1105" s="235"/>
      <c r="P1105" s="235"/>
      <c r="Q1105" s="235"/>
      <c r="R1105" s="235"/>
      <c r="S1105" s="235"/>
      <c r="T1105" s="236"/>
      <c r="AT1105" s="237" t="s">
        <v>183</v>
      </c>
      <c r="AU1105" s="237" t="s">
        <v>89</v>
      </c>
      <c r="AV1105" s="15" t="s">
        <v>181</v>
      </c>
      <c r="AW1105" s="15" t="s">
        <v>36</v>
      </c>
      <c r="AX1105" s="15" t="s">
        <v>87</v>
      </c>
      <c r="AY1105" s="237" t="s">
        <v>174</v>
      </c>
    </row>
    <row r="1106" spans="1:65" s="2" customFormat="1" ht="14.45" customHeight="1">
      <c r="A1106" s="35"/>
      <c r="B1106" s="36"/>
      <c r="C1106" s="192" t="s">
        <v>982</v>
      </c>
      <c r="D1106" s="192" t="s">
        <v>176</v>
      </c>
      <c r="E1106" s="193" t="s">
        <v>983</v>
      </c>
      <c r="F1106" s="194" t="s">
        <v>984</v>
      </c>
      <c r="G1106" s="195" t="s">
        <v>179</v>
      </c>
      <c r="H1106" s="196">
        <v>13.09</v>
      </c>
      <c r="I1106" s="197"/>
      <c r="J1106" s="198">
        <f>ROUND(I1106*H1106,2)</f>
        <v>0</v>
      </c>
      <c r="K1106" s="194" t="s">
        <v>180</v>
      </c>
      <c r="L1106" s="40"/>
      <c r="M1106" s="199" t="s">
        <v>1</v>
      </c>
      <c r="N1106" s="200" t="s">
        <v>44</v>
      </c>
      <c r="O1106" s="72"/>
      <c r="P1106" s="201">
        <f>O1106*H1106</f>
        <v>0</v>
      </c>
      <c r="Q1106" s="201">
        <v>0</v>
      </c>
      <c r="R1106" s="201">
        <f>Q1106*H1106</f>
        <v>0</v>
      </c>
      <c r="S1106" s="201">
        <v>0</v>
      </c>
      <c r="T1106" s="202">
        <f>S1106*H1106</f>
        <v>0</v>
      </c>
      <c r="U1106" s="35"/>
      <c r="V1106" s="35"/>
      <c r="W1106" s="35"/>
      <c r="X1106" s="35"/>
      <c r="Y1106" s="35"/>
      <c r="Z1106" s="35"/>
      <c r="AA1106" s="35"/>
      <c r="AB1106" s="35"/>
      <c r="AC1106" s="35"/>
      <c r="AD1106" s="35"/>
      <c r="AE1106" s="35"/>
      <c r="AR1106" s="203" t="s">
        <v>181</v>
      </c>
      <c r="AT1106" s="203" t="s">
        <v>176</v>
      </c>
      <c r="AU1106" s="203" t="s">
        <v>89</v>
      </c>
      <c r="AY1106" s="18" t="s">
        <v>174</v>
      </c>
      <c r="BE1106" s="204">
        <f>IF(N1106="základní",J1106,0)</f>
        <v>0</v>
      </c>
      <c r="BF1106" s="204">
        <f>IF(N1106="snížená",J1106,0)</f>
        <v>0</v>
      </c>
      <c r="BG1106" s="204">
        <f>IF(N1106="zákl. přenesená",J1106,0)</f>
        <v>0</v>
      </c>
      <c r="BH1106" s="204">
        <f>IF(N1106="sníž. přenesená",J1106,0)</f>
        <v>0</v>
      </c>
      <c r="BI1106" s="204">
        <f>IF(N1106="nulová",J1106,0)</f>
        <v>0</v>
      </c>
      <c r="BJ1106" s="18" t="s">
        <v>87</v>
      </c>
      <c r="BK1106" s="204">
        <f>ROUND(I1106*H1106,2)</f>
        <v>0</v>
      </c>
      <c r="BL1106" s="18" t="s">
        <v>181</v>
      </c>
      <c r="BM1106" s="203" t="s">
        <v>985</v>
      </c>
    </row>
    <row r="1107" spans="2:51" s="13" customFormat="1" ht="11.25">
      <c r="B1107" s="205"/>
      <c r="C1107" s="206"/>
      <c r="D1107" s="207" t="s">
        <v>183</v>
      </c>
      <c r="E1107" s="208" t="s">
        <v>1</v>
      </c>
      <c r="F1107" s="209" t="s">
        <v>529</v>
      </c>
      <c r="G1107" s="206"/>
      <c r="H1107" s="208" t="s">
        <v>1</v>
      </c>
      <c r="I1107" s="210"/>
      <c r="J1107" s="206"/>
      <c r="K1107" s="206"/>
      <c r="L1107" s="211"/>
      <c r="M1107" s="212"/>
      <c r="N1107" s="213"/>
      <c r="O1107" s="213"/>
      <c r="P1107" s="213"/>
      <c r="Q1107" s="213"/>
      <c r="R1107" s="213"/>
      <c r="S1107" s="213"/>
      <c r="T1107" s="214"/>
      <c r="AT1107" s="215" t="s">
        <v>183</v>
      </c>
      <c r="AU1107" s="215" t="s">
        <v>89</v>
      </c>
      <c r="AV1107" s="13" t="s">
        <v>87</v>
      </c>
      <c r="AW1107" s="13" t="s">
        <v>36</v>
      </c>
      <c r="AX1107" s="13" t="s">
        <v>79</v>
      </c>
      <c r="AY1107" s="215" t="s">
        <v>174</v>
      </c>
    </row>
    <row r="1108" spans="2:51" s="13" customFormat="1" ht="11.25">
      <c r="B1108" s="205"/>
      <c r="C1108" s="206"/>
      <c r="D1108" s="207" t="s">
        <v>183</v>
      </c>
      <c r="E1108" s="208" t="s">
        <v>1</v>
      </c>
      <c r="F1108" s="209" t="s">
        <v>986</v>
      </c>
      <c r="G1108" s="206"/>
      <c r="H1108" s="208" t="s">
        <v>1</v>
      </c>
      <c r="I1108" s="210"/>
      <c r="J1108" s="206"/>
      <c r="K1108" s="206"/>
      <c r="L1108" s="211"/>
      <c r="M1108" s="212"/>
      <c r="N1108" s="213"/>
      <c r="O1108" s="213"/>
      <c r="P1108" s="213"/>
      <c r="Q1108" s="213"/>
      <c r="R1108" s="213"/>
      <c r="S1108" s="213"/>
      <c r="T1108" s="214"/>
      <c r="AT1108" s="215" t="s">
        <v>183</v>
      </c>
      <c r="AU1108" s="215" t="s">
        <v>89</v>
      </c>
      <c r="AV1108" s="13" t="s">
        <v>87</v>
      </c>
      <c r="AW1108" s="13" t="s">
        <v>36</v>
      </c>
      <c r="AX1108" s="13" t="s">
        <v>79</v>
      </c>
      <c r="AY1108" s="215" t="s">
        <v>174</v>
      </c>
    </row>
    <row r="1109" spans="2:51" s="14" customFormat="1" ht="11.25">
      <c r="B1109" s="216"/>
      <c r="C1109" s="217"/>
      <c r="D1109" s="207" t="s">
        <v>183</v>
      </c>
      <c r="E1109" s="218" t="s">
        <v>1</v>
      </c>
      <c r="F1109" s="219" t="s">
        <v>987</v>
      </c>
      <c r="G1109" s="217"/>
      <c r="H1109" s="220">
        <v>0.5</v>
      </c>
      <c r="I1109" s="221"/>
      <c r="J1109" s="217"/>
      <c r="K1109" s="217"/>
      <c r="L1109" s="222"/>
      <c r="M1109" s="223"/>
      <c r="N1109" s="224"/>
      <c r="O1109" s="224"/>
      <c r="P1109" s="224"/>
      <c r="Q1109" s="224"/>
      <c r="R1109" s="224"/>
      <c r="S1109" s="224"/>
      <c r="T1109" s="225"/>
      <c r="AT1109" s="226" t="s">
        <v>183</v>
      </c>
      <c r="AU1109" s="226" t="s">
        <v>89</v>
      </c>
      <c r="AV1109" s="14" t="s">
        <v>89</v>
      </c>
      <c r="AW1109" s="14" t="s">
        <v>36</v>
      </c>
      <c r="AX1109" s="14" t="s">
        <v>79</v>
      </c>
      <c r="AY1109" s="226" t="s">
        <v>174</v>
      </c>
    </row>
    <row r="1110" spans="2:51" s="14" customFormat="1" ht="11.25">
      <c r="B1110" s="216"/>
      <c r="C1110" s="217"/>
      <c r="D1110" s="207" t="s">
        <v>183</v>
      </c>
      <c r="E1110" s="218" t="s">
        <v>1</v>
      </c>
      <c r="F1110" s="219" t="s">
        <v>988</v>
      </c>
      <c r="G1110" s="217"/>
      <c r="H1110" s="220">
        <v>1.8</v>
      </c>
      <c r="I1110" s="221"/>
      <c r="J1110" s="217"/>
      <c r="K1110" s="217"/>
      <c r="L1110" s="222"/>
      <c r="M1110" s="223"/>
      <c r="N1110" s="224"/>
      <c r="O1110" s="224"/>
      <c r="P1110" s="224"/>
      <c r="Q1110" s="224"/>
      <c r="R1110" s="224"/>
      <c r="S1110" s="224"/>
      <c r="T1110" s="225"/>
      <c r="AT1110" s="226" t="s">
        <v>183</v>
      </c>
      <c r="AU1110" s="226" t="s">
        <v>89</v>
      </c>
      <c r="AV1110" s="14" t="s">
        <v>89</v>
      </c>
      <c r="AW1110" s="14" t="s">
        <v>36</v>
      </c>
      <c r="AX1110" s="14" t="s">
        <v>79</v>
      </c>
      <c r="AY1110" s="226" t="s">
        <v>174</v>
      </c>
    </row>
    <row r="1111" spans="2:51" s="14" customFormat="1" ht="11.25">
      <c r="B1111" s="216"/>
      <c r="C1111" s="217"/>
      <c r="D1111" s="207" t="s">
        <v>183</v>
      </c>
      <c r="E1111" s="218" t="s">
        <v>1</v>
      </c>
      <c r="F1111" s="219" t="s">
        <v>989</v>
      </c>
      <c r="G1111" s="217"/>
      <c r="H1111" s="220">
        <v>2.35</v>
      </c>
      <c r="I1111" s="221"/>
      <c r="J1111" s="217"/>
      <c r="K1111" s="217"/>
      <c r="L1111" s="222"/>
      <c r="M1111" s="223"/>
      <c r="N1111" s="224"/>
      <c r="O1111" s="224"/>
      <c r="P1111" s="224"/>
      <c r="Q1111" s="224"/>
      <c r="R1111" s="224"/>
      <c r="S1111" s="224"/>
      <c r="T1111" s="225"/>
      <c r="AT1111" s="226" t="s">
        <v>183</v>
      </c>
      <c r="AU1111" s="226" t="s">
        <v>89</v>
      </c>
      <c r="AV1111" s="14" t="s">
        <v>89</v>
      </c>
      <c r="AW1111" s="14" t="s">
        <v>36</v>
      </c>
      <c r="AX1111" s="14" t="s">
        <v>79</v>
      </c>
      <c r="AY1111" s="226" t="s">
        <v>174</v>
      </c>
    </row>
    <row r="1112" spans="2:51" s="14" customFormat="1" ht="11.25">
      <c r="B1112" s="216"/>
      <c r="C1112" s="217"/>
      <c r="D1112" s="207" t="s">
        <v>183</v>
      </c>
      <c r="E1112" s="218" t="s">
        <v>1</v>
      </c>
      <c r="F1112" s="219" t="s">
        <v>990</v>
      </c>
      <c r="G1112" s="217"/>
      <c r="H1112" s="220">
        <v>3.24</v>
      </c>
      <c r="I1112" s="221"/>
      <c r="J1112" s="217"/>
      <c r="K1112" s="217"/>
      <c r="L1112" s="222"/>
      <c r="M1112" s="223"/>
      <c r="N1112" s="224"/>
      <c r="O1112" s="224"/>
      <c r="P1112" s="224"/>
      <c r="Q1112" s="224"/>
      <c r="R1112" s="224"/>
      <c r="S1112" s="224"/>
      <c r="T1112" s="225"/>
      <c r="AT1112" s="226" t="s">
        <v>183</v>
      </c>
      <c r="AU1112" s="226" t="s">
        <v>89</v>
      </c>
      <c r="AV1112" s="14" t="s">
        <v>89</v>
      </c>
      <c r="AW1112" s="14" t="s">
        <v>36</v>
      </c>
      <c r="AX1112" s="14" t="s">
        <v>79</v>
      </c>
      <c r="AY1112" s="226" t="s">
        <v>174</v>
      </c>
    </row>
    <row r="1113" spans="2:51" s="14" customFormat="1" ht="11.25">
      <c r="B1113" s="216"/>
      <c r="C1113" s="217"/>
      <c r="D1113" s="207" t="s">
        <v>183</v>
      </c>
      <c r="E1113" s="218" t="s">
        <v>1</v>
      </c>
      <c r="F1113" s="219" t="s">
        <v>991</v>
      </c>
      <c r="G1113" s="217"/>
      <c r="H1113" s="220">
        <v>2.7</v>
      </c>
      <c r="I1113" s="221"/>
      <c r="J1113" s="217"/>
      <c r="K1113" s="217"/>
      <c r="L1113" s="222"/>
      <c r="M1113" s="223"/>
      <c r="N1113" s="224"/>
      <c r="O1113" s="224"/>
      <c r="P1113" s="224"/>
      <c r="Q1113" s="224"/>
      <c r="R1113" s="224"/>
      <c r="S1113" s="224"/>
      <c r="T1113" s="225"/>
      <c r="AT1113" s="226" t="s">
        <v>183</v>
      </c>
      <c r="AU1113" s="226" t="s">
        <v>89</v>
      </c>
      <c r="AV1113" s="14" t="s">
        <v>89</v>
      </c>
      <c r="AW1113" s="14" t="s">
        <v>36</v>
      </c>
      <c r="AX1113" s="14" t="s">
        <v>79</v>
      </c>
      <c r="AY1113" s="226" t="s">
        <v>174</v>
      </c>
    </row>
    <row r="1114" spans="2:51" s="14" customFormat="1" ht="11.25">
      <c r="B1114" s="216"/>
      <c r="C1114" s="217"/>
      <c r="D1114" s="207" t="s">
        <v>183</v>
      </c>
      <c r="E1114" s="218" t="s">
        <v>1</v>
      </c>
      <c r="F1114" s="219" t="s">
        <v>992</v>
      </c>
      <c r="G1114" s="217"/>
      <c r="H1114" s="220">
        <v>2.5</v>
      </c>
      <c r="I1114" s="221"/>
      <c r="J1114" s="217"/>
      <c r="K1114" s="217"/>
      <c r="L1114" s="222"/>
      <c r="M1114" s="223"/>
      <c r="N1114" s="224"/>
      <c r="O1114" s="224"/>
      <c r="P1114" s="224"/>
      <c r="Q1114" s="224"/>
      <c r="R1114" s="224"/>
      <c r="S1114" s="224"/>
      <c r="T1114" s="225"/>
      <c r="AT1114" s="226" t="s">
        <v>183</v>
      </c>
      <c r="AU1114" s="226" t="s">
        <v>89</v>
      </c>
      <c r="AV1114" s="14" t="s">
        <v>89</v>
      </c>
      <c r="AW1114" s="14" t="s">
        <v>36</v>
      </c>
      <c r="AX1114" s="14" t="s">
        <v>79</v>
      </c>
      <c r="AY1114" s="226" t="s">
        <v>174</v>
      </c>
    </row>
    <row r="1115" spans="2:51" s="15" customFormat="1" ht="11.25">
      <c r="B1115" s="227"/>
      <c r="C1115" s="228"/>
      <c r="D1115" s="207" t="s">
        <v>183</v>
      </c>
      <c r="E1115" s="229" t="s">
        <v>1</v>
      </c>
      <c r="F1115" s="230" t="s">
        <v>188</v>
      </c>
      <c r="G1115" s="228"/>
      <c r="H1115" s="231">
        <v>13.09</v>
      </c>
      <c r="I1115" s="232"/>
      <c r="J1115" s="228"/>
      <c r="K1115" s="228"/>
      <c r="L1115" s="233"/>
      <c r="M1115" s="234"/>
      <c r="N1115" s="235"/>
      <c r="O1115" s="235"/>
      <c r="P1115" s="235"/>
      <c r="Q1115" s="235"/>
      <c r="R1115" s="235"/>
      <c r="S1115" s="235"/>
      <c r="T1115" s="236"/>
      <c r="AT1115" s="237" t="s">
        <v>183</v>
      </c>
      <c r="AU1115" s="237" t="s">
        <v>89</v>
      </c>
      <c r="AV1115" s="15" t="s">
        <v>181</v>
      </c>
      <c r="AW1115" s="15" t="s">
        <v>36</v>
      </c>
      <c r="AX1115" s="15" t="s">
        <v>87</v>
      </c>
      <c r="AY1115" s="237" t="s">
        <v>174</v>
      </c>
    </row>
    <row r="1116" spans="1:65" s="2" customFormat="1" ht="14.45" customHeight="1">
      <c r="A1116" s="35"/>
      <c r="B1116" s="36"/>
      <c r="C1116" s="192" t="s">
        <v>993</v>
      </c>
      <c r="D1116" s="192" t="s">
        <v>176</v>
      </c>
      <c r="E1116" s="193" t="s">
        <v>994</v>
      </c>
      <c r="F1116" s="194" t="s">
        <v>995</v>
      </c>
      <c r="G1116" s="195" t="s">
        <v>179</v>
      </c>
      <c r="H1116" s="196">
        <v>13.09</v>
      </c>
      <c r="I1116" s="197"/>
      <c r="J1116" s="198">
        <f>ROUND(I1116*H1116,2)</f>
        <v>0</v>
      </c>
      <c r="K1116" s="194" t="s">
        <v>180</v>
      </c>
      <c r="L1116" s="40"/>
      <c r="M1116" s="199" t="s">
        <v>1</v>
      </c>
      <c r="N1116" s="200" t="s">
        <v>44</v>
      </c>
      <c r="O1116" s="72"/>
      <c r="P1116" s="201">
        <f>O1116*H1116</f>
        <v>0</v>
      </c>
      <c r="Q1116" s="201">
        <v>0.28362</v>
      </c>
      <c r="R1116" s="201">
        <f>Q1116*H1116</f>
        <v>3.7125858</v>
      </c>
      <c r="S1116" s="201">
        <v>0</v>
      </c>
      <c r="T1116" s="202">
        <f>S1116*H1116</f>
        <v>0</v>
      </c>
      <c r="U1116" s="35"/>
      <c r="V1116" s="35"/>
      <c r="W1116" s="35"/>
      <c r="X1116" s="35"/>
      <c r="Y1116" s="35"/>
      <c r="Z1116" s="35"/>
      <c r="AA1116" s="35"/>
      <c r="AB1116" s="35"/>
      <c r="AC1116" s="35"/>
      <c r="AD1116" s="35"/>
      <c r="AE1116" s="35"/>
      <c r="AR1116" s="203" t="s">
        <v>181</v>
      </c>
      <c r="AT1116" s="203" t="s">
        <v>176</v>
      </c>
      <c r="AU1116" s="203" t="s">
        <v>89</v>
      </c>
      <c r="AY1116" s="18" t="s">
        <v>174</v>
      </c>
      <c r="BE1116" s="204">
        <f>IF(N1116="základní",J1116,0)</f>
        <v>0</v>
      </c>
      <c r="BF1116" s="204">
        <f>IF(N1116="snížená",J1116,0)</f>
        <v>0</v>
      </c>
      <c r="BG1116" s="204">
        <f>IF(N1116="zákl. přenesená",J1116,0)</f>
        <v>0</v>
      </c>
      <c r="BH1116" s="204">
        <f>IF(N1116="sníž. přenesená",J1116,0)</f>
        <v>0</v>
      </c>
      <c r="BI1116" s="204">
        <f>IF(N1116="nulová",J1116,0)</f>
        <v>0</v>
      </c>
      <c r="BJ1116" s="18" t="s">
        <v>87</v>
      </c>
      <c r="BK1116" s="204">
        <f>ROUND(I1116*H1116,2)</f>
        <v>0</v>
      </c>
      <c r="BL1116" s="18" t="s">
        <v>181</v>
      </c>
      <c r="BM1116" s="203" t="s">
        <v>996</v>
      </c>
    </row>
    <row r="1117" spans="2:51" s="13" customFormat="1" ht="11.25">
      <c r="B1117" s="205"/>
      <c r="C1117" s="206"/>
      <c r="D1117" s="207" t="s">
        <v>183</v>
      </c>
      <c r="E1117" s="208" t="s">
        <v>1</v>
      </c>
      <c r="F1117" s="209" t="s">
        <v>529</v>
      </c>
      <c r="G1117" s="206"/>
      <c r="H1117" s="208" t="s">
        <v>1</v>
      </c>
      <c r="I1117" s="210"/>
      <c r="J1117" s="206"/>
      <c r="K1117" s="206"/>
      <c r="L1117" s="211"/>
      <c r="M1117" s="212"/>
      <c r="N1117" s="213"/>
      <c r="O1117" s="213"/>
      <c r="P1117" s="213"/>
      <c r="Q1117" s="213"/>
      <c r="R1117" s="213"/>
      <c r="S1117" s="213"/>
      <c r="T1117" s="214"/>
      <c r="AT1117" s="215" t="s">
        <v>183</v>
      </c>
      <c r="AU1117" s="215" t="s">
        <v>89</v>
      </c>
      <c r="AV1117" s="13" t="s">
        <v>87</v>
      </c>
      <c r="AW1117" s="13" t="s">
        <v>36</v>
      </c>
      <c r="AX1117" s="13" t="s">
        <v>79</v>
      </c>
      <c r="AY1117" s="215" t="s">
        <v>174</v>
      </c>
    </row>
    <row r="1118" spans="2:51" s="14" customFormat="1" ht="11.25">
      <c r="B1118" s="216"/>
      <c r="C1118" s="217"/>
      <c r="D1118" s="207" t="s">
        <v>183</v>
      </c>
      <c r="E1118" s="218" t="s">
        <v>1</v>
      </c>
      <c r="F1118" s="219" t="s">
        <v>987</v>
      </c>
      <c r="G1118" s="217"/>
      <c r="H1118" s="220">
        <v>0.5</v>
      </c>
      <c r="I1118" s="221"/>
      <c r="J1118" s="217"/>
      <c r="K1118" s="217"/>
      <c r="L1118" s="222"/>
      <c r="M1118" s="223"/>
      <c r="N1118" s="224"/>
      <c r="O1118" s="224"/>
      <c r="P1118" s="224"/>
      <c r="Q1118" s="224"/>
      <c r="R1118" s="224"/>
      <c r="S1118" s="224"/>
      <c r="T1118" s="225"/>
      <c r="AT1118" s="226" t="s">
        <v>183</v>
      </c>
      <c r="AU1118" s="226" t="s">
        <v>89</v>
      </c>
      <c r="AV1118" s="14" t="s">
        <v>89</v>
      </c>
      <c r="AW1118" s="14" t="s">
        <v>36</v>
      </c>
      <c r="AX1118" s="14" t="s">
        <v>79</v>
      </c>
      <c r="AY1118" s="226" t="s">
        <v>174</v>
      </c>
    </row>
    <row r="1119" spans="2:51" s="14" customFormat="1" ht="11.25">
      <c r="B1119" s="216"/>
      <c r="C1119" s="217"/>
      <c r="D1119" s="207" t="s">
        <v>183</v>
      </c>
      <c r="E1119" s="218" t="s">
        <v>1</v>
      </c>
      <c r="F1119" s="219" t="s">
        <v>988</v>
      </c>
      <c r="G1119" s="217"/>
      <c r="H1119" s="220">
        <v>1.8</v>
      </c>
      <c r="I1119" s="221"/>
      <c r="J1119" s="217"/>
      <c r="K1119" s="217"/>
      <c r="L1119" s="222"/>
      <c r="M1119" s="223"/>
      <c r="N1119" s="224"/>
      <c r="O1119" s="224"/>
      <c r="P1119" s="224"/>
      <c r="Q1119" s="224"/>
      <c r="R1119" s="224"/>
      <c r="S1119" s="224"/>
      <c r="T1119" s="225"/>
      <c r="AT1119" s="226" t="s">
        <v>183</v>
      </c>
      <c r="AU1119" s="226" t="s">
        <v>89</v>
      </c>
      <c r="AV1119" s="14" t="s">
        <v>89</v>
      </c>
      <c r="AW1119" s="14" t="s">
        <v>36</v>
      </c>
      <c r="AX1119" s="14" t="s">
        <v>79</v>
      </c>
      <c r="AY1119" s="226" t="s">
        <v>174</v>
      </c>
    </row>
    <row r="1120" spans="2:51" s="14" customFormat="1" ht="11.25">
      <c r="B1120" s="216"/>
      <c r="C1120" s="217"/>
      <c r="D1120" s="207" t="s">
        <v>183</v>
      </c>
      <c r="E1120" s="218" t="s">
        <v>1</v>
      </c>
      <c r="F1120" s="219" t="s">
        <v>989</v>
      </c>
      <c r="G1120" s="217"/>
      <c r="H1120" s="220">
        <v>2.35</v>
      </c>
      <c r="I1120" s="221"/>
      <c r="J1120" s="217"/>
      <c r="K1120" s="217"/>
      <c r="L1120" s="222"/>
      <c r="M1120" s="223"/>
      <c r="N1120" s="224"/>
      <c r="O1120" s="224"/>
      <c r="P1120" s="224"/>
      <c r="Q1120" s="224"/>
      <c r="R1120" s="224"/>
      <c r="S1120" s="224"/>
      <c r="T1120" s="225"/>
      <c r="AT1120" s="226" t="s">
        <v>183</v>
      </c>
      <c r="AU1120" s="226" t="s">
        <v>89</v>
      </c>
      <c r="AV1120" s="14" t="s">
        <v>89</v>
      </c>
      <c r="AW1120" s="14" t="s">
        <v>36</v>
      </c>
      <c r="AX1120" s="14" t="s">
        <v>79</v>
      </c>
      <c r="AY1120" s="226" t="s">
        <v>174</v>
      </c>
    </row>
    <row r="1121" spans="2:51" s="14" customFormat="1" ht="11.25">
      <c r="B1121" s="216"/>
      <c r="C1121" s="217"/>
      <c r="D1121" s="207" t="s">
        <v>183</v>
      </c>
      <c r="E1121" s="218" t="s">
        <v>1</v>
      </c>
      <c r="F1121" s="219" t="s">
        <v>990</v>
      </c>
      <c r="G1121" s="217"/>
      <c r="H1121" s="220">
        <v>3.24</v>
      </c>
      <c r="I1121" s="221"/>
      <c r="J1121" s="217"/>
      <c r="K1121" s="217"/>
      <c r="L1121" s="222"/>
      <c r="M1121" s="223"/>
      <c r="N1121" s="224"/>
      <c r="O1121" s="224"/>
      <c r="P1121" s="224"/>
      <c r="Q1121" s="224"/>
      <c r="R1121" s="224"/>
      <c r="S1121" s="224"/>
      <c r="T1121" s="225"/>
      <c r="AT1121" s="226" t="s">
        <v>183</v>
      </c>
      <c r="AU1121" s="226" t="s">
        <v>89</v>
      </c>
      <c r="AV1121" s="14" t="s">
        <v>89</v>
      </c>
      <c r="AW1121" s="14" t="s">
        <v>36</v>
      </c>
      <c r="AX1121" s="14" t="s">
        <v>79</v>
      </c>
      <c r="AY1121" s="226" t="s">
        <v>174</v>
      </c>
    </row>
    <row r="1122" spans="2:51" s="14" customFormat="1" ht="11.25">
      <c r="B1122" s="216"/>
      <c r="C1122" s="217"/>
      <c r="D1122" s="207" t="s">
        <v>183</v>
      </c>
      <c r="E1122" s="218" t="s">
        <v>1</v>
      </c>
      <c r="F1122" s="219" t="s">
        <v>991</v>
      </c>
      <c r="G1122" s="217"/>
      <c r="H1122" s="220">
        <v>2.7</v>
      </c>
      <c r="I1122" s="221"/>
      <c r="J1122" s="217"/>
      <c r="K1122" s="217"/>
      <c r="L1122" s="222"/>
      <c r="M1122" s="223"/>
      <c r="N1122" s="224"/>
      <c r="O1122" s="224"/>
      <c r="P1122" s="224"/>
      <c r="Q1122" s="224"/>
      <c r="R1122" s="224"/>
      <c r="S1122" s="224"/>
      <c r="T1122" s="225"/>
      <c r="AT1122" s="226" t="s">
        <v>183</v>
      </c>
      <c r="AU1122" s="226" t="s">
        <v>89</v>
      </c>
      <c r="AV1122" s="14" t="s">
        <v>89</v>
      </c>
      <c r="AW1122" s="14" t="s">
        <v>36</v>
      </c>
      <c r="AX1122" s="14" t="s">
        <v>79</v>
      </c>
      <c r="AY1122" s="226" t="s">
        <v>174</v>
      </c>
    </row>
    <row r="1123" spans="2:51" s="14" customFormat="1" ht="11.25">
      <c r="B1123" s="216"/>
      <c r="C1123" s="217"/>
      <c r="D1123" s="207" t="s">
        <v>183</v>
      </c>
      <c r="E1123" s="218" t="s">
        <v>1</v>
      </c>
      <c r="F1123" s="219" t="s">
        <v>992</v>
      </c>
      <c r="G1123" s="217"/>
      <c r="H1123" s="220">
        <v>2.5</v>
      </c>
      <c r="I1123" s="221"/>
      <c r="J1123" s="217"/>
      <c r="K1123" s="217"/>
      <c r="L1123" s="222"/>
      <c r="M1123" s="223"/>
      <c r="N1123" s="224"/>
      <c r="O1123" s="224"/>
      <c r="P1123" s="224"/>
      <c r="Q1123" s="224"/>
      <c r="R1123" s="224"/>
      <c r="S1123" s="224"/>
      <c r="T1123" s="225"/>
      <c r="AT1123" s="226" t="s">
        <v>183</v>
      </c>
      <c r="AU1123" s="226" t="s">
        <v>89</v>
      </c>
      <c r="AV1123" s="14" t="s">
        <v>89</v>
      </c>
      <c r="AW1123" s="14" t="s">
        <v>36</v>
      </c>
      <c r="AX1123" s="14" t="s">
        <v>79</v>
      </c>
      <c r="AY1123" s="226" t="s">
        <v>174</v>
      </c>
    </row>
    <row r="1124" spans="2:51" s="15" customFormat="1" ht="11.25">
      <c r="B1124" s="227"/>
      <c r="C1124" s="228"/>
      <c r="D1124" s="207" t="s">
        <v>183</v>
      </c>
      <c r="E1124" s="229" t="s">
        <v>1</v>
      </c>
      <c r="F1124" s="230" t="s">
        <v>188</v>
      </c>
      <c r="G1124" s="228"/>
      <c r="H1124" s="231">
        <v>13.09</v>
      </c>
      <c r="I1124" s="232"/>
      <c r="J1124" s="228"/>
      <c r="K1124" s="228"/>
      <c r="L1124" s="233"/>
      <c r="M1124" s="234"/>
      <c r="N1124" s="235"/>
      <c r="O1124" s="235"/>
      <c r="P1124" s="235"/>
      <c r="Q1124" s="235"/>
      <c r="R1124" s="235"/>
      <c r="S1124" s="235"/>
      <c r="T1124" s="236"/>
      <c r="AT1124" s="237" t="s">
        <v>183</v>
      </c>
      <c r="AU1124" s="237" t="s">
        <v>89</v>
      </c>
      <c r="AV1124" s="15" t="s">
        <v>181</v>
      </c>
      <c r="AW1124" s="15" t="s">
        <v>36</v>
      </c>
      <c r="AX1124" s="15" t="s">
        <v>87</v>
      </c>
      <c r="AY1124" s="237" t="s">
        <v>174</v>
      </c>
    </row>
    <row r="1125" spans="1:65" s="2" customFormat="1" ht="14.45" customHeight="1">
      <c r="A1125" s="35"/>
      <c r="B1125" s="36"/>
      <c r="C1125" s="192" t="s">
        <v>997</v>
      </c>
      <c r="D1125" s="192" t="s">
        <v>176</v>
      </c>
      <c r="E1125" s="193" t="s">
        <v>998</v>
      </c>
      <c r="F1125" s="194" t="s">
        <v>999</v>
      </c>
      <c r="G1125" s="195" t="s">
        <v>357</v>
      </c>
      <c r="H1125" s="196">
        <v>23.2</v>
      </c>
      <c r="I1125" s="197"/>
      <c r="J1125" s="198">
        <f>ROUND(I1125*H1125,2)</f>
        <v>0</v>
      </c>
      <c r="K1125" s="194" t="s">
        <v>180</v>
      </c>
      <c r="L1125" s="40"/>
      <c r="M1125" s="199" t="s">
        <v>1</v>
      </c>
      <c r="N1125" s="200" t="s">
        <v>44</v>
      </c>
      <c r="O1125" s="72"/>
      <c r="P1125" s="201">
        <f>O1125*H1125</f>
        <v>0</v>
      </c>
      <c r="Q1125" s="201">
        <v>0.12895</v>
      </c>
      <c r="R1125" s="201">
        <f>Q1125*H1125</f>
        <v>2.9916400000000003</v>
      </c>
      <c r="S1125" s="201">
        <v>0</v>
      </c>
      <c r="T1125" s="202">
        <f>S1125*H1125</f>
        <v>0</v>
      </c>
      <c r="U1125" s="35"/>
      <c r="V1125" s="35"/>
      <c r="W1125" s="35"/>
      <c r="X1125" s="35"/>
      <c r="Y1125" s="35"/>
      <c r="Z1125" s="35"/>
      <c r="AA1125" s="35"/>
      <c r="AB1125" s="35"/>
      <c r="AC1125" s="35"/>
      <c r="AD1125" s="35"/>
      <c r="AE1125" s="35"/>
      <c r="AR1125" s="203" t="s">
        <v>181</v>
      </c>
      <c r="AT1125" s="203" t="s">
        <v>176</v>
      </c>
      <c r="AU1125" s="203" t="s">
        <v>89</v>
      </c>
      <c r="AY1125" s="18" t="s">
        <v>174</v>
      </c>
      <c r="BE1125" s="204">
        <f>IF(N1125="základní",J1125,0)</f>
        <v>0</v>
      </c>
      <c r="BF1125" s="204">
        <f>IF(N1125="snížená",J1125,0)</f>
        <v>0</v>
      </c>
      <c r="BG1125" s="204">
        <f>IF(N1125="zákl. přenesená",J1125,0)</f>
        <v>0</v>
      </c>
      <c r="BH1125" s="204">
        <f>IF(N1125="sníž. přenesená",J1125,0)</f>
        <v>0</v>
      </c>
      <c r="BI1125" s="204">
        <f>IF(N1125="nulová",J1125,0)</f>
        <v>0</v>
      </c>
      <c r="BJ1125" s="18" t="s">
        <v>87</v>
      </c>
      <c r="BK1125" s="204">
        <f>ROUND(I1125*H1125,2)</f>
        <v>0</v>
      </c>
      <c r="BL1125" s="18" t="s">
        <v>181</v>
      </c>
      <c r="BM1125" s="203" t="s">
        <v>1000</v>
      </c>
    </row>
    <row r="1126" spans="2:51" s="13" customFormat="1" ht="11.25">
      <c r="B1126" s="205"/>
      <c r="C1126" s="206"/>
      <c r="D1126" s="207" t="s">
        <v>183</v>
      </c>
      <c r="E1126" s="208" t="s">
        <v>1</v>
      </c>
      <c r="F1126" s="209" t="s">
        <v>529</v>
      </c>
      <c r="G1126" s="206"/>
      <c r="H1126" s="208" t="s">
        <v>1</v>
      </c>
      <c r="I1126" s="210"/>
      <c r="J1126" s="206"/>
      <c r="K1126" s="206"/>
      <c r="L1126" s="211"/>
      <c r="M1126" s="212"/>
      <c r="N1126" s="213"/>
      <c r="O1126" s="213"/>
      <c r="P1126" s="213"/>
      <c r="Q1126" s="213"/>
      <c r="R1126" s="213"/>
      <c r="S1126" s="213"/>
      <c r="T1126" s="214"/>
      <c r="AT1126" s="215" t="s">
        <v>183</v>
      </c>
      <c r="AU1126" s="215" t="s">
        <v>89</v>
      </c>
      <c r="AV1126" s="13" t="s">
        <v>87</v>
      </c>
      <c r="AW1126" s="13" t="s">
        <v>36</v>
      </c>
      <c r="AX1126" s="13" t="s">
        <v>79</v>
      </c>
      <c r="AY1126" s="215" t="s">
        <v>174</v>
      </c>
    </row>
    <row r="1127" spans="2:51" s="14" customFormat="1" ht="11.25">
      <c r="B1127" s="216"/>
      <c r="C1127" s="217"/>
      <c r="D1127" s="207" t="s">
        <v>183</v>
      </c>
      <c r="E1127" s="218" t="s">
        <v>1</v>
      </c>
      <c r="F1127" s="219" t="s">
        <v>1001</v>
      </c>
      <c r="G1127" s="217"/>
      <c r="H1127" s="220">
        <v>23.2</v>
      </c>
      <c r="I1127" s="221"/>
      <c r="J1127" s="217"/>
      <c r="K1127" s="217"/>
      <c r="L1127" s="222"/>
      <c r="M1127" s="223"/>
      <c r="N1127" s="224"/>
      <c r="O1127" s="224"/>
      <c r="P1127" s="224"/>
      <c r="Q1127" s="224"/>
      <c r="R1127" s="224"/>
      <c r="S1127" s="224"/>
      <c r="T1127" s="225"/>
      <c r="AT1127" s="226" t="s">
        <v>183</v>
      </c>
      <c r="AU1127" s="226" t="s">
        <v>89</v>
      </c>
      <c r="AV1127" s="14" t="s">
        <v>89</v>
      </c>
      <c r="AW1127" s="14" t="s">
        <v>36</v>
      </c>
      <c r="AX1127" s="14" t="s">
        <v>79</v>
      </c>
      <c r="AY1127" s="226" t="s">
        <v>174</v>
      </c>
    </row>
    <row r="1128" spans="2:51" s="15" customFormat="1" ht="11.25">
      <c r="B1128" s="227"/>
      <c r="C1128" s="228"/>
      <c r="D1128" s="207" t="s">
        <v>183</v>
      </c>
      <c r="E1128" s="229" t="s">
        <v>1</v>
      </c>
      <c r="F1128" s="230" t="s">
        <v>188</v>
      </c>
      <c r="G1128" s="228"/>
      <c r="H1128" s="231">
        <v>23.2</v>
      </c>
      <c r="I1128" s="232"/>
      <c r="J1128" s="228"/>
      <c r="K1128" s="228"/>
      <c r="L1128" s="233"/>
      <c r="M1128" s="234"/>
      <c r="N1128" s="235"/>
      <c r="O1128" s="235"/>
      <c r="P1128" s="235"/>
      <c r="Q1128" s="235"/>
      <c r="R1128" s="235"/>
      <c r="S1128" s="235"/>
      <c r="T1128" s="236"/>
      <c r="AT1128" s="237" t="s">
        <v>183</v>
      </c>
      <c r="AU1128" s="237" t="s">
        <v>89</v>
      </c>
      <c r="AV1128" s="15" t="s">
        <v>181</v>
      </c>
      <c r="AW1128" s="15" t="s">
        <v>36</v>
      </c>
      <c r="AX1128" s="15" t="s">
        <v>87</v>
      </c>
      <c r="AY1128" s="237" t="s">
        <v>174</v>
      </c>
    </row>
    <row r="1129" spans="1:65" s="2" customFormat="1" ht="14.45" customHeight="1">
      <c r="A1129" s="35"/>
      <c r="B1129" s="36"/>
      <c r="C1129" s="192" t="s">
        <v>1002</v>
      </c>
      <c r="D1129" s="192" t="s">
        <v>176</v>
      </c>
      <c r="E1129" s="193" t="s">
        <v>1003</v>
      </c>
      <c r="F1129" s="194" t="s">
        <v>1004</v>
      </c>
      <c r="G1129" s="195" t="s">
        <v>595</v>
      </c>
      <c r="H1129" s="196">
        <v>1</v>
      </c>
      <c r="I1129" s="197"/>
      <c r="J1129" s="198">
        <f>ROUND(I1129*H1129,2)</f>
        <v>0</v>
      </c>
      <c r="K1129" s="194" t="s">
        <v>180</v>
      </c>
      <c r="L1129" s="40"/>
      <c r="M1129" s="199" t="s">
        <v>1</v>
      </c>
      <c r="N1129" s="200" t="s">
        <v>44</v>
      </c>
      <c r="O1129" s="72"/>
      <c r="P1129" s="201">
        <f>O1129*H1129</f>
        <v>0</v>
      </c>
      <c r="Q1129" s="201">
        <v>0.03532</v>
      </c>
      <c r="R1129" s="201">
        <f>Q1129*H1129</f>
        <v>0.03532</v>
      </c>
      <c r="S1129" s="201">
        <v>0</v>
      </c>
      <c r="T1129" s="202">
        <f>S1129*H1129</f>
        <v>0</v>
      </c>
      <c r="U1129" s="35"/>
      <c r="V1129" s="35"/>
      <c r="W1129" s="35"/>
      <c r="X1129" s="35"/>
      <c r="Y1129" s="35"/>
      <c r="Z1129" s="35"/>
      <c r="AA1129" s="35"/>
      <c r="AB1129" s="35"/>
      <c r="AC1129" s="35"/>
      <c r="AD1129" s="35"/>
      <c r="AE1129" s="35"/>
      <c r="AR1129" s="203" t="s">
        <v>181</v>
      </c>
      <c r="AT1129" s="203" t="s">
        <v>176</v>
      </c>
      <c r="AU1129" s="203" t="s">
        <v>89</v>
      </c>
      <c r="AY1129" s="18" t="s">
        <v>174</v>
      </c>
      <c r="BE1129" s="204">
        <f>IF(N1129="základní",J1129,0)</f>
        <v>0</v>
      </c>
      <c r="BF1129" s="204">
        <f>IF(N1129="snížená",J1129,0)</f>
        <v>0</v>
      </c>
      <c r="BG1129" s="204">
        <f>IF(N1129="zákl. přenesená",J1129,0)</f>
        <v>0</v>
      </c>
      <c r="BH1129" s="204">
        <f>IF(N1129="sníž. přenesená",J1129,0)</f>
        <v>0</v>
      </c>
      <c r="BI1129" s="204">
        <f>IF(N1129="nulová",J1129,0)</f>
        <v>0</v>
      </c>
      <c r="BJ1129" s="18" t="s">
        <v>87</v>
      </c>
      <c r="BK1129" s="204">
        <f>ROUND(I1129*H1129,2)</f>
        <v>0</v>
      </c>
      <c r="BL1129" s="18" t="s">
        <v>181</v>
      </c>
      <c r="BM1129" s="203" t="s">
        <v>1005</v>
      </c>
    </row>
    <row r="1130" spans="2:51" s="13" customFormat="1" ht="11.25">
      <c r="B1130" s="205"/>
      <c r="C1130" s="206"/>
      <c r="D1130" s="207" t="s">
        <v>183</v>
      </c>
      <c r="E1130" s="208" t="s">
        <v>1</v>
      </c>
      <c r="F1130" s="209" t="s">
        <v>529</v>
      </c>
      <c r="G1130" s="206"/>
      <c r="H1130" s="208" t="s">
        <v>1</v>
      </c>
      <c r="I1130" s="210"/>
      <c r="J1130" s="206"/>
      <c r="K1130" s="206"/>
      <c r="L1130" s="211"/>
      <c r="M1130" s="212"/>
      <c r="N1130" s="213"/>
      <c r="O1130" s="213"/>
      <c r="P1130" s="213"/>
      <c r="Q1130" s="213"/>
      <c r="R1130" s="213"/>
      <c r="S1130" s="213"/>
      <c r="T1130" s="214"/>
      <c r="AT1130" s="215" t="s">
        <v>183</v>
      </c>
      <c r="AU1130" s="215" t="s">
        <v>89</v>
      </c>
      <c r="AV1130" s="13" t="s">
        <v>87</v>
      </c>
      <c r="AW1130" s="13" t="s">
        <v>36</v>
      </c>
      <c r="AX1130" s="13" t="s">
        <v>79</v>
      </c>
      <c r="AY1130" s="215" t="s">
        <v>174</v>
      </c>
    </row>
    <row r="1131" spans="2:51" s="13" customFormat="1" ht="11.25">
      <c r="B1131" s="205"/>
      <c r="C1131" s="206"/>
      <c r="D1131" s="207" t="s">
        <v>183</v>
      </c>
      <c r="E1131" s="208" t="s">
        <v>1</v>
      </c>
      <c r="F1131" s="209" t="s">
        <v>1006</v>
      </c>
      <c r="G1131" s="206"/>
      <c r="H1131" s="208" t="s">
        <v>1</v>
      </c>
      <c r="I1131" s="210"/>
      <c r="J1131" s="206"/>
      <c r="K1131" s="206"/>
      <c r="L1131" s="211"/>
      <c r="M1131" s="212"/>
      <c r="N1131" s="213"/>
      <c r="O1131" s="213"/>
      <c r="P1131" s="213"/>
      <c r="Q1131" s="213"/>
      <c r="R1131" s="213"/>
      <c r="S1131" s="213"/>
      <c r="T1131" s="214"/>
      <c r="AT1131" s="215" t="s">
        <v>183</v>
      </c>
      <c r="AU1131" s="215" t="s">
        <v>89</v>
      </c>
      <c r="AV1131" s="13" t="s">
        <v>87</v>
      </c>
      <c r="AW1131" s="13" t="s">
        <v>36</v>
      </c>
      <c r="AX1131" s="13" t="s">
        <v>79</v>
      </c>
      <c r="AY1131" s="215" t="s">
        <v>174</v>
      </c>
    </row>
    <row r="1132" spans="2:51" s="14" customFormat="1" ht="11.25">
      <c r="B1132" s="216"/>
      <c r="C1132" s="217"/>
      <c r="D1132" s="207" t="s">
        <v>183</v>
      </c>
      <c r="E1132" s="218" t="s">
        <v>1</v>
      </c>
      <c r="F1132" s="219" t="s">
        <v>87</v>
      </c>
      <c r="G1132" s="217"/>
      <c r="H1132" s="220">
        <v>1</v>
      </c>
      <c r="I1132" s="221"/>
      <c r="J1132" s="217"/>
      <c r="K1132" s="217"/>
      <c r="L1132" s="222"/>
      <c r="M1132" s="223"/>
      <c r="N1132" s="224"/>
      <c r="O1132" s="224"/>
      <c r="P1132" s="224"/>
      <c r="Q1132" s="224"/>
      <c r="R1132" s="224"/>
      <c r="S1132" s="224"/>
      <c r="T1132" s="225"/>
      <c r="AT1132" s="226" t="s">
        <v>183</v>
      </c>
      <c r="AU1132" s="226" t="s">
        <v>89</v>
      </c>
      <c r="AV1132" s="14" t="s">
        <v>89</v>
      </c>
      <c r="AW1132" s="14" t="s">
        <v>36</v>
      </c>
      <c r="AX1132" s="14" t="s">
        <v>79</v>
      </c>
      <c r="AY1132" s="226" t="s">
        <v>174</v>
      </c>
    </row>
    <row r="1133" spans="2:51" s="15" customFormat="1" ht="11.25">
      <c r="B1133" s="227"/>
      <c r="C1133" s="228"/>
      <c r="D1133" s="207" t="s">
        <v>183</v>
      </c>
      <c r="E1133" s="229" t="s">
        <v>1</v>
      </c>
      <c r="F1133" s="230" t="s">
        <v>188</v>
      </c>
      <c r="G1133" s="228"/>
      <c r="H1133" s="231">
        <v>1</v>
      </c>
      <c r="I1133" s="232"/>
      <c r="J1133" s="228"/>
      <c r="K1133" s="228"/>
      <c r="L1133" s="233"/>
      <c r="M1133" s="234"/>
      <c r="N1133" s="235"/>
      <c r="O1133" s="235"/>
      <c r="P1133" s="235"/>
      <c r="Q1133" s="235"/>
      <c r="R1133" s="235"/>
      <c r="S1133" s="235"/>
      <c r="T1133" s="236"/>
      <c r="AT1133" s="237" t="s">
        <v>183</v>
      </c>
      <c r="AU1133" s="237" t="s">
        <v>89</v>
      </c>
      <c r="AV1133" s="15" t="s">
        <v>181</v>
      </c>
      <c r="AW1133" s="15" t="s">
        <v>36</v>
      </c>
      <c r="AX1133" s="15" t="s">
        <v>87</v>
      </c>
      <c r="AY1133" s="237" t="s">
        <v>174</v>
      </c>
    </row>
    <row r="1134" spans="1:65" s="2" customFormat="1" ht="14.45" customHeight="1">
      <c r="A1134" s="35"/>
      <c r="B1134" s="36"/>
      <c r="C1134" s="249" t="s">
        <v>1007</v>
      </c>
      <c r="D1134" s="249" t="s">
        <v>317</v>
      </c>
      <c r="E1134" s="250" t="s">
        <v>1008</v>
      </c>
      <c r="F1134" s="251" t="s">
        <v>1009</v>
      </c>
      <c r="G1134" s="252" t="s">
        <v>595</v>
      </c>
      <c r="H1134" s="253">
        <v>1</v>
      </c>
      <c r="I1134" s="254"/>
      <c r="J1134" s="255">
        <f>ROUND(I1134*H1134,2)</f>
        <v>0</v>
      </c>
      <c r="K1134" s="251" t="s">
        <v>180</v>
      </c>
      <c r="L1134" s="256"/>
      <c r="M1134" s="257" t="s">
        <v>1</v>
      </c>
      <c r="N1134" s="258" t="s">
        <v>44</v>
      </c>
      <c r="O1134" s="72"/>
      <c r="P1134" s="201">
        <f>O1134*H1134</f>
        <v>0</v>
      </c>
      <c r="Q1134" s="201">
        <v>0.01786</v>
      </c>
      <c r="R1134" s="201">
        <f>Q1134*H1134</f>
        <v>0.01786</v>
      </c>
      <c r="S1134" s="201">
        <v>0</v>
      </c>
      <c r="T1134" s="202">
        <f>S1134*H1134</f>
        <v>0</v>
      </c>
      <c r="U1134" s="35"/>
      <c r="V1134" s="35"/>
      <c r="W1134" s="35"/>
      <c r="X1134" s="35"/>
      <c r="Y1134" s="35"/>
      <c r="Z1134" s="35"/>
      <c r="AA1134" s="35"/>
      <c r="AB1134" s="35"/>
      <c r="AC1134" s="35"/>
      <c r="AD1134" s="35"/>
      <c r="AE1134" s="35"/>
      <c r="AR1134" s="203" t="s">
        <v>238</v>
      </c>
      <c r="AT1134" s="203" t="s">
        <v>317</v>
      </c>
      <c r="AU1134" s="203" t="s">
        <v>89</v>
      </c>
      <c r="AY1134" s="18" t="s">
        <v>174</v>
      </c>
      <c r="BE1134" s="204">
        <f>IF(N1134="základní",J1134,0)</f>
        <v>0</v>
      </c>
      <c r="BF1134" s="204">
        <f>IF(N1134="snížená",J1134,0)</f>
        <v>0</v>
      </c>
      <c r="BG1134" s="204">
        <f>IF(N1134="zákl. přenesená",J1134,0)</f>
        <v>0</v>
      </c>
      <c r="BH1134" s="204">
        <f>IF(N1134="sníž. přenesená",J1134,0)</f>
        <v>0</v>
      </c>
      <c r="BI1134" s="204">
        <f>IF(N1134="nulová",J1134,0)</f>
        <v>0</v>
      </c>
      <c r="BJ1134" s="18" t="s">
        <v>87</v>
      </c>
      <c r="BK1134" s="204">
        <f>ROUND(I1134*H1134,2)</f>
        <v>0</v>
      </c>
      <c r="BL1134" s="18" t="s">
        <v>181</v>
      </c>
      <c r="BM1134" s="203" t="s">
        <v>1010</v>
      </c>
    </row>
    <row r="1135" spans="1:65" s="2" customFormat="1" ht="14.45" customHeight="1">
      <c r="A1135" s="35"/>
      <c r="B1135" s="36"/>
      <c r="C1135" s="192" t="s">
        <v>1011</v>
      </c>
      <c r="D1135" s="192" t="s">
        <v>176</v>
      </c>
      <c r="E1135" s="193" t="s">
        <v>1012</v>
      </c>
      <c r="F1135" s="194" t="s">
        <v>1013</v>
      </c>
      <c r="G1135" s="195" t="s">
        <v>595</v>
      </c>
      <c r="H1135" s="196">
        <v>1</v>
      </c>
      <c r="I1135" s="197"/>
      <c r="J1135" s="198">
        <f>ROUND(I1135*H1135,2)</f>
        <v>0</v>
      </c>
      <c r="K1135" s="194" t="s">
        <v>180</v>
      </c>
      <c r="L1135" s="40"/>
      <c r="M1135" s="199" t="s">
        <v>1</v>
      </c>
      <c r="N1135" s="200" t="s">
        <v>44</v>
      </c>
      <c r="O1135" s="72"/>
      <c r="P1135" s="201">
        <f>O1135*H1135</f>
        <v>0</v>
      </c>
      <c r="Q1135" s="201">
        <v>0.4417</v>
      </c>
      <c r="R1135" s="201">
        <f>Q1135*H1135</f>
        <v>0.4417</v>
      </c>
      <c r="S1135" s="201">
        <v>0</v>
      </c>
      <c r="T1135" s="202">
        <f>S1135*H1135</f>
        <v>0</v>
      </c>
      <c r="U1135" s="35"/>
      <c r="V1135" s="35"/>
      <c r="W1135" s="35"/>
      <c r="X1135" s="35"/>
      <c r="Y1135" s="35"/>
      <c r="Z1135" s="35"/>
      <c r="AA1135" s="35"/>
      <c r="AB1135" s="35"/>
      <c r="AC1135" s="35"/>
      <c r="AD1135" s="35"/>
      <c r="AE1135" s="35"/>
      <c r="AR1135" s="203" t="s">
        <v>181</v>
      </c>
      <c r="AT1135" s="203" t="s">
        <v>176</v>
      </c>
      <c r="AU1135" s="203" t="s">
        <v>89</v>
      </c>
      <c r="AY1135" s="18" t="s">
        <v>174</v>
      </c>
      <c r="BE1135" s="204">
        <f>IF(N1135="základní",J1135,0)</f>
        <v>0</v>
      </c>
      <c r="BF1135" s="204">
        <f>IF(N1135="snížená",J1135,0)</f>
        <v>0</v>
      </c>
      <c r="BG1135" s="204">
        <f>IF(N1135="zákl. přenesená",J1135,0)</f>
        <v>0</v>
      </c>
      <c r="BH1135" s="204">
        <f>IF(N1135="sníž. přenesená",J1135,0)</f>
        <v>0</v>
      </c>
      <c r="BI1135" s="204">
        <f>IF(N1135="nulová",J1135,0)</f>
        <v>0</v>
      </c>
      <c r="BJ1135" s="18" t="s">
        <v>87</v>
      </c>
      <c r="BK1135" s="204">
        <f>ROUND(I1135*H1135,2)</f>
        <v>0</v>
      </c>
      <c r="BL1135" s="18" t="s">
        <v>181</v>
      </c>
      <c r="BM1135" s="203" t="s">
        <v>1014</v>
      </c>
    </row>
    <row r="1136" spans="2:51" s="13" customFormat="1" ht="11.25">
      <c r="B1136" s="205"/>
      <c r="C1136" s="206"/>
      <c r="D1136" s="207" t="s">
        <v>183</v>
      </c>
      <c r="E1136" s="208" t="s">
        <v>1</v>
      </c>
      <c r="F1136" s="209" t="s">
        <v>529</v>
      </c>
      <c r="G1136" s="206"/>
      <c r="H1136" s="208" t="s">
        <v>1</v>
      </c>
      <c r="I1136" s="210"/>
      <c r="J1136" s="206"/>
      <c r="K1136" s="206"/>
      <c r="L1136" s="211"/>
      <c r="M1136" s="212"/>
      <c r="N1136" s="213"/>
      <c r="O1136" s="213"/>
      <c r="P1136" s="213"/>
      <c r="Q1136" s="213"/>
      <c r="R1136" s="213"/>
      <c r="S1136" s="213"/>
      <c r="T1136" s="214"/>
      <c r="AT1136" s="215" t="s">
        <v>183</v>
      </c>
      <c r="AU1136" s="215" t="s">
        <v>89</v>
      </c>
      <c r="AV1136" s="13" t="s">
        <v>87</v>
      </c>
      <c r="AW1136" s="13" t="s">
        <v>36</v>
      </c>
      <c r="AX1136" s="13" t="s">
        <v>79</v>
      </c>
      <c r="AY1136" s="215" t="s">
        <v>174</v>
      </c>
    </row>
    <row r="1137" spans="2:51" s="13" customFormat="1" ht="11.25">
      <c r="B1137" s="205"/>
      <c r="C1137" s="206"/>
      <c r="D1137" s="207" t="s">
        <v>183</v>
      </c>
      <c r="E1137" s="208" t="s">
        <v>1</v>
      </c>
      <c r="F1137" s="209" t="s">
        <v>1015</v>
      </c>
      <c r="G1137" s="206"/>
      <c r="H1137" s="208" t="s">
        <v>1</v>
      </c>
      <c r="I1137" s="210"/>
      <c r="J1137" s="206"/>
      <c r="K1137" s="206"/>
      <c r="L1137" s="211"/>
      <c r="M1137" s="212"/>
      <c r="N1137" s="213"/>
      <c r="O1137" s="213"/>
      <c r="P1137" s="213"/>
      <c r="Q1137" s="213"/>
      <c r="R1137" s="213"/>
      <c r="S1137" s="213"/>
      <c r="T1137" s="214"/>
      <c r="AT1137" s="215" t="s">
        <v>183</v>
      </c>
      <c r="AU1137" s="215" t="s">
        <v>89</v>
      </c>
      <c r="AV1137" s="13" t="s">
        <v>87</v>
      </c>
      <c r="AW1137" s="13" t="s">
        <v>36</v>
      </c>
      <c r="AX1137" s="13" t="s">
        <v>79</v>
      </c>
      <c r="AY1137" s="215" t="s">
        <v>174</v>
      </c>
    </row>
    <row r="1138" spans="2:51" s="14" customFormat="1" ht="11.25">
      <c r="B1138" s="216"/>
      <c r="C1138" s="217"/>
      <c r="D1138" s="207" t="s">
        <v>183</v>
      </c>
      <c r="E1138" s="218" t="s">
        <v>1</v>
      </c>
      <c r="F1138" s="219" t="s">
        <v>87</v>
      </c>
      <c r="G1138" s="217"/>
      <c r="H1138" s="220">
        <v>1</v>
      </c>
      <c r="I1138" s="221"/>
      <c r="J1138" s="217"/>
      <c r="K1138" s="217"/>
      <c r="L1138" s="222"/>
      <c r="M1138" s="223"/>
      <c r="N1138" s="224"/>
      <c r="O1138" s="224"/>
      <c r="P1138" s="224"/>
      <c r="Q1138" s="224"/>
      <c r="R1138" s="224"/>
      <c r="S1138" s="224"/>
      <c r="T1138" s="225"/>
      <c r="AT1138" s="226" t="s">
        <v>183</v>
      </c>
      <c r="AU1138" s="226" t="s">
        <v>89</v>
      </c>
      <c r="AV1138" s="14" t="s">
        <v>89</v>
      </c>
      <c r="AW1138" s="14" t="s">
        <v>36</v>
      </c>
      <c r="AX1138" s="14" t="s">
        <v>79</v>
      </c>
      <c r="AY1138" s="226" t="s">
        <v>174</v>
      </c>
    </row>
    <row r="1139" spans="2:51" s="15" customFormat="1" ht="11.25">
      <c r="B1139" s="227"/>
      <c r="C1139" s="228"/>
      <c r="D1139" s="207" t="s">
        <v>183</v>
      </c>
      <c r="E1139" s="229" t="s">
        <v>1</v>
      </c>
      <c r="F1139" s="230" t="s">
        <v>188</v>
      </c>
      <c r="G1139" s="228"/>
      <c r="H1139" s="231">
        <v>1</v>
      </c>
      <c r="I1139" s="232"/>
      <c r="J1139" s="228"/>
      <c r="K1139" s="228"/>
      <c r="L1139" s="233"/>
      <c r="M1139" s="234"/>
      <c r="N1139" s="235"/>
      <c r="O1139" s="235"/>
      <c r="P1139" s="235"/>
      <c r="Q1139" s="235"/>
      <c r="R1139" s="235"/>
      <c r="S1139" s="235"/>
      <c r="T1139" s="236"/>
      <c r="AT1139" s="237" t="s">
        <v>183</v>
      </c>
      <c r="AU1139" s="237" t="s">
        <v>89</v>
      </c>
      <c r="AV1139" s="15" t="s">
        <v>181</v>
      </c>
      <c r="AW1139" s="15" t="s">
        <v>36</v>
      </c>
      <c r="AX1139" s="15" t="s">
        <v>87</v>
      </c>
      <c r="AY1139" s="237" t="s">
        <v>174</v>
      </c>
    </row>
    <row r="1140" spans="1:65" s="2" customFormat="1" ht="14.45" customHeight="1">
      <c r="A1140" s="35"/>
      <c r="B1140" s="36"/>
      <c r="C1140" s="249" t="s">
        <v>1016</v>
      </c>
      <c r="D1140" s="249" t="s">
        <v>317</v>
      </c>
      <c r="E1140" s="250" t="s">
        <v>1017</v>
      </c>
      <c r="F1140" s="251" t="s">
        <v>1018</v>
      </c>
      <c r="G1140" s="252" t="s">
        <v>595</v>
      </c>
      <c r="H1140" s="253">
        <v>1</v>
      </c>
      <c r="I1140" s="254"/>
      <c r="J1140" s="255">
        <f>ROUND(I1140*H1140,2)</f>
        <v>0</v>
      </c>
      <c r="K1140" s="251" t="s">
        <v>180</v>
      </c>
      <c r="L1140" s="256"/>
      <c r="M1140" s="257" t="s">
        <v>1</v>
      </c>
      <c r="N1140" s="258" t="s">
        <v>44</v>
      </c>
      <c r="O1140" s="72"/>
      <c r="P1140" s="201">
        <f>O1140*H1140</f>
        <v>0</v>
      </c>
      <c r="Q1140" s="201">
        <v>0.01521</v>
      </c>
      <c r="R1140" s="201">
        <f>Q1140*H1140</f>
        <v>0.01521</v>
      </c>
      <c r="S1140" s="201">
        <v>0</v>
      </c>
      <c r="T1140" s="202">
        <f>S1140*H1140</f>
        <v>0</v>
      </c>
      <c r="U1140" s="35"/>
      <c r="V1140" s="35"/>
      <c r="W1140" s="35"/>
      <c r="X1140" s="35"/>
      <c r="Y1140" s="35"/>
      <c r="Z1140" s="35"/>
      <c r="AA1140" s="35"/>
      <c r="AB1140" s="35"/>
      <c r="AC1140" s="35"/>
      <c r="AD1140" s="35"/>
      <c r="AE1140" s="35"/>
      <c r="AR1140" s="203" t="s">
        <v>238</v>
      </c>
      <c r="AT1140" s="203" t="s">
        <v>317</v>
      </c>
      <c r="AU1140" s="203" t="s">
        <v>89</v>
      </c>
      <c r="AY1140" s="18" t="s">
        <v>174</v>
      </c>
      <c r="BE1140" s="204">
        <f>IF(N1140="základní",J1140,0)</f>
        <v>0</v>
      </c>
      <c r="BF1140" s="204">
        <f>IF(N1140="snížená",J1140,0)</f>
        <v>0</v>
      </c>
      <c r="BG1140" s="204">
        <f>IF(N1140="zákl. přenesená",J1140,0)</f>
        <v>0</v>
      </c>
      <c r="BH1140" s="204">
        <f>IF(N1140="sníž. přenesená",J1140,0)</f>
        <v>0</v>
      </c>
      <c r="BI1140" s="204">
        <f>IF(N1140="nulová",J1140,0)</f>
        <v>0</v>
      </c>
      <c r="BJ1140" s="18" t="s">
        <v>87</v>
      </c>
      <c r="BK1140" s="204">
        <f>ROUND(I1140*H1140,2)</f>
        <v>0</v>
      </c>
      <c r="BL1140" s="18" t="s">
        <v>181</v>
      </c>
      <c r="BM1140" s="203" t="s">
        <v>1019</v>
      </c>
    </row>
    <row r="1141" spans="2:63" s="12" customFormat="1" ht="22.9" customHeight="1">
      <c r="B1141" s="176"/>
      <c r="C1141" s="177"/>
      <c r="D1141" s="178" t="s">
        <v>78</v>
      </c>
      <c r="E1141" s="190" t="s">
        <v>238</v>
      </c>
      <c r="F1141" s="190" t="s">
        <v>1020</v>
      </c>
      <c r="G1141" s="177"/>
      <c r="H1141" s="177"/>
      <c r="I1141" s="180"/>
      <c r="J1141" s="191">
        <f>BK1141</f>
        <v>0</v>
      </c>
      <c r="K1141" s="177"/>
      <c r="L1141" s="182"/>
      <c r="M1141" s="183"/>
      <c r="N1141" s="184"/>
      <c r="O1141" s="184"/>
      <c r="P1141" s="185">
        <f>SUM(P1142:P1159)</f>
        <v>0</v>
      </c>
      <c r="Q1141" s="184"/>
      <c r="R1141" s="185">
        <f>SUM(R1142:R1159)</f>
        <v>0.36252</v>
      </c>
      <c r="S1141" s="184"/>
      <c r="T1141" s="186">
        <f>SUM(T1142:T1159)</f>
        <v>0</v>
      </c>
      <c r="AR1141" s="187" t="s">
        <v>87</v>
      </c>
      <c r="AT1141" s="188" t="s">
        <v>78</v>
      </c>
      <c r="AU1141" s="188" t="s">
        <v>87</v>
      </c>
      <c r="AY1141" s="187" t="s">
        <v>174</v>
      </c>
      <c r="BK1141" s="189">
        <f>SUM(BK1142:BK1159)</f>
        <v>0</v>
      </c>
    </row>
    <row r="1142" spans="1:65" s="2" customFormat="1" ht="14.45" customHeight="1">
      <c r="A1142" s="35"/>
      <c r="B1142" s="36"/>
      <c r="C1142" s="192" t="s">
        <v>1021</v>
      </c>
      <c r="D1142" s="192" t="s">
        <v>176</v>
      </c>
      <c r="E1142" s="193" t="s">
        <v>1022</v>
      </c>
      <c r="F1142" s="194" t="s">
        <v>1023</v>
      </c>
      <c r="G1142" s="195" t="s">
        <v>595</v>
      </c>
      <c r="H1142" s="196">
        <v>1</v>
      </c>
      <c r="I1142" s="197"/>
      <c r="J1142" s="198">
        <f>ROUND(I1142*H1142,2)</f>
        <v>0</v>
      </c>
      <c r="K1142" s="194" t="s">
        <v>180</v>
      </c>
      <c r="L1142" s="40"/>
      <c r="M1142" s="199" t="s">
        <v>1</v>
      </c>
      <c r="N1142" s="200" t="s">
        <v>44</v>
      </c>
      <c r="O1142" s="72"/>
      <c r="P1142" s="201">
        <f>O1142*H1142</f>
        <v>0</v>
      </c>
      <c r="Q1142" s="201">
        <v>0.18608</v>
      </c>
      <c r="R1142" s="201">
        <f>Q1142*H1142</f>
        <v>0.18608</v>
      </c>
      <c r="S1142" s="201">
        <v>0</v>
      </c>
      <c r="T1142" s="202">
        <f>S1142*H1142</f>
        <v>0</v>
      </c>
      <c r="U1142" s="35"/>
      <c r="V1142" s="35"/>
      <c r="W1142" s="35"/>
      <c r="X1142" s="35"/>
      <c r="Y1142" s="35"/>
      <c r="Z1142" s="35"/>
      <c r="AA1142" s="35"/>
      <c r="AB1142" s="35"/>
      <c r="AC1142" s="35"/>
      <c r="AD1142" s="35"/>
      <c r="AE1142" s="35"/>
      <c r="AR1142" s="203" t="s">
        <v>181</v>
      </c>
      <c r="AT1142" s="203" t="s">
        <v>176</v>
      </c>
      <c r="AU1142" s="203" t="s">
        <v>89</v>
      </c>
      <c r="AY1142" s="18" t="s">
        <v>174</v>
      </c>
      <c r="BE1142" s="204">
        <f>IF(N1142="základní",J1142,0)</f>
        <v>0</v>
      </c>
      <c r="BF1142" s="204">
        <f>IF(N1142="snížená",J1142,0)</f>
        <v>0</v>
      </c>
      <c r="BG1142" s="204">
        <f>IF(N1142="zákl. přenesená",J1142,0)</f>
        <v>0</v>
      </c>
      <c r="BH1142" s="204">
        <f>IF(N1142="sníž. přenesená",J1142,0)</f>
        <v>0</v>
      </c>
      <c r="BI1142" s="204">
        <f>IF(N1142="nulová",J1142,0)</f>
        <v>0</v>
      </c>
      <c r="BJ1142" s="18" t="s">
        <v>87</v>
      </c>
      <c r="BK1142" s="204">
        <f>ROUND(I1142*H1142,2)</f>
        <v>0</v>
      </c>
      <c r="BL1142" s="18" t="s">
        <v>181</v>
      </c>
      <c r="BM1142" s="203" t="s">
        <v>1024</v>
      </c>
    </row>
    <row r="1143" spans="2:51" s="13" customFormat="1" ht="11.25">
      <c r="B1143" s="205"/>
      <c r="C1143" s="206"/>
      <c r="D1143" s="207" t="s">
        <v>183</v>
      </c>
      <c r="E1143" s="208" t="s">
        <v>1</v>
      </c>
      <c r="F1143" s="209" t="s">
        <v>420</v>
      </c>
      <c r="G1143" s="206"/>
      <c r="H1143" s="208" t="s">
        <v>1</v>
      </c>
      <c r="I1143" s="210"/>
      <c r="J1143" s="206"/>
      <c r="K1143" s="206"/>
      <c r="L1143" s="211"/>
      <c r="M1143" s="212"/>
      <c r="N1143" s="213"/>
      <c r="O1143" s="213"/>
      <c r="P1143" s="213"/>
      <c r="Q1143" s="213"/>
      <c r="R1143" s="213"/>
      <c r="S1143" s="213"/>
      <c r="T1143" s="214"/>
      <c r="AT1143" s="215" t="s">
        <v>183</v>
      </c>
      <c r="AU1143" s="215" t="s">
        <v>89</v>
      </c>
      <c r="AV1143" s="13" t="s">
        <v>87</v>
      </c>
      <c r="AW1143" s="13" t="s">
        <v>36</v>
      </c>
      <c r="AX1143" s="13" t="s">
        <v>79</v>
      </c>
      <c r="AY1143" s="215" t="s">
        <v>174</v>
      </c>
    </row>
    <row r="1144" spans="2:51" s="13" customFormat="1" ht="11.25">
      <c r="B1144" s="205"/>
      <c r="C1144" s="206"/>
      <c r="D1144" s="207" t="s">
        <v>183</v>
      </c>
      <c r="E1144" s="208" t="s">
        <v>1</v>
      </c>
      <c r="F1144" s="209" t="s">
        <v>421</v>
      </c>
      <c r="G1144" s="206"/>
      <c r="H1144" s="208" t="s">
        <v>1</v>
      </c>
      <c r="I1144" s="210"/>
      <c r="J1144" s="206"/>
      <c r="K1144" s="206"/>
      <c r="L1144" s="211"/>
      <c r="M1144" s="212"/>
      <c r="N1144" s="213"/>
      <c r="O1144" s="213"/>
      <c r="P1144" s="213"/>
      <c r="Q1144" s="213"/>
      <c r="R1144" s="213"/>
      <c r="S1144" s="213"/>
      <c r="T1144" s="214"/>
      <c r="AT1144" s="215" t="s">
        <v>183</v>
      </c>
      <c r="AU1144" s="215" t="s">
        <v>89</v>
      </c>
      <c r="AV1144" s="13" t="s">
        <v>87</v>
      </c>
      <c r="AW1144" s="13" t="s">
        <v>36</v>
      </c>
      <c r="AX1144" s="13" t="s">
        <v>79</v>
      </c>
      <c r="AY1144" s="215" t="s">
        <v>174</v>
      </c>
    </row>
    <row r="1145" spans="2:51" s="13" customFormat="1" ht="11.25">
      <c r="B1145" s="205"/>
      <c r="C1145" s="206"/>
      <c r="D1145" s="207" t="s">
        <v>183</v>
      </c>
      <c r="E1145" s="208" t="s">
        <v>1</v>
      </c>
      <c r="F1145" s="209" t="s">
        <v>1025</v>
      </c>
      <c r="G1145" s="206"/>
      <c r="H1145" s="208" t="s">
        <v>1</v>
      </c>
      <c r="I1145" s="210"/>
      <c r="J1145" s="206"/>
      <c r="K1145" s="206"/>
      <c r="L1145" s="211"/>
      <c r="M1145" s="212"/>
      <c r="N1145" s="213"/>
      <c r="O1145" s="213"/>
      <c r="P1145" s="213"/>
      <c r="Q1145" s="213"/>
      <c r="R1145" s="213"/>
      <c r="S1145" s="213"/>
      <c r="T1145" s="214"/>
      <c r="AT1145" s="215" t="s">
        <v>183</v>
      </c>
      <c r="AU1145" s="215" t="s">
        <v>89</v>
      </c>
      <c r="AV1145" s="13" t="s">
        <v>87</v>
      </c>
      <c r="AW1145" s="13" t="s">
        <v>36</v>
      </c>
      <c r="AX1145" s="13" t="s">
        <v>79</v>
      </c>
      <c r="AY1145" s="215" t="s">
        <v>174</v>
      </c>
    </row>
    <row r="1146" spans="2:51" s="14" customFormat="1" ht="11.25">
      <c r="B1146" s="216"/>
      <c r="C1146" s="217"/>
      <c r="D1146" s="207" t="s">
        <v>183</v>
      </c>
      <c r="E1146" s="218" t="s">
        <v>1</v>
      </c>
      <c r="F1146" s="219" t="s">
        <v>87</v>
      </c>
      <c r="G1146" s="217"/>
      <c r="H1146" s="220">
        <v>1</v>
      </c>
      <c r="I1146" s="221"/>
      <c r="J1146" s="217"/>
      <c r="K1146" s="217"/>
      <c r="L1146" s="222"/>
      <c r="M1146" s="223"/>
      <c r="N1146" s="224"/>
      <c r="O1146" s="224"/>
      <c r="P1146" s="224"/>
      <c r="Q1146" s="224"/>
      <c r="R1146" s="224"/>
      <c r="S1146" s="224"/>
      <c r="T1146" s="225"/>
      <c r="AT1146" s="226" t="s">
        <v>183</v>
      </c>
      <c r="AU1146" s="226" t="s">
        <v>89</v>
      </c>
      <c r="AV1146" s="14" t="s">
        <v>89</v>
      </c>
      <c r="AW1146" s="14" t="s">
        <v>36</v>
      </c>
      <c r="AX1146" s="14" t="s">
        <v>79</v>
      </c>
      <c r="AY1146" s="226" t="s">
        <v>174</v>
      </c>
    </row>
    <row r="1147" spans="2:51" s="15" customFormat="1" ht="11.25">
      <c r="B1147" s="227"/>
      <c r="C1147" s="228"/>
      <c r="D1147" s="207" t="s">
        <v>183</v>
      </c>
      <c r="E1147" s="229" t="s">
        <v>1</v>
      </c>
      <c r="F1147" s="230" t="s">
        <v>188</v>
      </c>
      <c r="G1147" s="228"/>
      <c r="H1147" s="231">
        <v>1</v>
      </c>
      <c r="I1147" s="232"/>
      <c r="J1147" s="228"/>
      <c r="K1147" s="228"/>
      <c r="L1147" s="233"/>
      <c r="M1147" s="234"/>
      <c r="N1147" s="235"/>
      <c r="O1147" s="235"/>
      <c r="P1147" s="235"/>
      <c r="Q1147" s="235"/>
      <c r="R1147" s="235"/>
      <c r="S1147" s="235"/>
      <c r="T1147" s="236"/>
      <c r="AT1147" s="237" t="s">
        <v>183</v>
      </c>
      <c r="AU1147" s="237" t="s">
        <v>89</v>
      </c>
      <c r="AV1147" s="15" t="s">
        <v>181</v>
      </c>
      <c r="AW1147" s="15" t="s">
        <v>36</v>
      </c>
      <c r="AX1147" s="15" t="s">
        <v>87</v>
      </c>
      <c r="AY1147" s="237" t="s">
        <v>174</v>
      </c>
    </row>
    <row r="1148" spans="1:65" s="2" customFormat="1" ht="14.45" customHeight="1">
      <c r="A1148" s="35"/>
      <c r="B1148" s="36"/>
      <c r="C1148" s="192" t="s">
        <v>1026</v>
      </c>
      <c r="D1148" s="192" t="s">
        <v>176</v>
      </c>
      <c r="E1148" s="193" t="s">
        <v>1027</v>
      </c>
      <c r="F1148" s="194" t="s">
        <v>1028</v>
      </c>
      <c r="G1148" s="195" t="s">
        <v>595</v>
      </c>
      <c r="H1148" s="196">
        <v>2</v>
      </c>
      <c r="I1148" s="197"/>
      <c r="J1148" s="198">
        <f>ROUND(I1148*H1148,2)</f>
        <v>0</v>
      </c>
      <c r="K1148" s="194" t="s">
        <v>180</v>
      </c>
      <c r="L1148" s="40"/>
      <c r="M1148" s="199" t="s">
        <v>1</v>
      </c>
      <c r="N1148" s="200" t="s">
        <v>44</v>
      </c>
      <c r="O1148" s="72"/>
      <c r="P1148" s="201">
        <f>O1148*H1148</f>
        <v>0</v>
      </c>
      <c r="Q1148" s="201">
        <v>0.04479</v>
      </c>
      <c r="R1148" s="201">
        <f>Q1148*H1148</f>
        <v>0.08958</v>
      </c>
      <c r="S1148" s="201">
        <v>0</v>
      </c>
      <c r="T1148" s="202">
        <f>S1148*H1148</f>
        <v>0</v>
      </c>
      <c r="U1148" s="35"/>
      <c r="V1148" s="35"/>
      <c r="W1148" s="35"/>
      <c r="X1148" s="35"/>
      <c r="Y1148" s="35"/>
      <c r="Z1148" s="35"/>
      <c r="AA1148" s="35"/>
      <c r="AB1148" s="35"/>
      <c r="AC1148" s="35"/>
      <c r="AD1148" s="35"/>
      <c r="AE1148" s="35"/>
      <c r="AR1148" s="203" t="s">
        <v>181</v>
      </c>
      <c r="AT1148" s="203" t="s">
        <v>176</v>
      </c>
      <c r="AU1148" s="203" t="s">
        <v>89</v>
      </c>
      <c r="AY1148" s="18" t="s">
        <v>174</v>
      </c>
      <c r="BE1148" s="204">
        <f>IF(N1148="základní",J1148,0)</f>
        <v>0</v>
      </c>
      <c r="BF1148" s="204">
        <f>IF(N1148="snížená",J1148,0)</f>
        <v>0</v>
      </c>
      <c r="BG1148" s="204">
        <f>IF(N1148="zákl. přenesená",J1148,0)</f>
        <v>0</v>
      </c>
      <c r="BH1148" s="204">
        <f>IF(N1148="sníž. přenesená",J1148,0)</f>
        <v>0</v>
      </c>
      <c r="BI1148" s="204">
        <f>IF(N1148="nulová",J1148,0)</f>
        <v>0</v>
      </c>
      <c r="BJ1148" s="18" t="s">
        <v>87</v>
      </c>
      <c r="BK1148" s="204">
        <f>ROUND(I1148*H1148,2)</f>
        <v>0</v>
      </c>
      <c r="BL1148" s="18" t="s">
        <v>181</v>
      </c>
      <c r="BM1148" s="203" t="s">
        <v>1029</v>
      </c>
    </row>
    <row r="1149" spans="2:51" s="13" customFormat="1" ht="11.25">
      <c r="B1149" s="205"/>
      <c r="C1149" s="206"/>
      <c r="D1149" s="207" t="s">
        <v>183</v>
      </c>
      <c r="E1149" s="208" t="s">
        <v>1</v>
      </c>
      <c r="F1149" s="209" t="s">
        <v>420</v>
      </c>
      <c r="G1149" s="206"/>
      <c r="H1149" s="208" t="s">
        <v>1</v>
      </c>
      <c r="I1149" s="210"/>
      <c r="J1149" s="206"/>
      <c r="K1149" s="206"/>
      <c r="L1149" s="211"/>
      <c r="M1149" s="212"/>
      <c r="N1149" s="213"/>
      <c r="O1149" s="213"/>
      <c r="P1149" s="213"/>
      <c r="Q1149" s="213"/>
      <c r="R1149" s="213"/>
      <c r="S1149" s="213"/>
      <c r="T1149" s="214"/>
      <c r="AT1149" s="215" t="s">
        <v>183</v>
      </c>
      <c r="AU1149" s="215" t="s">
        <v>89</v>
      </c>
      <c r="AV1149" s="13" t="s">
        <v>87</v>
      </c>
      <c r="AW1149" s="13" t="s">
        <v>36</v>
      </c>
      <c r="AX1149" s="13" t="s">
        <v>79</v>
      </c>
      <c r="AY1149" s="215" t="s">
        <v>174</v>
      </c>
    </row>
    <row r="1150" spans="2:51" s="13" customFormat="1" ht="11.25">
      <c r="B1150" s="205"/>
      <c r="C1150" s="206"/>
      <c r="D1150" s="207" t="s">
        <v>183</v>
      </c>
      <c r="E1150" s="208" t="s">
        <v>1</v>
      </c>
      <c r="F1150" s="209" t="s">
        <v>421</v>
      </c>
      <c r="G1150" s="206"/>
      <c r="H1150" s="208" t="s">
        <v>1</v>
      </c>
      <c r="I1150" s="210"/>
      <c r="J1150" s="206"/>
      <c r="K1150" s="206"/>
      <c r="L1150" s="211"/>
      <c r="M1150" s="212"/>
      <c r="N1150" s="213"/>
      <c r="O1150" s="213"/>
      <c r="P1150" s="213"/>
      <c r="Q1150" s="213"/>
      <c r="R1150" s="213"/>
      <c r="S1150" s="213"/>
      <c r="T1150" s="214"/>
      <c r="AT1150" s="215" t="s">
        <v>183</v>
      </c>
      <c r="AU1150" s="215" t="s">
        <v>89</v>
      </c>
      <c r="AV1150" s="13" t="s">
        <v>87</v>
      </c>
      <c r="AW1150" s="13" t="s">
        <v>36</v>
      </c>
      <c r="AX1150" s="13" t="s">
        <v>79</v>
      </c>
      <c r="AY1150" s="215" t="s">
        <v>174</v>
      </c>
    </row>
    <row r="1151" spans="2:51" s="13" customFormat="1" ht="11.25">
      <c r="B1151" s="205"/>
      <c r="C1151" s="206"/>
      <c r="D1151" s="207" t="s">
        <v>183</v>
      </c>
      <c r="E1151" s="208" t="s">
        <v>1</v>
      </c>
      <c r="F1151" s="209" t="s">
        <v>1025</v>
      </c>
      <c r="G1151" s="206"/>
      <c r="H1151" s="208" t="s">
        <v>1</v>
      </c>
      <c r="I1151" s="210"/>
      <c r="J1151" s="206"/>
      <c r="K1151" s="206"/>
      <c r="L1151" s="211"/>
      <c r="M1151" s="212"/>
      <c r="N1151" s="213"/>
      <c r="O1151" s="213"/>
      <c r="P1151" s="213"/>
      <c r="Q1151" s="213"/>
      <c r="R1151" s="213"/>
      <c r="S1151" s="213"/>
      <c r="T1151" s="214"/>
      <c r="AT1151" s="215" t="s">
        <v>183</v>
      </c>
      <c r="AU1151" s="215" t="s">
        <v>89</v>
      </c>
      <c r="AV1151" s="13" t="s">
        <v>87</v>
      </c>
      <c r="AW1151" s="13" t="s">
        <v>36</v>
      </c>
      <c r="AX1151" s="13" t="s">
        <v>79</v>
      </c>
      <c r="AY1151" s="215" t="s">
        <v>174</v>
      </c>
    </row>
    <row r="1152" spans="2:51" s="14" customFormat="1" ht="11.25">
      <c r="B1152" s="216"/>
      <c r="C1152" s="217"/>
      <c r="D1152" s="207" t="s">
        <v>183</v>
      </c>
      <c r="E1152" s="218" t="s">
        <v>1</v>
      </c>
      <c r="F1152" s="219" t="s">
        <v>89</v>
      </c>
      <c r="G1152" s="217"/>
      <c r="H1152" s="220">
        <v>2</v>
      </c>
      <c r="I1152" s="221"/>
      <c r="J1152" s="217"/>
      <c r="K1152" s="217"/>
      <c r="L1152" s="222"/>
      <c r="M1152" s="223"/>
      <c r="N1152" s="224"/>
      <c r="O1152" s="224"/>
      <c r="P1152" s="224"/>
      <c r="Q1152" s="224"/>
      <c r="R1152" s="224"/>
      <c r="S1152" s="224"/>
      <c r="T1152" s="225"/>
      <c r="AT1152" s="226" t="s">
        <v>183</v>
      </c>
      <c r="AU1152" s="226" t="s">
        <v>89</v>
      </c>
      <c r="AV1152" s="14" t="s">
        <v>89</v>
      </c>
      <c r="AW1152" s="14" t="s">
        <v>36</v>
      </c>
      <c r="AX1152" s="14" t="s">
        <v>79</v>
      </c>
      <c r="AY1152" s="226" t="s">
        <v>174</v>
      </c>
    </row>
    <row r="1153" spans="2:51" s="15" customFormat="1" ht="11.25">
      <c r="B1153" s="227"/>
      <c r="C1153" s="228"/>
      <c r="D1153" s="207" t="s">
        <v>183</v>
      </c>
      <c r="E1153" s="229" t="s">
        <v>1</v>
      </c>
      <c r="F1153" s="230" t="s">
        <v>188</v>
      </c>
      <c r="G1153" s="228"/>
      <c r="H1153" s="231">
        <v>2</v>
      </c>
      <c r="I1153" s="232"/>
      <c r="J1153" s="228"/>
      <c r="K1153" s="228"/>
      <c r="L1153" s="233"/>
      <c r="M1153" s="234"/>
      <c r="N1153" s="235"/>
      <c r="O1153" s="235"/>
      <c r="P1153" s="235"/>
      <c r="Q1153" s="235"/>
      <c r="R1153" s="235"/>
      <c r="S1153" s="235"/>
      <c r="T1153" s="236"/>
      <c r="AT1153" s="237" t="s">
        <v>183</v>
      </c>
      <c r="AU1153" s="237" t="s">
        <v>89</v>
      </c>
      <c r="AV1153" s="15" t="s">
        <v>181</v>
      </c>
      <c r="AW1153" s="15" t="s">
        <v>36</v>
      </c>
      <c r="AX1153" s="15" t="s">
        <v>87</v>
      </c>
      <c r="AY1153" s="237" t="s">
        <v>174</v>
      </c>
    </row>
    <row r="1154" spans="1:65" s="2" customFormat="1" ht="14.45" customHeight="1">
      <c r="A1154" s="35"/>
      <c r="B1154" s="36"/>
      <c r="C1154" s="192" t="s">
        <v>1030</v>
      </c>
      <c r="D1154" s="192" t="s">
        <v>176</v>
      </c>
      <c r="E1154" s="193" t="s">
        <v>1031</v>
      </c>
      <c r="F1154" s="194" t="s">
        <v>1032</v>
      </c>
      <c r="G1154" s="195" t="s">
        <v>595</v>
      </c>
      <c r="H1154" s="196">
        <v>1</v>
      </c>
      <c r="I1154" s="197"/>
      <c r="J1154" s="198">
        <f>ROUND(I1154*H1154,2)</f>
        <v>0</v>
      </c>
      <c r="K1154" s="194" t="s">
        <v>180</v>
      </c>
      <c r="L1154" s="40"/>
      <c r="M1154" s="199" t="s">
        <v>1</v>
      </c>
      <c r="N1154" s="200" t="s">
        <v>44</v>
      </c>
      <c r="O1154" s="72"/>
      <c r="P1154" s="201">
        <f>O1154*H1154</f>
        <v>0</v>
      </c>
      <c r="Q1154" s="201">
        <v>0.08686</v>
      </c>
      <c r="R1154" s="201">
        <f>Q1154*H1154</f>
        <v>0.08686</v>
      </c>
      <c r="S1154" s="201">
        <v>0</v>
      </c>
      <c r="T1154" s="202">
        <f>S1154*H1154</f>
        <v>0</v>
      </c>
      <c r="U1154" s="35"/>
      <c r="V1154" s="35"/>
      <c r="W1154" s="35"/>
      <c r="X1154" s="35"/>
      <c r="Y1154" s="35"/>
      <c r="Z1154" s="35"/>
      <c r="AA1154" s="35"/>
      <c r="AB1154" s="35"/>
      <c r="AC1154" s="35"/>
      <c r="AD1154" s="35"/>
      <c r="AE1154" s="35"/>
      <c r="AR1154" s="203" t="s">
        <v>181</v>
      </c>
      <c r="AT1154" s="203" t="s">
        <v>176</v>
      </c>
      <c r="AU1154" s="203" t="s">
        <v>89</v>
      </c>
      <c r="AY1154" s="18" t="s">
        <v>174</v>
      </c>
      <c r="BE1154" s="204">
        <f>IF(N1154="základní",J1154,0)</f>
        <v>0</v>
      </c>
      <c r="BF1154" s="204">
        <f>IF(N1154="snížená",J1154,0)</f>
        <v>0</v>
      </c>
      <c r="BG1154" s="204">
        <f>IF(N1154="zákl. přenesená",J1154,0)</f>
        <v>0</v>
      </c>
      <c r="BH1154" s="204">
        <f>IF(N1154="sníž. přenesená",J1154,0)</f>
        <v>0</v>
      </c>
      <c r="BI1154" s="204">
        <f>IF(N1154="nulová",J1154,0)</f>
        <v>0</v>
      </c>
      <c r="BJ1154" s="18" t="s">
        <v>87</v>
      </c>
      <c r="BK1154" s="204">
        <f>ROUND(I1154*H1154,2)</f>
        <v>0</v>
      </c>
      <c r="BL1154" s="18" t="s">
        <v>181</v>
      </c>
      <c r="BM1154" s="203" t="s">
        <v>1033</v>
      </c>
    </row>
    <row r="1155" spans="2:51" s="13" customFormat="1" ht="11.25">
      <c r="B1155" s="205"/>
      <c r="C1155" s="206"/>
      <c r="D1155" s="207" t="s">
        <v>183</v>
      </c>
      <c r="E1155" s="208" t="s">
        <v>1</v>
      </c>
      <c r="F1155" s="209" t="s">
        <v>420</v>
      </c>
      <c r="G1155" s="206"/>
      <c r="H1155" s="208" t="s">
        <v>1</v>
      </c>
      <c r="I1155" s="210"/>
      <c r="J1155" s="206"/>
      <c r="K1155" s="206"/>
      <c r="L1155" s="211"/>
      <c r="M1155" s="212"/>
      <c r="N1155" s="213"/>
      <c r="O1155" s="213"/>
      <c r="P1155" s="213"/>
      <c r="Q1155" s="213"/>
      <c r="R1155" s="213"/>
      <c r="S1155" s="213"/>
      <c r="T1155" s="214"/>
      <c r="AT1155" s="215" t="s">
        <v>183</v>
      </c>
      <c r="AU1155" s="215" t="s">
        <v>89</v>
      </c>
      <c r="AV1155" s="13" t="s">
        <v>87</v>
      </c>
      <c r="AW1155" s="13" t="s">
        <v>36</v>
      </c>
      <c r="AX1155" s="13" t="s">
        <v>79</v>
      </c>
      <c r="AY1155" s="215" t="s">
        <v>174</v>
      </c>
    </row>
    <row r="1156" spans="2:51" s="13" customFormat="1" ht="11.25">
      <c r="B1156" s="205"/>
      <c r="C1156" s="206"/>
      <c r="D1156" s="207" t="s">
        <v>183</v>
      </c>
      <c r="E1156" s="208" t="s">
        <v>1</v>
      </c>
      <c r="F1156" s="209" t="s">
        <v>421</v>
      </c>
      <c r="G1156" s="206"/>
      <c r="H1156" s="208" t="s">
        <v>1</v>
      </c>
      <c r="I1156" s="210"/>
      <c r="J1156" s="206"/>
      <c r="K1156" s="206"/>
      <c r="L1156" s="211"/>
      <c r="M1156" s="212"/>
      <c r="N1156" s="213"/>
      <c r="O1156" s="213"/>
      <c r="P1156" s="213"/>
      <c r="Q1156" s="213"/>
      <c r="R1156" s="213"/>
      <c r="S1156" s="213"/>
      <c r="T1156" s="214"/>
      <c r="AT1156" s="215" t="s">
        <v>183</v>
      </c>
      <c r="AU1156" s="215" t="s">
        <v>89</v>
      </c>
      <c r="AV1156" s="13" t="s">
        <v>87</v>
      </c>
      <c r="AW1156" s="13" t="s">
        <v>36</v>
      </c>
      <c r="AX1156" s="13" t="s">
        <v>79</v>
      </c>
      <c r="AY1156" s="215" t="s">
        <v>174</v>
      </c>
    </row>
    <row r="1157" spans="2:51" s="13" customFormat="1" ht="11.25">
      <c r="B1157" s="205"/>
      <c r="C1157" s="206"/>
      <c r="D1157" s="207" t="s">
        <v>183</v>
      </c>
      <c r="E1157" s="208" t="s">
        <v>1</v>
      </c>
      <c r="F1157" s="209" t="s">
        <v>1025</v>
      </c>
      <c r="G1157" s="206"/>
      <c r="H1157" s="208" t="s">
        <v>1</v>
      </c>
      <c r="I1157" s="210"/>
      <c r="J1157" s="206"/>
      <c r="K1157" s="206"/>
      <c r="L1157" s="211"/>
      <c r="M1157" s="212"/>
      <c r="N1157" s="213"/>
      <c r="O1157" s="213"/>
      <c r="P1157" s="213"/>
      <c r="Q1157" s="213"/>
      <c r="R1157" s="213"/>
      <c r="S1157" s="213"/>
      <c r="T1157" s="214"/>
      <c r="AT1157" s="215" t="s">
        <v>183</v>
      </c>
      <c r="AU1157" s="215" t="s">
        <v>89</v>
      </c>
      <c r="AV1157" s="13" t="s">
        <v>87</v>
      </c>
      <c r="AW1157" s="13" t="s">
        <v>36</v>
      </c>
      <c r="AX1157" s="13" t="s">
        <v>79</v>
      </c>
      <c r="AY1157" s="215" t="s">
        <v>174</v>
      </c>
    </row>
    <row r="1158" spans="2:51" s="14" customFormat="1" ht="11.25">
      <c r="B1158" s="216"/>
      <c r="C1158" s="217"/>
      <c r="D1158" s="207" t="s">
        <v>183</v>
      </c>
      <c r="E1158" s="218" t="s">
        <v>1</v>
      </c>
      <c r="F1158" s="219" t="s">
        <v>87</v>
      </c>
      <c r="G1158" s="217"/>
      <c r="H1158" s="220">
        <v>1</v>
      </c>
      <c r="I1158" s="221"/>
      <c r="J1158" s="217"/>
      <c r="K1158" s="217"/>
      <c r="L1158" s="222"/>
      <c r="M1158" s="223"/>
      <c r="N1158" s="224"/>
      <c r="O1158" s="224"/>
      <c r="P1158" s="224"/>
      <c r="Q1158" s="224"/>
      <c r="R1158" s="224"/>
      <c r="S1158" s="224"/>
      <c r="T1158" s="225"/>
      <c r="AT1158" s="226" t="s">
        <v>183</v>
      </c>
      <c r="AU1158" s="226" t="s">
        <v>89</v>
      </c>
      <c r="AV1158" s="14" t="s">
        <v>89</v>
      </c>
      <c r="AW1158" s="14" t="s">
        <v>36</v>
      </c>
      <c r="AX1158" s="14" t="s">
        <v>79</v>
      </c>
      <c r="AY1158" s="226" t="s">
        <v>174</v>
      </c>
    </row>
    <row r="1159" spans="2:51" s="15" customFormat="1" ht="11.25">
      <c r="B1159" s="227"/>
      <c r="C1159" s="228"/>
      <c r="D1159" s="207" t="s">
        <v>183</v>
      </c>
      <c r="E1159" s="229" t="s">
        <v>1</v>
      </c>
      <c r="F1159" s="230" t="s">
        <v>188</v>
      </c>
      <c r="G1159" s="228"/>
      <c r="H1159" s="231">
        <v>1</v>
      </c>
      <c r="I1159" s="232"/>
      <c r="J1159" s="228"/>
      <c r="K1159" s="228"/>
      <c r="L1159" s="233"/>
      <c r="M1159" s="234"/>
      <c r="N1159" s="235"/>
      <c r="O1159" s="235"/>
      <c r="P1159" s="235"/>
      <c r="Q1159" s="235"/>
      <c r="R1159" s="235"/>
      <c r="S1159" s="235"/>
      <c r="T1159" s="236"/>
      <c r="AT1159" s="237" t="s">
        <v>183</v>
      </c>
      <c r="AU1159" s="237" t="s">
        <v>89</v>
      </c>
      <c r="AV1159" s="15" t="s">
        <v>181</v>
      </c>
      <c r="AW1159" s="15" t="s">
        <v>36</v>
      </c>
      <c r="AX1159" s="15" t="s">
        <v>87</v>
      </c>
      <c r="AY1159" s="237" t="s">
        <v>174</v>
      </c>
    </row>
    <row r="1160" spans="2:63" s="12" customFormat="1" ht="22.9" customHeight="1">
      <c r="B1160" s="176"/>
      <c r="C1160" s="177"/>
      <c r="D1160" s="178" t="s">
        <v>78</v>
      </c>
      <c r="E1160" s="190" t="s">
        <v>245</v>
      </c>
      <c r="F1160" s="190" t="s">
        <v>1034</v>
      </c>
      <c r="G1160" s="177"/>
      <c r="H1160" s="177"/>
      <c r="I1160" s="180"/>
      <c r="J1160" s="191">
        <f>BK1160</f>
        <v>0</v>
      </c>
      <c r="K1160" s="177"/>
      <c r="L1160" s="182"/>
      <c r="M1160" s="183"/>
      <c r="N1160" s="184"/>
      <c r="O1160" s="184"/>
      <c r="P1160" s="185">
        <f>SUM(P1161:P1594)</f>
        <v>0</v>
      </c>
      <c r="Q1160" s="184"/>
      <c r="R1160" s="185">
        <f>SUM(R1161:R1594)</f>
        <v>0.5582454499999999</v>
      </c>
      <c r="S1160" s="184"/>
      <c r="T1160" s="186">
        <f>SUM(T1161:T1594)</f>
        <v>105.11408679999998</v>
      </c>
      <c r="AR1160" s="187" t="s">
        <v>87</v>
      </c>
      <c r="AT1160" s="188" t="s">
        <v>78</v>
      </c>
      <c r="AU1160" s="188" t="s">
        <v>87</v>
      </c>
      <c r="AY1160" s="187" t="s">
        <v>174</v>
      </c>
      <c r="BK1160" s="189">
        <f>SUM(BK1161:BK1594)</f>
        <v>0</v>
      </c>
    </row>
    <row r="1161" spans="1:65" s="2" customFormat="1" ht="14.45" customHeight="1">
      <c r="A1161" s="35"/>
      <c r="B1161" s="36"/>
      <c r="C1161" s="192" t="s">
        <v>1035</v>
      </c>
      <c r="D1161" s="192" t="s">
        <v>176</v>
      </c>
      <c r="E1161" s="193" t="s">
        <v>1036</v>
      </c>
      <c r="F1161" s="194" t="s">
        <v>1037</v>
      </c>
      <c r="G1161" s="195" t="s">
        <v>179</v>
      </c>
      <c r="H1161" s="196">
        <v>204</v>
      </c>
      <c r="I1161" s="197"/>
      <c r="J1161" s="198">
        <f>ROUND(I1161*H1161,2)</f>
        <v>0</v>
      </c>
      <c r="K1161" s="194" t="s">
        <v>180</v>
      </c>
      <c r="L1161" s="40"/>
      <c r="M1161" s="199" t="s">
        <v>1</v>
      </c>
      <c r="N1161" s="200" t="s">
        <v>44</v>
      </c>
      <c r="O1161" s="72"/>
      <c r="P1161" s="201">
        <f>O1161*H1161</f>
        <v>0</v>
      </c>
      <c r="Q1161" s="201">
        <v>0</v>
      </c>
      <c r="R1161" s="201">
        <f>Q1161*H1161</f>
        <v>0</v>
      </c>
      <c r="S1161" s="201">
        <v>0</v>
      </c>
      <c r="T1161" s="202">
        <f>S1161*H1161</f>
        <v>0</v>
      </c>
      <c r="U1161" s="35"/>
      <c r="V1161" s="35"/>
      <c r="W1161" s="35"/>
      <c r="X1161" s="35"/>
      <c r="Y1161" s="35"/>
      <c r="Z1161" s="35"/>
      <c r="AA1161" s="35"/>
      <c r="AB1161" s="35"/>
      <c r="AC1161" s="35"/>
      <c r="AD1161" s="35"/>
      <c r="AE1161" s="35"/>
      <c r="AR1161" s="203" t="s">
        <v>181</v>
      </c>
      <c r="AT1161" s="203" t="s">
        <v>176</v>
      </c>
      <c r="AU1161" s="203" t="s">
        <v>89</v>
      </c>
      <c r="AY1161" s="18" t="s">
        <v>174</v>
      </c>
      <c r="BE1161" s="204">
        <f>IF(N1161="základní",J1161,0)</f>
        <v>0</v>
      </c>
      <c r="BF1161" s="204">
        <f>IF(N1161="snížená",J1161,0)</f>
        <v>0</v>
      </c>
      <c r="BG1161" s="204">
        <f>IF(N1161="zákl. přenesená",J1161,0)</f>
        <v>0</v>
      </c>
      <c r="BH1161" s="204">
        <f>IF(N1161="sníž. přenesená",J1161,0)</f>
        <v>0</v>
      </c>
      <c r="BI1161" s="204">
        <f>IF(N1161="nulová",J1161,0)</f>
        <v>0</v>
      </c>
      <c r="BJ1161" s="18" t="s">
        <v>87</v>
      </c>
      <c r="BK1161" s="204">
        <f>ROUND(I1161*H1161,2)</f>
        <v>0</v>
      </c>
      <c r="BL1161" s="18" t="s">
        <v>181</v>
      </c>
      <c r="BM1161" s="203" t="s">
        <v>1038</v>
      </c>
    </row>
    <row r="1162" spans="2:51" s="13" customFormat="1" ht="11.25">
      <c r="B1162" s="205"/>
      <c r="C1162" s="206"/>
      <c r="D1162" s="207" t="s">
        <v>183</v>
      </c>
      <c r="E1162" s="208" t="s">
        <v>1</v>
      </c>
      <c r="F1162" s="209" t="s">
        <v>529</v>
      </c>
      <c r="G1162" s="206"/>
      <c r="H1162" s="208" t="s">
        <v>1</v>
      </c>
      <c r="I1162" s="210"/>
      <c r="J1162" s="206"/>
      <c r="K1162" s="206"/>
      <c r="L1162" s="211"/>
      <c r="M1162" s="212"/>
      <c r="N1162" s="213"/>
      <c r="O1162" s="213"/>
      <c r="P1162" s="213"/>
      <c r="Q1162" s="213"/>
      <c r="R1162" s="213"/>
      <c r="S1162" s="213"/>
      <c r="T1162" s="214"/>
      <c r="AT1162" s="215" t="s">
        <v>183</v>
      </c>
      <c r="AU1162" s="215" t="s">
        <v>89</v>
      </c>
      <c r="AV1162" s="13" t="s">
        <v>87</v>
      </c>
      <c r="AW1162" s="13" t="s">
        <v>36</v>
      </c>
      <c r="AX1162" s="13" t="s">
        <v>79</v>
      </c>
      <c r="AY1162" s="215" t="s">
        <v>174</v>
      </c>
    </row>
    <row r="1163" spans="2:51" s="13" customFormat="1" ht="11.25">
      <c r="B1163" s="205"/>
      <c r="C1163" s="206"/>
      <c r="D1163" s="207" t="s">
        <v>183</v>
      </c>
      <c r="E1163" s="208" t="s">
        <v>1</v>
      </c>
      <c r="F1163" s="209" t="s">
        <v>200</v>
      </c>
      <c r="G1163" s="206"/>
      <c r="H1163" s="208" t="s">
        <v>1</v>
      </c>
      <c r="I1163" s="210"/>
      <c r="J1163" s="206"/>
      <c r="K1163" s="206"/>
      <c r="L1163" s="211"/>
      <c r="M1163" s="212"/>
      <c r="N1163" s="213"/>
      <c r="O1163" s="213"/>
      <c r="P1163" s="213"/>
      <c r="Q1163" s="213"/>
      <c r="R1163" s="213"/>
      <c r="S1163" s="213"/>
      <c r="T1163" s="214"/>
      <c r="AT1163" s="215" t="s">
        <v>183</v>
      </c>
      <c r="AU1163" s="215" t="s">
        <v>89</v>
      </c>
      <c r="AV1163" s="13" t="s">
        <v>87</v>
      </c>
      <c r="AW1163" s="13" t="s">
        <v>36</v>
      </c>
      <c r="AX1163" s="13" t="s">
        <v>79</v>
      </c>
      <c r="AY1163" s="215" t="s">
        <v>174</v>
      </c>
    </row>
    <row r="1164" spans="2:51" s="13" customFormat="1" ht="11.25">
      <c r="B1164" s="205"/>
      <c r="C1164" s="206"/>
      <c r="D1164" s="207" t="s">
        <v>183</v>
      </c>
      <c r="E1164" s="208" t="s">
        <v>1</v>
      </c>
      <c r="F1164" s="209" t="s">
        <v>552</v>
      </c>
      <c r="G1164" s="206"/>
      <c r="H1164" s="208" t="s">
        <v>1</v>
      </c>
      <c r="I1164" s="210"/>
      <c r="J1164" s="206"/>
      <c r="K1164" s="206"/>
      <c r="L1164" s="211"/>
      <c r="M1164" s="212"/>
      <c r="N1164" s="213"/>
      <c r="O1164" s="213"/>
      <c r="P1164" s="213"/>
      <c r="Q1164" s="213"/>
      <c r="R1164" s="213"/>
      <c r="S1164" s="213"/>
      <c r="T1164" s="214"/>
      <c r="AT1164" s="215" t="s">
        <v>183</v>
      </c>
      <c r="AU1164" s="215" t="s">
        <v>89</v>
      </c>
      <c r="AV1164" s="13" t="s">
        <v>87</v>
      </c>
      <c r="AW1164" s="13" t="s">
        <v>36</v>
      </c>
      <c r="AX1164" s="13" t="s">
        <v>79</v>
      </c>
      <c r="AY1164" s="215" t="s">
        <v>174</v>
      </c>
    </row>
    <row r="1165" spans="2:51" s="13" customFormat="1" ht="11.25">
      <c r="B1165" s="205"/>
      <c r="C1165" s="206"/>
      <c r="D1165" s="207" t="s">
        <v>183</v>
      </c>
      <c r="E1165" s="208" t="s">
        <v>1</v>
      </c>
      <c r="F1165" s="209" t="s">
        <v>1039</v>
      </c>
      <c r="G1165" s="206"/>
      <c r="H1165" s="208" t="s">
        <v>1</v>
      </c>
      <c r="I1165" s="210"/>
      <c r="J1165" s="206"/>
      <c r="K1165" s="206"/>
      <c r="L1165" s="211"/>
      <c r="M1165" s="212"/>
      <c r="N1165" s="213"/>
      <c r="O1165" s="213"/>
      <c r="P1165" s="213"/>
      <c r="Q1165" s="213"/>
      <c r="R1165" s="213"/>
      <c r="S1165" s="213"/>
      <c r="T1165" s="214"/>
      <c r="AT1165" s="215" t="s">
        <v>183</v>
      </c>
      <c r="AU1165" s="215" t="s">
        <v>89</v>
      </c>
      <c r="AV1165" s="13" t="s">
        <v>87</v>
      </c>
      <c r="AW1165" s="13" t="s">
        <v>36</v>
      </c>
      <c r="AX1165" s="13" t="s">
        <v>79</v>
      </c>
      <c r="AY1165" s="215" t="s">
        <v>174</v>
      </c>
    </row>
    <row r="1166" spans="2:51" s="14" customFormat="1" ht="11.25">
      <c r="B1166" s="216"/>
      <c r="C1166" s="217"/>
      <c r="D1166" s="207" t="s">
        <v>183</v>
      </c>
      <c r="E1166" s="218" t="s">
        <v>1</v>
      </c>
      <c r="F1166" s="219" t="s">
        <v>1040</v>
      </c>
      <c r="G1166" s="217"/>
      <c r="H1166" s="220">
        <v>135</v>
      </c>
      <c r="I1166" s="221"/>
      <c r="J1166" s="217"/>
      <c r="K1166" s="217"/>
      <c r="L1166" s="222"/>
      <c r="M1166" s="223"/>
      <c r="N1166" s="224"/>
      <c r="O1166" s="224"/>
      <c r="P1166" s="224"/>
      <c r="Q1166" s="224"/>
      <c r="R1166" s="224"/>
      <c r="S1166" s="224"/>
      <c r="T1166" s="225"/>
      <c r="AT1166" s="226" t="s">
        <v>183</v>
      </c>
      <c r="AU1166" s="226" t="s">
        <v>89</v>
      </c>
      <c r="AV1166" s="14" t="s">
        <v>89</v>
      </c>
      <c r="AW1166" s="14" t="s">
        <v>36</v>
      </c>
      <c r="AX1166" s="14" t="s">
        <v>79</v>
      </c>
      <c r="AY1166" s="226" t="s">
        <v>174</v>
      </c>
    </row>
    <row r="1167" spans="2:51" s="14" customFormat="1" ht="11.25">
      <c r="B1167" s="216"/>
      <c r="C1167" s="217"/>
      <c r="D1167" s="207" t="s">
        <v>183</v>
      </c>
      <c r="E1167" s="218" t="s">
        <v>1</v>
      </c>
      <c r="F1167" s="219" t="s">
        <v>1041</v>
      </c>
      <c r="G1167" s="217"/>
      <c r="H1167" s="220">
        <v>36</v>
      </c>
      <c r="I1167" s="221"/>
      <c r="J1167" s="217"/>
      <c r="K1167" s="217"/>
      <c r="L1167" s="222"/>
      <c r="M1167" s="223"/>
      <c r="N1167" s="224"/>
      <c r="O1167" s="224"/>
      <c r="P1167" s="224"/>
      <c r="Q1167" s="224"/>
      <c r="R1167" s="224"/>
      <c r="S1167" s="224"/>
      <c r="T1167" s="225"/>
      <c r="AT1167" s="226" t="s">
        <v>183</v>
      </c>
      <c r="AU1167" s="226" t="s">
        <v>89</v>
      </c>
      <c r="AV1167" s="14" t="s">
        <v>89</v>
      </c>
      <c r="AW1167" s="14" t="s">
        <v>36</v>
      </c>
      <c r="AX1167" s="14" t="s">
        <v>79</v>
      </c>
      <c r="AY1167" s="226" t="s">
        <v>174</v>
      </c>
    </row>
    <row r="1168" spans="2:51" s="14" customFormat="1" ht="11.25">
      <c r="B1168" s="216"/>
      <c r="C1168" s="217"/>
      <c r="D1168" s="207" t="s">
        <v>183</v>
      </c>
      <c r="E1168" s="218" t="s">
        <v>1</v>
      </c>
      <c r="F1168" s="219" t="s">
        <v>1042</v>
      </c>
      <c r="G1168" s="217"/>
      <c r="H1168" s="220">
        <v>33</v>
      </c>
      <c r="I1168" s="221"/>
      <c r="J1168" s="217"/>
      <c r="K1168" s="217"/>
      <c r="L1168" s="222"/>
      <c r="M1168" s="223"/>
      <c r="N1168" s="224"/>
      <c r="O1168" s="224"/>
      <c r="P1168" s="224"/>
      <c r="Q1168" s="224"/>
      <c r="R1168" s="224"/>
      <c r="S1168" s="224"/>
      <c r="T1168" s="225"/>
      <c r="AT1168" s="226" t="s">
        <v>183</v>
      </c>
      <c r="AU1168" s="226" t="s">
        <v>89</v>
      </c>
      <c r="AV1168" s="14" t="s">
        <v>89</v>
      </c>
      <c r="AW1168" s="14" t="s">
        <v>36</v>
      </c>
      <c r="AX1168" s="14" t="s">
        <v>79</v>
      </c>
      <c r="AY1168" s="226" t="s">
        <v>174</v>
      </c>
    </row>
    <row r="1169" spans="2:51" s="15" customFormat="1" ht="11.25">
      <c r="B1169" s="227"/>
      <c r="C1169" s="228"/>
      <c r="D1169" s="207" t="s">
        <v>183</v>
      </c>
      <c r="E1169" s="229" t="s">
        <v>1</v>
      </c>
      <c r="F1169" s="230" t="s">
        <v>188</v>
      </c>
      <c r="G1169" s="228"/>
      <c r="H1169" s="231">
        <v>204</v>
      </c>
      <c r="I1169" s="232"/>
      <c r="J1169" s="228"/>
      <c r="K1169" s="228"/>
      <c r="L1169" s="233"/>
      <c r="M1169" s="234"/>
      <c r="N1169" s="235"/>
      <c r="O1169" s="235"/>
      <c r="P1169" s="235"/>
      <c r="Q1169" s="235"/>
      <c r="R1169" s="235"/>
      <c r="S1169" s="235"/>
      <c r="T1169" s="236"/>
      <c r="AT1169" s="237" t="s">
        <v>183</v>
      </c>
      <c r="AU1169" s="237" t="s">
        <v>89</v>
      </c>
      <c r="AV1169" s="15" t="s">
        <v>181</v>
      </c>
      <c r="AW1169" s="15" t="s">
        <v>36</v>
      </c>
      <c r="AX1169" s="15" t="s">
        <v>87</v>
      </c>
      <c r="AY1169" s="237" t="s">
        <v>174</v>
      </c>
    </row>
    <row r="1170" spans="1:65" s="2" customFormat="1" ht="14.45" customHeight="1">
      <c r="A1170" s="35"/>
      <c r="B1170" s="36"/>
      <c r="C1170" s="192" t="s">
        <v>1043</v>
      </c>
      <c r="D1170" s="192" t="s">
        <v>176</v>
      </c>
      <c r="E1170" s="193" t="s">
        <v>1044</v>
      </c>
      <c r="F1170" s="194" t="s">
        <v>1045</v>
      </c>
      <c r="G1170" s="195" t="s">
        <v>179</v>
      </c>
      <c r="H1170" s="196">
        <v>10200</v>
      </c>
      <c r="I1170" s="197"/>
      <c r="J1170" s="198">
        <f>ROUND(I1170*H1170,2)</f>
        <v>0</v>
      </c>
      <c r="K1170" s="194" t="s">
        <v>180</v>
      </c>
      <c r="L1170" s="40"/>
      <c r="M1170" s="199" t="s">
        <v>1</v>
      </c>
      <c r="N1170" s="200" t="s">
        <v>44</v>
      </c>
      <c r="O1170" s="72"/>
      <c r="P1170" s="201">
        <f>O1170*H1170</f>
        <v>0</v>
      </c>
      <c r="Q1170" s="201">
        <v>0</v>
      </c>
      <c r="R1170" s="201">
        <f>Q1170*H1170</f>
        <v>0</v>
      </c>
      <c r="S1170" s="201">
        <v>0</v>
      </c>
      <c r="T1170" s="202">
        <f>S1170*H1170</f>
        <v>0</v>
      </c>
      <c r="U1170" s="35"/>
      <c r="V1170" s="35"/>
      <c r="W1170" s="35"/>
      <c r="X1170" s="35"/>
      <c r="Y1170" s="35"/>
      <c r="Z1170" s="35"/>
      <c r="AA1170" s="35"/>
      <c r="AB1170" s="35"/>
      <c r="AC1170" s="35"/>
      <c r="AD1170" s="35"/>
      <c r="AE1170" s="35"/>
      <c r="AR1170" s="203" t="s">
        <v>181</v>
      </c>
      <c r="AT1170" s="203" t="s">
        <v>176</v>
      </c>
      <c r="AU1170" s="203" t="s">
        <v>89</v>
      </c>
      <c r="AY1170" s="18" t="s">
        <v>174</v>
      </c>
      <c r="BE1170" s="204">
        <f>IF(N1170="základní",J1170,0)</f>
        <v>0</v>
      </c>
      <c r="BF1170" s="204">
        <f>IF(N1170="snížená",J1170,0)</f>
        <v>0</v>
      </c>
      <c r="BG1170" s="204">
        <f>IF(N1170="zákl. přenesená",J1170,0)</f>
        <v>0</v>
      </c>
      <c r="BH1170" s="204">
        <f>IF(N1170="sníž. přenesená",J1170,0)</f>
        <v>0</v>
      </c>
      <c r="BI1170" s="204">
        <f>IF(N1170="nulová",J1170,0)</f>
        <v>0</v>
      </c>
      <c r="BJ1170" s="18" t="s">
        <v>87</v>
      </c>
      <c r="BK1170" s="204">
        <f>ROUND(I1170*H1170,2)</f>
        <v>0</v>
      </c>
      <c r="BL1170" s="18" t="s">
        <v>181</v>
      </c>
      <c r="BM1170" s="203" t="s">
        <v>1046</v>
      </c>
    </row>
    <row r="1171" spans="2:51" s="13" customFormat="1" ht="11.25">
      <c r="B1171" s="205"/>
      <c r="C1171" s="206"/>
      <c r="D1171" s="207" t="s">
        <v>183</v>
      </c>
      <c r="E1171" s="208" t="s">
        <v>1</v>
      </c>
      <c r="F1171" s="209" t="s">
        <v>1047</v>
      </c>
      <c r="G1171" s="206"/>
      <c r="H1171" s="208" t="s">
        <v>1</v>
      </c>
      <c r="I1171" s="210"/>
      <c r="J1171" s="206"/>
      <c r="K1171" s="206"/>
      <c r="L1171" s="211"/>
      <c r="M1171" s="212"/>
      <c r="N1171" s="213"/>
      <c r="O1171" s="213"/>
      <c r="P1171" s="213"/>
      <c r="Q1171" s="213"/>
      <c r="R1171" s="213"/>
      <c r="S1171" s="213"/>
      <c r="T1171" s="214"/>
      <c r="AT1171" s="215" t="s">
        <v>183</v>
      </c>
      <c r="AU1171" s="215" t="s">
        <v>89</v>
      </c>
      <c r="AV1171" s="13" t="s">
        <v>87</v>
      </c>
      <c r="AW1171" s="13" t="s">
        <v>36</v>
      </c>
      <c r="AX1171" s="13" t="s">
        <v>79</v>
      </c>
      <c r="AY1171" s="215" t="s">
        <v>174</v>
      </c>
    </row>
    <row r="1172" spans="2:51" s="14" customFormat="1" ht="11.25">
      <c r="B1172" s="216"/>
      <c r="C1172" s="217"/>
      <c r="D1172" s="207" t="s">
        <v>183</v>
      </c>
      <c r="E1172" s="218" t="s">
        <v>1</v>
      </c>
      <c r="F1172" s="219" t="s">
        <v>1048</v>
      </c>
      <c r="G1172" s="217"/>
      <c r="H1172" s="220">
        <v>10200</v>
      </c>
      <c r="I1172" s="221"/>
      <c r="J1172" s="217"/>
      <c r="K1172" s="217"/>
      <c r="L1172" s="222"/>
      <c r="M1172" s="223"/>
      <c r="N1172" s="224"/>
      <c r="O1172" s="224"/>
      <c r="P1172" s="224"/>
      <c r="Q1172" s="224"/>
      <c r="R1172" s="224"/>
      <c r="S1172" s="224"/>
      <c r="T1172" s="225"/>
      <c r="AT1172" s="226" t="s">
        <v>183</v>
      </c>
      <c r="AU1172" s="226" t="s">
        <v>89</v>
      </c>
      <c r="AV1172" s="14" t="s">
        <v>89</v>
      </c>
      <c r="AW1172" s="14" t="s">
        <v>36</v>
      </c>
      <c r="AX1172" s="14" t="s">
        <v>79</v>
      </c>
      <c r="AY1172" s="226" t="s">
        <v>174</v>
      </c>
    </row>
    <row r="1173" spans="2:51" s="15" customFormat="1" ht="11.25">
      <c r="B1173" s="227"/>
      <c r="C1173" s="228"/>
      <c r="D1173" s="207" t="s">
        <v>183</v>
      </c>
      <c r="E1173" s="229" t="s">
        <v>1</v>
      </c>
      <c r="F1173" s="230" t="s">
        <v>188</v>
      </c>
      <c r="G1173" s="228"/>
      <c r="H1173" s="231">
        <v>10200</v>
      </c>
      <c r="I1173" s="232"/>
      <c r="J1173" s="228"/>
      <c r="K1173" s="228"/>
      <c r="L1173" s="233"/>
      <c r="M1173" s="234"/>
      <c r="N1173" s="235"/>
      <c r="O1173" s="235"/>
      <c r="P1173" s="235"/>
      <c r="Q1173" s="235"/>
      <c r="R1173" s="235"/>
      <c r="S1173" s="235"/>
      <c r="T1173" s="236"/>
      <c r="AT1173" s="237" t="s">
        <v>183</v>
      </c>
      <c r="AU1173" s="237" t="s">
        <v>89</v>
      </c>
      <c r="AV1173" s="15" t="s">
        <v>181</v>
      </c>
      <c r="AW1173" s="15" t="s">
        <v>36</v>
      </c>
      <c r="AX1173" s="15" t="s">
        <v>87</v>
      </c>
      <c r="AY1173" s="237" t="s">
        <v>174</v>
      </c>
    </row>
    <row r="1174" spans="1:65" s="2" customFormat="1" ht="14.45" customHeight="1">
      <c r="A1174" s="35"/>
      <c r="B1174" s="36"/>
      <c r="C1174" s="192" t="s">
        <v>1049</v>
      </c>
      <c r="D1174" s="192" t="s">
        <v>176</v>
      </c>
      <c r="E1174" s="193" t="s">
        <v>1050</v>
      </c>
      <c r="F1174" s="194" t="s">
        <v>1051</v>
      </c>
      <c r="G1174" s="195" t="s">
        <v>179</v>
      </c>
      <c r="H1174" s="196">
        <v>204</v>
      </c>
      <c r="I1174" s="197"/>
      <c r="J1174" s="198">
        <f>ROUND(I1174*H1174,2)</f>
        <v>0</v>
      </c>
      <c r="K1174" s="194" t="s">
        <v>180</v>
      </c>
      <c r="L1174" s="40"/>
      <c r="M1174" s="199" t="s">
        <v>1</v>
      </c>
      <c r="N1174" s="200" t="s">
        <v>44</v>
      </c>
      <c r="O1174" s="72"/>
      <c r="P1174" s="201">
        <f>O1174*H1174</f>
        <v>0</v>
      </c>
      <c r="Q1174" s="201">
        <v>0</v>
      </c>
      <c r="R1174" s="201">
        <f>Q1174*H1174</f>
        <v>0</v>
      </c>
      <c r="S1174" s="201">
        <v>0</v>
      </c>
      <c r="T1174" s="202">
        <f>S1174*H1174</f>
        <v>0</v>
      </c>
      <c r="U1174" s="35"/>
      <c r="V1174" s="35"/>
      <c r="W1174" s="35"/>
      <c r="X1174" s="35"/>
      <c r="Y1174" s="35"/>
      <c r="Z1174" s="35"/>
      <c r="AA1174" s="35"/>
      <c r="AB1174" s="35"/>
      <c r="AC1174" s="35"/>
      <c r="AD1174" s="35"/>
      <c r="AE1174" s="35"/>
      <c r="AR1174" s="203" t="s">
        <v>181</v>
      </c>
      <c r="AT1174" s="203" t="s">
        <v>176</v>
      </c>
      <c r="AU1174" s="203" t="s">
        <v>89</v>
      </c>
      <c r="AY1174" s="18" t="s">
        <v>174</v>
      </c>
      <c r="BE1174" s="204">
        <f>IF(N1174="základní",J1174,0)</f>
        <v>0</v>
      </c>
      <c r="BF1174" s="204">
        <f>IF(N1174="snížená",J1174,0)</f>
        <v>0</v>
      </c>
      <c r="BG1174" s="204">
        <f>IF(N1174="zákl. přenesená",J1174,0)</f>
        <v>0</v>
      </c>
      <c r="BH1174" s="204">
        <f>IF(N1174="sníž. přenesená",J1174,0)</f>
        <v>0</v>
      </c>
      <c r="BI1174" s="204">
        <f>IF(N1174="nulová",J1174,0)</f>
        <v>0</v>
      </c>
      <c r="BJ1174" s="18" t="s">
        <v>87</v>
      </c>
      <c r="BK1174" s="204">
        <f>ROUND(I1174*H1174,2)</f>
        <v>0</v>
      </c>
      <c r="BL1174" s="18" t="s">
        <v>181</v>
      </c>
      <c r="BM1174" s="203" t="s">
        <v>1052</v>
      </c>
    </row>
    <row r="1175" spans="2:51" s="13" customFormat="1" ht="11.25">
      <c r="B1175" s="205"/>
      <c r="C1175" s="206"/>
      <c r="D1175" s="207" t="s">
        <v>183</v>
      </c>
      <c r="E1175" s="208" t="s">
        <v>1</v>
      </c>
      <c r="F1175" s="209" t="s">
        <v>529</v>
      </c>
      <c r="G1175" s="206"/>
      <c r="H1175" s="208" t="s">
        <v>1</v>
      </c>
      <c r="I1175" s="210"/>
      <c r="J1175" s="206"/>
      <c r="K1175" s="206"/>
      <c r="L1175" s="211"/>
      <c r="M1175" s="212"/>
      <c r="N1175" s="213"/>
      <c r="O1175" s="213"/>
      <c r="P1175" s="213"/>
      <c r="Q1175" s="213"/>
      <c r="R1175" s="213"/>
      <c r="S1175" s="213"/>
      <c r="T1175" s="214"/>
      <c r="AT1175" s="215" t="s">
        <v>183</v>
      </c>
      <c r="AU1175" s="215" t="s">
        <v>89</v>
      </c>
      <c r="AV1175" s="13" t="s">
        <v>87</v>
      </c>
      <c r="AW1175" s="13" t="s">
        <v>36</v>
      </c>
      <c r="AX1175" s="13" t="s">
        <v>79</v>
      </c>
      <c r="AY1175" s="215" t="s">
        <v>174</v>
      </c>
    </row>
    <row r="1176" spans="2:51" s="13" customFormat="1" ht="11.25">
      <c r="B1176" s="205"/>
      <c r="C1176" s="206"/>
      <c r="D1176" s="207" t="s">
        <v>183</v>
      </c>
      <c r="E1176" s="208" t="s">
        <v>1</v>
      </c>
      <c r="F1176" s="209" t="s">
        <v>200</v>
      </c>
      <c r="G1176" s="206"/>
      <c r="H1176" s="208" t="s">
        <v>1</v>
      </c>
      <c r="I1176" s="210"/>
      <c r="J1176" s="206"/>
      <c r="K1176" s="206"/>
      <c r="L1176" s="211"/>
      <c r="M1176" s="212"/>
      <c r="N1176" s="213"/>
      <c r="O1176" s="213"/>
      <c r="P1176" s="213"/>
      <c r="Q1176" s="213"/>
      <c r="R1176" s="213"/>
      <c r="S1176" s="213"/>
      <c r="T1176" s="214"/>
      <c r="AT1176" s="215" t="s">
        <v>183</v>
      </c>
      <c r="AU1176" s="215" t="s">
        <v>89</v>
      </c>
      <c r="AV1176" s="13" t="s">
        <v>87</v>
      </c>
      <c r="AW1176" s="13" t="s">
        <v>36</v>
      </c>
      <c r="AX1176" s="13" t="s">
        <v>79</v>
      </c>
      <c r="AY1176" s="215" t="s">
        <v>174</v>
      </c>
    </row>
    <row r="1177" spans="2:51" s="13" customFormat="1" ht="11.25">
      <c r="B1177" s="205"/>
      <c r="C1177" s="206"/>
      <c r="D1177" s="207" t="s">
        <v>183</v>
      </c>
      <c r="E1177" s="208" t="s">
        <v>1</v>
      </c>
      <c r="F1177" s="209" t="s">
        <v>552</v>
      </c>
      <c r="G1177" s="206"/>
      <c r="H1177" s="208" t="s">
        <v>1</v>
      </c>
      <c r="I1177" s="210"/>
      <c r="J1177" s="206"/>
      <c r="K1177" s="206"/>
      <c r="L1177" s="211"/>
      <c r="M1177" s="212"/>
      <c r="N1177" s="213"/>
      <c r="O1177" s="213"/>
      <c r="P1177" s="213"/>
      <c r="Q1177" s="213"/>
      <c r="R1177" s="213"/>
      <c r="S1177" s="213"/>
      <c r="T1177" s="214"/>
      <c r="AT1177" s="215" t="s">
        <v>183</v>
      </c>
      <c r="AU1177" s="215" t="s">
        <v>89</v>
      </c>
      <c r="AV1177" s="13" t="s">
        <v>87</v>
      </c>
      <c r="AW1177" s="13" t="s">
        <v>36</v>
      </c>
      <c r="AX1177" s="13" t="s">
        <v>79</v>
      </c>
      <c r="AY1177" s="215" t="s">
        <v>174</v>
      </c>
    </row>
    <row r="1178" spans="2:51" s="13" customFormat="1" ht="11.25">
      <c r="B1178" s="205"/>
      <c r="C1178" s="206"/>
      <c r="D1178" s="207" t="s">
        <v>183</v>
      </c>
      <c r="E1178" s="208" t="s">
        <v>1</v>
      </c>
      <c r="F1178" s="209" t="s">
        <v>1039</v>
      </c>
      <c r="G1178" s="206"/>
      <c r="H1178" s="208" t="s">
        <v>1</v>
      </c>
      <c r="I1178" s="210"/>
      <c r="J1178" s="206"/>
      <c r="K1178" s="206"/>
      <c r="L1178" s="211"/>
      <c r="M1178" s="212"/>
      <c r="N1178" s="213"/>
      <c r="O1178" s="213"/>
      <c r="P1178" s="213"/>
      <c r="Q1178" s="213"/>
      <c r="R1178" s="213"/>
      <c r="S1178" s="213"/>
      <c r="T1178" s="214"/>
      <c r="AT1178" s="215" t="s">
        <v>183</v>
      </c>
      <c r="AU1178" s="215" t="s">
        <v>89</v>
      </c>
      <c r="AV1178" s="13" t="s">
        <v>87</v>
      </c>
      <c r="AW1178" s="13" t="s">
        <v>36</v>
      </c>
      <c r="AX1178" s="13" t="s">
        <v>79</v>
      </c>
      <c r="AY1178" s="215" t="s">
        <v>174</v>
      </c>
    </row>
    <row r="1179" spans="2:51" s="14" customFormat="1" ht="11.25">
      <c r="B1179" s="216"/>
      <c r="C1179" s="217"/>
      <c r="D1179" s="207" t="s">
        <v>183</v>
      </c>
      <c r="E1179" s="218" t="s">
        <v>1</v>
      </c>
      <c r="F1179" s="219" t="s">
        <v>1040</v>
      </c>
      <c r="G1179" s="217"/>
      <c r="H1179" s="220">
        <v>135</v>
      </c>
      <c r="I1179" s="221"/>
      <c r="J1179" s="217"/>
      <c r="K1179" s="217"/>
      <c r="L1179" s="222"/>
      <c r="M1179" s="223"/>
      <c r="N1179" s="224"/>
      <c r="O1179" s="224"/>
      <c r="P1179" s="224"/>
      <c r="Q1179" s="224"/>
      <c r="R1179" s="224"/>
      <c r="S1179" s="224"/>
      <c r="T1179" s="225"/>
      <c r="AT1179" s="226" t="s">
        <v>183</v>
      </c>
      <c r="AU1179" s="226" t="s">
        <v>89</v>
      </c>
      <c r="AV1179" s="14" t="s">
        <v>89</v>
      </c>
      <c r="AW1179" s="14" t="s">
        <v>36</v>
      </c>
      <c r="AX1179" s="14" t="s">
        <v>79</v>
      </c>
      <c r="AY1179" s="226" t="s">
        <v>174</v>
      </c>
    </row>
    <row r="1180" spans="2:51" s="14" customFormat="1" ht="11.25">
      <c r="B1180" s="216"/>
      <c r="C1180" s="217"/>
      <c r="D1180" s="207" t="s">
        <v>183</v>
      </c>
      <c r="E1180" s="218" t="s">
        <v>1</v>
      </c>
      <c r="F1180" s="219" t="s">
        <v>1041</v>
      </c>
      <c r="G1180" s="217"/>
      <c r="H1180" s="220">
        <v>36</v>
      </c>
      <c r="I1180" s="221"/>
      <c r="J1180" s="217"/>
      <c r="K1180" s="217"/>
      <c r="L1180" s="222"/>
      <c r="M1180" s="223"/>
      <c r="N1180" s="224"/>
      <c r="O1180" s="224"/>
      <c r="P1180" s="224"/>
      <c r="Q1180" s="224"/>
      <c r="R1180" s="224"/>
      <c r="S1180" s="224"/>
      <c r="T1180" s="225"/>
      <c r="AT1180" s="226" t="s">
        <v>183</v>
      </c>
      <c r="AU1180" s="226" t="s">
        <v>89</v>
      </c>
      <c r="AV1180" s="14" t="s">
        <v>89</v>
      </c>
      <c r="AW1180" s="14" t="s">
        <v>36</v>
      </c>
      <c r="AX1180" s="14" t="s">
        <v>79</v>
      </c>
      <c r="AY1180" s="226" t="s">
        <v>174</v>
      </c>
    </row>
    <row r="1181" spans="2:51" s="14" customFormat="1" ht="11.25">
      <c r="B1181" s="216"/>
      <c r="C1181" s="217"/>
      <c r="D1181" s="207" t="s">
        <v>183</v>
      </c>
      <c r="E1181" s="218" t="s">
        <v>1</v>
      </c>
      <c r="F1181" s="219" t="s">
        <v>1042</v>
      </c>
      <c r="G1181" s="217"/>
      <c r="H1181" s="220">
        <v>33</v>
      </c>
      <c r="I1181" s="221"/>
      <c r="J1181" s="217"/>
      <c r="K1181" s="217"/>
      <c r="L1181" s="222"/>
      <c r="M1181" s="223"/>
      <c r="N1181" s="224"/>
      <c r="O1181" s="224"/>
      <c r="P1181" s="224"/>
      <c r="Q1181" s="224"/>
      <c r="R1181" s="224"/>
      <c r="S1181" s="224"/>
      <c r="T1181" s="225"/>
      <c r="AT1181" s="226" t="s">
        <v>183</v>
      </c>
      <c r="AU1181" s="226" t="s">
        <v>89</v>
      </c>
      <c r="AV1181" s="14" t="s">
        <v>89</v>
      </c>
      <c r="AW1181" s="14" t="s">
        <v>36</v>
      </c>
      <c r="AX1181" s="14" t="s">
        <v>79</v>
      </c>
      <c r="AY1181" s="226" t="s">
        <v>174</v>
      </c>
    </row>
    <row r="1182" spans="2:51" s="15" customFormat="1" ht="11.25">
      <c r="B1182" s="227"/>
      <c r="C1182" s="228"/>
      <c r="D1182" s="207" t="s">
        <v>183</v>
      </c>
      <c r="E1182" s="229" t="s">
        <v>1</v>
      </c>
      <c r="F1182" s="230" t="s">
        <v>188</v>
      </c>
      <c r="G1182" s="228"/>
      <c r="H1182" s="231">
        <v>204</v>
      </c>
      <c r="I1182" s="232"/>
      <c r="J1182" s="228"/>
      <c r="K1182" s="228"/>
      <c r="L1182" s="233"/>
      <c r="M1182" s="234"/>
      <c r="N1182" s="235"/>
      <c r="O1182" s="235"/>
      <c r="P1182" s="235"/>
      <c r="Q1182" s="235"/>
      <c r="R1182" s="235"/>
      <c r="S1182" s="235"/>
      <c r="T1182" s="236"/>
      <c r="AT1182" s="237" t="s">
        <v>183</v>
      </c>
      <c r="AU1182" s="237" t="s">
        <v>89</v>
      </c>
      <c r="AV1182" s="15" t="s">
        <v>181</v>
      </c>
      <c r="AW1182" s="15" t="s">
        <v>36</v>
      </c>
      <c r="AX1182" s="15" t="s">
        <v>87</v>
      </c>
      <c r="AY1182" s="237" t="s">
        <v>174</v>
      </c>
    </row>
    <row r="1183" spans="1:65" s="2" customFormat="1" ht="14.45" customHeight="1">
      <c r="A1183" s="35"/>
      <c r="B1183" s="36"/>
      <c r="C1183" s="192" t="s">
        <v>1053</v>
      </c>
      <c r="D1183" s="192" t="s">
        <v>176</v>
      </c>
      <c r="E1183" s="193" t="s">
        <v>1054</v>
      </c>
      <c r="F1183" s="194" t="s">
        <v>1055</v>
      </c>
      <c r="G1183" s="195" t="s">
        <v>197</v>
      </c>
      <c r="H1183" s="196">
        <v>320</v>
      </c>
      <c r="I1183" s="197"/>
      <c r="J1183" s="198">
        <f>ROUND(I1183*H1183,2)</f>
        <v>0</v>
      </c>
      <c r="K1183" s="194" t="s">
        <v>180</v>
      </c>
      <c r="L1183" s="40"/>
      <c r="M1183" s="199" t="s">
        <v>1</v>
      </c>
      <c r="N1183" s="200" t="s">
        <v>44</v>
      </c>
      <c r="O1183" s="72"/>
      <c r="P1183" s="201">
        <f>O1183*H1183</f>
        <v>0</v>
      </c>
      <c r="Q1183" s="201">
        <v>0</v>
      </c>
      <c r="R1183" s="201">
        <f>Q1183*H1183</f>
        <v>0</v>
      </c>
      <c r="S1183" s="201">
        <v>0</v>
      </c>
      <c r="T1183" s="202">
        <f>S1183*H1183</f>
        <v>0</v>
      </c>
      <c r="U1183" s="35"/>
      <c r="V1183" s="35"/>
      <c r="W1183" s="35"/>
      <c r="X1183" s="35"/>
      <c r="Y1183" s="35"/>
      <c r="Z1183" s="35"/>
      <c r="AA1183" s="35"/>
      <c r="AB1183" s="35"/>
      <c r="AC1183" s="35"/>
      <c r="AD1183" s="35"/>
      <c r="AE1183" s="35"/>
      <c r="AR1183" s="203" t="s">
        <v>181</v>
      </c>
      <c r="AT1183" s="203" t="s">
        <v>176</v>
      </c>
      <c r="AU1183" s="203" t="s">
        <v>89</v>
      </c>
      <c r="AY1183" s="18" t="s">
        <v>174</v>
      </c>
      <c r="BE1183" s="204">
        <f>IF(N1183="základní",J1183,0)</f>
        <v>0</v>
      </c>
      <c r="BF1183" s="204">
        <f>IF(N1183="snížená",J1183,0)</f>
        <v>0</v>
      </c>
      <c r="BG1183" s="204">
        <f>IF(N1183="zákl. přenesená",J1183,0)</f>
        <v>0</v>
      </c>
      <c r="BH1183" s="204">
        <f>IF(N1183="sníž. přenesená",J1183,0)</f>
        <v>0</v>
      </c>
      <c r="BI1183" s="204">
        <f>IF(N1183="nulová",J1183,0)</f>
        <v>0</v>
      </c>
      <c r="BJ1183" s="18" t="s">
        <v>87</v>
      </c>
      <c r="BK1183" s="204">
        <f>ROUND(I1183*H1183,2)</f>
        <v>0</v>
      </c>
      <c r="BL1183" s="18" t="s">
        <v>181</v>
      </c>
      <c r="BM1183" s="203" t="s">
        <v>1056</v>
      </c>
    </row>
    <row r="1184" spans="2:51" s="13" customFormat="1" ht="11.25">
      <c r="B1184" s="205"/>
      <c r="C1184" s="206"/>
      <c r="D1184" s="207" t="s">
        <v>183</v>
      </c>
      <c r="E1184" s="208" t="s">
        <v>1</v>
      </c>
      <c r="F1184" s="209" t="s">
        <v>529</v>
      </c>
      <c r="G1184" s="206"/>
      <c r="H1184" s="208" t="s">
        <v>1</v>
      </c>
      <c r="I1184" s="210"/>
      <c r="J1184" s="206"/>
      <c r="K1184" s="206"/>
      <c r="L1184" s="211"/>
      <c r="M1184" s="212"/>
      <c r="N1184" s="213"/>
      <c r="O1184" s="213"/>
      <c r="P1184" s="213"/>
      <c r="Q1184" s="213"/>
      <c r="R1184" s="213"/>
      <c r="S1184" s="213"/>
      <c r="T1184" s="214"/>
      <c r="AT1184" s="215" t="s">
        <v>183</v>
      </c>
      <c r="AU1184" s="215" t="s">
        <v>89</v>
      </c>
      <c r="AV1184" s="13" t="s">
        <v>87</v>
      </c>
      <c r="AW1184" s="13" t="s">
        <v>36</v>
      </c>
      <c r="AX1184" s="13" t="s">
        <v>79</v>
      </c>
      <c r="AY1184" s="215" t="s">
        <v>174</v>
      </c>
    </row>
    <row r="1185" spans="2:51" s="13" customFormat="1" ht="11.25">
      <c r="B1185" s="205"/>
      <c r="C1185" s="206"/>
      <c r="D1185" s="207" t="s">
        <v>183</v>
      </c>
      <c r="E1185" s="208" t="s">
        <v>1</v>
      </c>
      <c r="F1185" s="209" t="s">
        <v>752</v>
      </c>
      <c r="G1185" s="206"/>
      <c r="H1185" s="208" t="s">
        <v>1</v>
      </c>
      <c r="I1185" s="210"/>
      <c r="J1185" s="206"/>
      <c r="K1185" s="206"/>
      <c r="L1185" s="211"/>
      <c r="M1185" s="212"/>
      <c r="N1185" s="213"/>
      <c r="O1185" s="213"/>
      <c r="P1185" s="213"/>
      <c r="Q1185" s="213"/>
      <c r="R1185" s="213"/>
      <c r="S1185" s="213"/>
      <c r="T1185" s="214"/>
      <c r="AT1185" s="215" t="s">
        <v>183</v>
      </c>
      <c r="AU1185" s="215" t="s">
        <v>89</v>
      </c>
      <c r="AV1185" s="13" t="s">
        <v>87</v>
      </c>
      <c r="AW1185" s="13" t="s">
        <v>36</v>
      </c>
      <c r="AX1185" s="13" t="s">
        <v>79</v>
      </c>
      <c r="AY1185" s="215" t="s">
        <v>174</v>
      </c>
    </row>
    <row r="1186" spans="2:51" s="13" customFormat="1" ht="11.25">
      <c r="B1186" s="205"/>
      <c r="C1186" s="206"/>
      <c r="D1186" s="207" t="s">
        <v>183</v>
      </c>
      <c r="E1186" s="208" t="s">
        <v>1</v>
      </c>
      <c r="F1186" s="209" t="s">
        <v>1057</v>
      </c>
      <c r="G1186" s="206"/>
      <c r="H1186" s="208" t="s">
        <v>1</v>
      </c>
      <c r="I1186" s="210"/>
      <c r="J1186" s="206"/>
      <c r="K1186" s="206"/>
      <c r="L1186" s="211"/>
      <c r="M1186" s="212"/>
      <c r="N1186" s="213"/>
      <c r="O1186" s="213"/>
      <c r="P1186" s="213"/>
      <c r="Q1186" s="213"/>
      <c r="R1186" s="213"/>
      <c r="S1186" s="213"/>
      <c r="T1186" s="214"/>
      <c r="AT1186" s="215" t="s">
        <v>183</v>
      </c>
      <c r="AU1186" s="215" t="s">
        <v>89</v>
      </c>
      <c r="AV1186" s="13" t="s">
        <v>87</v>
      </c>
      <c r="AW1186" s="13" t="s">
        <v>36</v>
      </c>
      <c r="AX1186" s="13" t="s">
        <v>79</v>
      </c>
      <c r="AY1186" s="215" t="s">
        <v>174</v>
      </c>
    </row>
    <row r="1187" spans="2:51" s="14" customFormat="1" ht="11.25">
      <c r="B1187" s="216"/>
      <c r="C1187" s="217"/>
      <c r="D1187" s="207" t="s">
        <v>183</v>
      </c>
      <c r="E1187" s="218" t="s">
        <v>1</v>
      </c>
      <c r="F1187" s="219" t="s">
        <v>1058</v>
      </c>
      <c r="G1187" s="217"/>
      <c r="H1187" s="220">
        <v>320</v>
      </c>
      <c r="I1187" s="221"/>
      <c r="J1187" s="217"/>
      <c r="K1187" s="217"/>
      <c r="L1187" s="222"/>
      <c r="M1187" s="223"/>
      <c r="N1187" s="224"/>
      <c r="O1187" s="224"/>
      <c r="P1187" s="224"/>
      <c r="Q1187" s="224"/>
      <c r="R1187" s="224"/>
      <c r="S1187" s="224"/>
      <c r="T1187" s="225"/>
      <c r="AT1187" s="226" t="s">
        <v>183</v>
      </c>
      <c r="AU1187" s="226" t="s">
        <v>89</v>
      </c>
      <c r="AV1187" s="14" t="s">
        <v>89</v>
      </c>
      <c r="AW1187" s="14" t="s">
        <v>36</v>
      </c>
      <c r="AX1187" s="14" t="s">
        <v>79</v>
      </c>
      <c r="AY1187" s="226" t="s">
        <v>174</v>
      </c>
    </row>
    <row r="1188" spans="2:51" s="15" customFormat="1" ht="11.25">
      <c r="B1188" s="227"/>
      <c r="C1188" s="228"/>
      <c r="D1188" s="207" t="s">
        <v>183</v>
      </c>
      <c r="E1188" s="229" t="s">
        <v>1</v>
      </c>
      <c r="F1188" s="230" t="s">
        <v>188</v>
      </c>
      <c r="G1188" s="228"/>
      <c r="H1188" s="231">
        <v>320</v>
      </c>
      <c r="I1188" s="232"/>
      <c r="J1188" s="228"/>
      <c r="K1188" s="228"/>
      <c r="L1188" s="233"/>
      <c r="M1188" s="234"/>
      <c r="N1188" s="235"/>
      <c r="O1188" s="235"/>
      <c r="P1188" s="235"/>
      <c r="Q1188" s="235"/>
      <c r="R1188" s="235"/>
      <c r="S1188" s="235"/>
      <c r="T1188" s="236"/>
      <c r="AT1188" s="237" t="s">
        <v>183</v>
      </c>
      <c r="AU1188" s="237" t="s">
        <v>89</v>
      </c>
      <c r="AV1188" s="15" t="s">
        <v>181</v>
      </c>
      <c r="AW1188" s="15" t="s">
        <v>36</v>
      </c>
      <c r="AX1188" s="15" t="s">
        <v>87</v>
      </c>
      <c r="AY1188" s="237" t="s">
        <v>174</v>
      </c>
    </row>
    <row r="1189" spans="1:65" s="2" customFormat="1" ht="14.45" customHeight="1">
      <c r="A1189" s="35"/>
      <c r="B1189" s="36"/>
      <c r="C1189" s="192" t="s">
        <v>1059</v>
      </c>
      <c r="D1189" s="192" t="s">
        <v>176</v>
      </c>
      <c r="E1189" s="193" t="s">
        <v>1060</v>
      </c>
      <c r="F1189" s="194" t="s">
        <v>1061</v>
      </c>
      <c r="G1189" s="195" t="s">
        <v>197</v>
      </c>
      <c r="H1189" s="196">
        <v>1600</v>
      </c>
      <c r="I1189" s="197"/>
      <c r="J1189" s="198">
        <f>ROUND(I1189*H1189,2)</f>
        <v>0</v>
      </c>
      <c r="K1189" s="194" t="s">
        <v>180</v>
      </c>
      <c r="L1189" s="40"/>
      <c r="M1189" s="199" t="s">
        <v>1</v>
      </c>
      <c r="N1189" s="200" t="s">
        <v>44</v>
      </c>
      <c r="O1189" s="72"/>
      <c r="P1189" s="201">
        <f>O1189*H1189</f>
        <v>0</v>
      </c>
      <c r="Q1189" s="201">
        <v>0</v>
      </c>
      <c r="R1189" s="201">
        <f>Q1189*H1189</f>
        <v>0</v>
      </c>
      <c r="S1189" s="201">
        <v>0</v>
      </c>
      <c r="T1189" s="202">
        <f>S1189*H1189</f>
        <v>0</v>
      </c>
      <c r="U1189" s="35"/>
      <c r="V1189" s="35"/>
      <c r="W1189" s="35"/>
      <c r="X1189" s="35"/>
      <c r="Y1189" s="35"/>
      <c r="Z1189" s="35"/>
      <c r="AA1189" s="35"/>
      <c r="AB1189" s="35"/>
      <c r="AC1189" s="35"/>
      <c r="AD1189" s="35"/>
      <c r="AE1189" s="35"/>
      <c r="AR1189" s="203" t="s">
        <v>181</v>
      </c>
      <c r="AT1189" s="203" t="s">
        <v>176</v>
      </c>
      <c r="AU1189" s="203" t="s">
        <v>89</v>
      </c>
      <c r="AY1189" s="18" t="s">
        <v>174</v>
      </c>
      <c r="BE1189" s="204">
        <f>IF(N1189="základní",J1189,0)</f>
        <v>0</v>
      </c>
      <c r="BF1189" s="204">
        <f>IF(N1189="snížená",J1189,0)</f>
        <v>0</v>
      </c>
      <c r="BG1189" s="204">
        <f>IF(N1189="zákl. přenesená",J1189,0)</f>
        <v>0</v>
      </c>
      <c r="BH1189" s="204">
        <f>IF(N1189="sníž. přenesená",J1189,0)</f>
        <v>0</v>
      </c>
      <c r="BI1189" s="204">
        <f>IF(N1189="nulová",J1189,0)</f>
        <v>0</v>
      </c>
      <c r="BJ1189" s="18" t="s">
        <v>87</v>
      </c>
      <c r="BK1189" s="204">
        <f>ROUND(I1189*H1189,2)</f>
        <v>0</v>
      </c>
      <c r="BL1189" s="18" t="s">
        <v>181</v>
      </c>
      <c r="BM1189" s="203" t="s">
        <v>1062</v>
      </c>
    </row>
    <row r="1190" spans="2:51" s="14" customFormat="1" ht="11.25">
      <c r="B1190" s="216"/>
      <c r="C1190" s="217"/>
      <c r="D1190" s="207" t="s">
        <v>183</v>
      </c>
      <c r="E1190" s="218" t="s">
        <v>1</v>
      </c>
      <c r="F1190" s="219" t="s">
        <v>1063</v>
      </c>
      <c r="G1190" s="217"/>
      <c r="H1190" s="220">
        <v>1600</v>
      </c>
      <c r="I1190" s="221"/>
      <c r="J1190" s="217"/>
      <c r="K1190" s="217"/>
      <c r="L1190" s="222"/>
      <c r="M1190" s="223"/>
      <c r="N1190" s="224"/>
      <c r="O1190" s="224"/>
      <c r="P1190" s="224"/>
      <c r="Q1190" s="224"/>
      <c r="R1190" s="224"/>
      <c r="S1190" s="224"/>
      <c r="T1190" s="225"/>
      <c r="AT1190" s="226" t="s">
        <v>183</v>
      </c>
      <c r="AU1190" s="226" t="s">
        <v>89</v>
      </c>
      <c r="AV1190" s="14" t="s">
        <v>89</v>
      </c>
      <c r="AW1190" s="14" t="s">
        <v>36</v>
      </c>
      <c r="AX1190" s="14" t="s">
        <v>87</v>
      </c>
      <c r="AY1190" s="226" t="s">
        <v>174</v>
      </c>
    </row>
    <row r="1191" spans="1:65" s="2" customFormat="1" ht="14.45" customHeight="1">
      <c r="A1191" s="35"/>
      <c r="B1191" s="36"/>
      <c r="C1191" s="192" t="s">
        <v>1064</v>
      </c>
      <c r="D1191" s="192" t="s">
        <v>176</v>
      </c>
      <c r="E1191" s="193" t="s">
        <v>1065</v>
      </c>
      <c r="F1191" s="194" t="s">
        <v>1066</v>
      </c>
      <c r="G1191" s="195" t="s">
        <v>197</v>
      </c>
      <c r="H1191" s="196">
        <v>320</v>
      </c>
      <c r="I1191" s="197"/>
      <c r="J1191" s="198">
        <f>ROUND(I1191*H1191,2)</f>
        <v>0</v>
      </c>
      <c r="K1191" s="194" t="s">
        <v>180</v>
      </c>
      <c r="L1191" s="40"/>
      <c r="M1191" s="199" t="s">
        <v>1</v>
      </c>
      <c r="N1191" s="200" t="s">
        <v>44</v>
      </c>
      <c r="O1191" s="72"/>
      <c r="P1191" s="201">
        <f>O1191*H1191</f>
        <v>0</v>
      </c>
      <c r="Q1191" s="201">
        <v>0</v>
      </c>
      <c r="R1191" s="201">
        <f>Q1191*H1191</f>
        <v>0</v>
      </c>
      <c r="S1191" s="201">
        <v>0</v>
      </c>
      <c r="T1191" s="202">
        <f>S1191*H1191</f>
        <v>0</v>
      </c>
      <c r="U1191" s="35"/>
      <c r="V1191" s="35"/>
      <c r="W1191" s="35"/>
      <c r="X1191" s="35"/>
      <c r="Y1191" s="35"/>
      <c r="Z1191" s="35"/>
      <c r="AA1191" s="35"/>
      <c r="AB1191" s="35"/>
      <c r="AC1191" s="35"/>
      <c r="AD1191" s="35"/>
      <c r="AE1191" s="35"/>
      <c r="AR1191" s="203" t="s">
        <v>181</v>
      </c>
      <c r="AT1191" s="203" t="s">
        <v>176</v>
      </c>
      <c r="AU1191" s="203" t="s">
        <v>89</v>
      </c>
      <c r="AY1191" s="18" t="s">
        <v>174</v>
      </c>
      <c r="BE1191" s="204">
        <f>IF(N1191="základní",J1191,0)</f>
        <v>0</v>
      </c>
      <c r="BF1191" s="204">
        <f>IF(N1191="snížená",J1191,0)</f>
        <v>0</v>
      </c>
      <c r="BG1191" s="204">
        <f>IF(N1191="zákl. přenesená",J1191,0)</f>
        <v>0</v>
      </c>
      <c r="BH1191" s="204">
        <f>IF(N1191="sníž. přenesená",J1191,0)</f>
        <v>0</v>
      </c>
      <c r="BI1191" s="204">
        <f>IF(N1191="nulová",J1191,0)</f>
        <v>0</v>
      </c>
      <c r="BJ1191" s="18" t="s">
        <v>87</v>
      </c>
      <c r="BK1191" s="204">
        <f>ROUND(I1191*H1191,2)</f>
        <v>0</v>
      </c>
      <c r="BL1191" s="18" t="s">
        <v>181</v>
      </c>
      <c r="BM1191" s="203" t="s">
        <v>1067</v>
      </c>
    </row>
    <row r="1192" spans="2:51" s="13" customFormat="1" ht="11.25">
      <c r="B1192" s="205"/>
      <c r="C1192" s="206"/>
      <c r="D1192" s="207" t="s">
        <v>183</v>
      </c>
      <c r="E1192" s="208" t="s">
        <v>1</v>
      </c>
      <c r="F1192" s="209" t="s">
        <v>529</v>
      </c>
      <c r="G1192" s="206"/>
      <c r="H1192" s="208" t="s">
        <v>1</v>
      </c>
      <c r="I1192" s="210"/>
      <c r="J1192" s="206"/>
      <c r="K1192" s="206"/>
      <c r="L1192" s="211"/>
      <c r="M1192" s="212"/>
      <c r="N1192" s="213"/>
      <c r="O1192" s="213"/>
      <c r="P1192" s="213"/>
      <c r="Q1192" s="213"/>
      <c r="R1192" s="213"/>
      <c r="S1192" s="213"/>
      <c r="T1192" s="214"/>
      <c r="AT1192" s="215" t="s">
        <v>183</v>
      </c>
      <c r="AU1192" s="215" t="s">
        <v>89</v>
      </c>
      <c r="AV1192" s="13" t="s">
        <v>87</v>
      </c>
      <c r="AW1192" s="13" t="s">
        <v>36</v>
      </c>
      <c r="AX1192" s="13" t="s">
        <v>79</v>
      </c>
      <c r="AY1192" s="215" t="s">
        <v>174</v>
      </c>
    </row>
    <row r="1193" spans="2:51" s="13" customFormat="1" ht="11.25">
      <c r="B1193" s="205"/>
      <c r="C1193" s="206"/>
      <c r="D1193" s="207" t="s">
        <v>183</v>
      </c>
      <c r="E1193" s="208" t="s">
        <v>1</v>
      </c>
      <c r="F1193" s="209" t="s">
        <v>752</v>
      </c>
      <c r="G1193" s="206"/>
      <c r="H1193" s="208" t="s">
        <v>1</v>
      </c>
      <c r="I1193" s="210"/>
      <c r="J1193" s="206"/>
      <c r="K1193" s="206"/>
      <c r="L1193" s="211"/>
      <c r="M1193" s="212"/>
      <c r="N1193" s="213"/>
      <c r="O1193" s="213"/>
      <c r="P1193" s="213"/>
      <c r="Q1193" s="213"/>
      <c r="R1193" s="213"/>
      <c r="S1193" s="213"/>
      <c r="T1193" s="214"/>
      <c r="AT1193" s="215" t="s">
        <v>183</v>
      </c>
      <c r="AU1193" s="215" t="s">
        <v>89</v>
      </c>
      <c r="AV1193" s="13" t="s">
        <v>87</v>
      </c>
      <c r="AW1193" s="13" t="s">
        <v>36</v>
      </c>
      <c r="AX1193" s="13" t="s">
        <v>79</v>
      </c>
      <c r="AY1193" s="215" t="s">
        <v>174</v>
      </c>
    </row>
    <row r="1194" spans="2:51" s="13" customFormat="1" ht="11.25">
      <c r="B1194" s="205"/>
      <c r="C1194" s="206"/>
      <c r="D1194" s="207" t="s">
        <v>183</v>
      </c>
      <c r="E1194" s="208" t="s">
        <v>1</v>
      </c>
      <c r="F1194" s="209" t="s">
        <v>1057</v>
      </c>
      <c r="G1194" s="206"/>
      <c r="H1194" s="208" t="s">
        <v>1</v>
      </c>
      <c r="I1194" s="210"/>
      <c r="J1194" s="206"/>
      <c r="K1194" s="206"/>
      <c r="L1194" s="211"/>
      <c r="M1194" s="212"/>
      <c r="N1194" s="213"/>
      <c r="O1194" s="213"/>
      <c r="P1194" s="213"/>
      <c r="Q1194" s="213"/>
      <c r="R1194" s="213"/>
      <c r="S1194" s="213"/>
      <c r="T1194" s="214"/>
      <c r="AT1194" s="215" t="s">
        <v>183</v>
      </c>
      <c r="AU1194" s="215" t="s">
        <v>89</v>
      </c>
      <c r="AV1194" s="13" t="s">
        <v>87</v>
      </c>
      <c r="AW1194" s="13" t="s">
        <v>36</v>
      </c>
      <c r="AX1194" s="13" t="s">
        <v>79</v>
      </c>
      <c r="AY1194" s="215" t="s">
        <v>174</v>
      </c>
    </row>
    <row r="1195" spans="2:51" s="14" customFormat="1" ht="11.25">
      <c r="B1195" s="216"/>
      <c r="C1195" s="217"/>
      <c r="D1195" s="207" t="s">
        <v>183</v>
      </c>
      <c r="E1195" s="218" t="s">
        <v>1</v>
      </c>
      <c r="F1195" s="219" t="s">
        <v>1058</v>
      </c>
      <c r="G1195" s="217"/>
      <c r="H1195" s="220">
        <v>320</v>
      </c>
      <c r="I1195" s="221"/>
      <c r="J1195" s="217"/>
      <c r="K1195" s="217"/>
      <c r="L1195" s="222"/>
      <c r="M1195" s="223"/>
      <c r="N1195" s="224"/>
      <c r="O1195" s="224"/>
      <c r="P1195" s="224"/>
      <c r="Q1195" s="224"/>
      <c r="R1195" s="224"/>
      <c r="S1195" s="224"/>
      <c r="T1195" s="225"/>
      <c r="AT1195" s="226" t="s">
        <v>183</v>
      </c>
      <c r="AU1195" s="226" t="s">
        <v>89</v>
      </c>
      <c r="AV1195" s="14" t="s">
        <v>89</v>
      </c>
      <c r="AW1195" s="14" t="s">
        <v>36</v>
      </c>
      <c r="AX1195" s="14" t="s">
        <v>79</v>
      </c>
      <c r="AY1195" s="226" t="s">
        <v>174</v>
      </c>
    </row>
    <row r="1196" spans="2:51" s="15" customFormat="1" ht="11.25">
      <c r="B1196" s="227"/>
      <c r="C1196" s="228"/>
      <c r="D1196" s="207" t="s">
        <v>183</v>
      </c>
      <c r="E1196" s="229" t="s">
        <v>1</v>
      </c>
      <c r="F1196" s="230" t="s">
        <v>188</v>
      </c>
      <c r="G1196" s="228"/>
      <c r="H1196" s="231">
        <v>320</v>
      </c>
      <c r="I1196" s="232"/>
      <c r="J1196" s="228"/>
      <c r="K1196" s="228"/>
      <c r="L1196" s="233"/>
      <c r="M1196" s="234"/>
      <c r="N1196" s="235"/>
      <c r="O1196" s="235"/>
      <c r="P1196" s="235"/>
      <c r="Q1196" s="235"/>
      <c r="R1196" s="235"/>
      <c r="S1196" s="235"/>
      <c r="T1196" s="236"/>
      <c r="AT1196" s="237" t="s">
        <v>183</v>
      </c>
      <c r="AU1196" s="237" t="s">
        <v>89</v>
      </c>
      <c r="AV1196" s="15" t="s">
        <v>181</v>
      </c>
      <c r="AW1196" s="15" t="s">
        <v>36</v>
      </c>
      <c r="AX1196" s="15" t="s">
        <v>87</v>
      </c>
      <c r="AY1196" s="237" t="s">
        <v>174</v>
      </c>
    </row>
    <row r="1197" spans="1:65" s="2" customFormat="1" ht="14.45" customHeight="1">
      <c r="A1197" s="35"/>
      <c r="B1197" s="36"/>
      <c r="C1197" s="192" t="s">
        <v>1068</v>
      </c>
      <c r="D1197" s="192" t="s">
        <v>176</v>
      </c>
      <c r="E1197" s="193" t="s">
        <v>1069</v>
      </c>
      <c r="F1197" s="194" t="s">
        <v>1070</v>
      </c>
      <c r="G1197" s="195" t="s">
        <v>179</v>
      </c>
      <c r="H1197" s="196">
        <v>192.04</v>
      </c>
      <c r="I1197" s="197"/>
      <c r="J1197" s="198">
        <f>ROUND(I1197*H1197,2)</f>
        <v>0</v>
      </c>
      <c r="K1197" s="194" t="s">
        <v>180</v>
      </c>
      <c r="L1197" s="40"/>
      <c r="M1197" s="199" t="s">
        <v>1</v>
      </c>
      <c r="N1197" s="200" t="s">
        <v>44</v>
      </c>
      <c r="O1197" s="72"/>
      <c r="P1197" s="201">
        <f>O1197*H1197</f>
        <v>0</v>
      </c>
      <c r="Q1197" s="201">
        <v>0.00013</v>
      </c>
      <c r="R1197" s="201">
        <f>Q1197*H1197</f>
        <v>0.024965199999999996</v>
      </c>
      <c r="S1197" s="201">
        <v>0</v>
      </c>
      <c r="T1197" s="202">
        <f>S1197*H1197</f>
        <v>0</v>
      </c>
      <c r="U1197" s="35"/>
      <c r="V1197" s="35"/>
      <c r="W1197" s="35"/>
      <c r="X1197" s="35"/>
      <c r="Y1197" s="35"/>
      <c r="Z1197" s="35"/>
      <c r="AA1197" s="35"/>
      <c r="AB1197" s="35"/>
      <c r="AC1197" s="35"/>
      <c r="AD1197" s="35"/>
      <c r="AE1197" s="35"/>
      <c r="AR1197" s="203" t="s">
        <v>181</v>
      </c>
      <c r="AT1197" s="203" t="s">
        <v>176</v>
      </c>
      <c r="AU1197" s="203" t="s">
        <v>89</v>
      </c>
      <c r="AY1197" s="18" t="s">
        <v>174</v>
      </c>
      <c r="BE1197" s="204">
        <f>IF(N1197="základní",J1197,0)</f>
        <v>0</v>
      </c>
      <c r="BF1197" s="204">
        <f>IF(N1197="snížená",J1197,0)</f>
        <v>0</v>
      </c>
      <c r="BG1197" s="204">
        <f>IF(N1197="zákl. přenesená",J1197,0)</f>
        <v>0</v>
      </c>
      <c r="BH1197" s="204">
        <f>IF(N1197="sníž. přenesená",J1197,0)</f>
        <v>0</v>
      </c>
      <c r="BI1197" s="204">
        <f>IF(N1197="nulová",J1197,0)</f>
        <v>0</v>
      </c>
      <c r="BJ1197" s="18" t="s">
        <v>87</v>
      </c>
      <c r="BK1197" s="204">
        <f>ROUND(I1197*H1197,2)</f>
        <v>0</v>
      </c>
      <c r="BL1197" s="18" t="s">
        <v>181</v>
      </c>
      <c r="BM1197" s="203" t="s">
        <v>1071</v>
      </c>
    </row>
    <row r="1198" spans="2:51" s="13" customFormat="1" ht="11.25">
      <c r="B1198" s="205"/>
      <c r="C1198" s="206"/>
      <c r="D1198" s="207" t="s">
        <v>183</v>
      </c>
      <c r="E1198" s="208" t="s">
        <v>1</v>
      </c>
      <c r="F1198" s="209" t="s">
        <v>529</v>
      </c>
      <c r="G1198" s="206"/>
      <c r="H1198" s="208" t="s">
        <v>1</v>
      </c>
      <c r="I1198" s="210"/>
      <c r="J1198" s="206"/>
      <c r="K1198" s="206"/>
      <c r="L1198" s="211"/>
      <c r="M1198" s="212"/>
      <c r="N1198" s="213"/>
      <c r="O1198" s="213"/>
      <c r="P1198" s="213"/>
      <c r="Q1198" s="213"/>
      <c r="R1198" s="213"/>
      <c r="S1198" s="213"/>
      <c r="T1198" s="214"/>
      <c r="AT1198" s="215" t="s">
        <v>183</v>
      </c>
      <c r="AU1198" s="215" t="s">
        <v>89</v>
      </c>
      <c r="AV1198" s="13" t="s">
        <v>87</v>
      </c>
      <c r="AW1198" s="13" t="s">
        <v>36</v>
      </c>
      <c r="AX1198" s="13" t="s">
        <v>79</v>
      </c>
      <c r="AY1198" s="215" t="s">
        <v>174</v>
      </c>
    </row>
    <row r="1199" spans="2:51" s="13" customFormat="1" ht="11.25">
      <c r="B1199" s="205"/>
      <c r="C1199" s="206"/>
      <c r="D1199" s="207" t="s">
        <v>183</v>
      </c>
      <c r="E1199" s="208" t="s">
        <v>1</v>
      </c>
      <c r="F1199" s="209" t="s">
        <v>752</v>
      </c>
      <c r="G1199" s="206"/>
      <c r="H1199" s="208" t="s">
        <v>1</v>
      </c>
      <c r="I1199" s="210"/>
      <c r="J1199" s="206"/>
      <c r="K1199" s="206"/>
      <c r="L1199" s="211"/>
      <c r="M1199" s="212"/>
      <c r="N1199" s="213"/>
      <c r="O1199" s="213"/>
      <c r="P1199" s="213"/>
      <c r="Q1199" s="213"/>
      <c r="R1199" s="213"/>
      <c r="S1199" s="213"/>
      <c r="T1199" s="214"/>
      <c r="AT1199" s="215" t="s">
        <v>183</v>
      </c>
      <c r="AU1199" s="215" t="s">
        <v>89</v>
      </c>
      <c r="AV1199" s="13" t="s">
        <v>87</v>
      </c>
      <c r="AW1199" s="13" t="s">
        <v>36</v>
      </c>
      <c r="AX1199" s="13" t="s">
        <v>79</v>
      </c>
      <c r="AY1199" s="215" t="s">
        <v>174</v>
      </c>
    </row>
    <row r="1200" spans="2:51" s="13" customFormat="1" ht="11.25">
      <c r="B1200" s="205"/>
      <c r="C1200" s="206"/>
      <c r="D1200" s="207" t="s">
        <v>183</v>
      </c>
      <c r="E1200" s="208" t="s">
        <v>1</v>
      </c>
      <c r="F1200" s="209" t="s">
        <v>1072</v>
      </c>
      <c r="G1200" s="206"/>
      <c r="H1200" s="208" t="s">
        <v>1</v>
      </c>
      <c r="I1200" s="210"/>
      <c r="J1200" s="206"/>
      <c r="K1200" s="206"/>
      <c r="L1200" s="211"/>
      <c r="M1200" s="212"/>
      <c r="N1200" s="213"/>
      <c r="O1200" s="213"/>
      <c r="P1200" s="213"/>
      <c r="Q1200" s="213"/>
      <c r="R1200" s="213"/>
      <c r="S1200" s="213"/>
      <c r="T1200" s="214"/>
      <c r="AT1200" s="215" t="s">
        <v>183</v>
      </c>
      <c r="AU1200" s="215" t="s">
        <v>89</v>
      </c>
      <c r="AV1200" s="13" t="s">
        <v>87</v>
      </c>
      <c r="AW1200" s="13" t="s">
        <v>36</v>
      </c>
      <c r="AX1200" s="13" t="s">
        <v>79</v>
      </c>
      <c r="AY1200" s="215" t="s">
        <v>174</v>
      </c>
    </row>
    <row r="1201" spans="2:51" s="14" customFormat="1" ht="11.25">
      <c r="B1201" s="216"/>
      <c r="C1201" s="217"/>
      <c r="D1201" s="207" t="s">
        <v>183</v>
      </c>
      <c r="E1201" s="218" t="s">
        <v>1</v>
      </c>
      <c r="F1201" s="219" t="s">
        <v>1073</v>
      </c>
      <c r="G1201" s="217"/>
      <c r="H1201" s="220">
        <v>25.76</v>
      </c>
      <c r="I1201" s="221"/>
      <c r="J1201" s="217"/>
      <c r="K1201" s="217"/>
      <c r="L1201" s="222"/>
      <c r="M1201" s="223"/>
      <c r="N1201" s="224"/>
      <c r="O1201" s="224"/>
      <c r="P1201" s="224"/>
      <c r="Q1201" s="224"/>
      <c r="R1201" s="224"/>
      <c r="S1201" s="224"/>
      <c r="T1201" s="225"/>
      <c r="AT1201" s="226" t="s">
        <v>183</v>
      </c>
      <c r="AU1201" s="226" t="s">
        <v>89</v>
      </c>
      <c r="AV1201" s="14" t="s">
        <v>89</v>
      </c>
      <c r="AW1201" s="14" t="s">
        <v>36</v>
      </c>
      <c r="AX1201" s="14" t="s">
        <v>79</v>
      </c>
      <c r="AY1201" s="226" t="s">
        <v>174</v>
      </c>
    </row>
    <row r="1202" spans="2:51" s="14" customFormat="1" ht="11.25">
      <c r="B1202" s="216"/>
      <c r="C1202" s="217"/>
      <c r="D1202" s="207" t="s">
        <v>183</v>
      </c>
      <c r="E1202" s="218" t="s">
        <v>1</v>
      </c>
      <c r="F1202" s="219" t="s">
        <v>1074</v>
      </c>
      <c r="G1202" s="217"/>
      <c r="H1202" s="220">
        <v>55.28</v>
      </c>
      <c r="I1202" s="221"/>
      <c r="J1202" s="217"/>
      <c r="K1202" s="217"/>
      <c r="L1202" s="222"/>
      <c r="M1202" s="223"/>
      <c r="N1202" s="224"/>
      <c r="O1202" s="224"/>
      <c r="P1202" s="224"/>
      <c r="Q1202" s="224"/>
      <c r="R1202" s="224"/>
      <c r="S1202" s="224"/>
      <c r="T1202" s="225"/>
      <c r="AT1202" s="226" t="s">
        <v>183</v>
      </c>
      <c r="AU1202" s="226" t="s">
        <v>89</v>
      </c>
      <c r="AV1202" s="14" t="s">
        <v>89</v>
      </c>
      <c r="AW1202" s="14" t="s">
        <v>36</v>
      </c>
      <c r="AX1202" s="14" t="s">
        <v>79</v>
      </c>
      <c r="AY1202" s="226" t="s">
        <v>174</v>
      </c>
    </row>
    <row r="1203" spans="2:51" s="16" customFormat="1" ht="11.25">
      <c r="B1203" s="238"/>
      <c r="C1203" s="239"/>
      <c r="D1203" s="207" t="s">
        <v>183</v>
      </c>
      <c r="E1203" s="240" t="s">
        <v>1</v>
      </c>
      <c r="F1203" s="241" t="s">
        <v>226</v>
      </c>
      <c r="G1203" s="239"/>
      <c r="H1203" s="242">
        <v>81.04</v>
      </c>
      <c r="I1203" s="243"/>
      <c r="J1203" s="239"/>
      <c r="K1203" s="239"/>
      <c r="L1203" s="244"/>
      <c r="M1203" s="245"/>
      <c r="N1203" s="246"/>
      <c r="O1203" s="246"/>
      <c r="P1203" s="246"/>
      <c r="Q1203" s="246"/>
      <c r="R1203" s="246"/>
      <c r="S1203" s="246"/>
      <c r="T1203" s="247"/>
      <c r="AT1203" s="248" t="s">
        <v>183</v>
      </c>
      <c r="AU1203" s="248" t="s">
        <v>89</v>
      </c>
      <c r="AV1203" s="16" t="s">
        <v>194</v>
      </c>
      <c r="AW1203" s="16" t="s">
        <v>36</v>
      </c>
      <c r="AX1203" s="16" t="s">
        <v>79</v>
      </c>
      <c r="AY1203" s="248" t="s">
        <v>174</v>
      </c>
    </row>
    <row r="1204" spans="2:51" s="13" customFormat="1" ht="11.25">
      <c r="B1204" s="205"/>
      <c r="C1204" s="206"/>
      <c r="D1204" s="207" t="s">
        <v>183</v>
      </c>
      <c r="E1204" s="208" t="s">
        <v>1</v>
      </c>
      <c r="F1204" s="209" t="s">
        <v>1075</v>
      </c>
      <c r="G1204" s="206"/>
      <c r="H1204" s="208" t="s">
        <v>1</v>
      </c>
      <c r="I1204" s="210"/>
      <c r="J1204" s="206"/>
      <c r="K1204" s="206"/>
      <c r="L1204" s="211"/>
      <c r="M1204" s="212"/>
      <c r="N1204" s="213"/>
      <c r="O1204" s="213"/>
      <c r="P1204" s="213"/>
      <c r="Q1204" s="213"/>
      <c r="R1204" s="213"/>
      <c r="S1204" s="213"/>
      <c r="T1204" s="214"/>
      <c r="AT1204" s="215" t="s">
        <v>183</v>
      </c>
      <c r="AU1204" s="215" t="s">
        <v>89</v>
      </c>
      <c r="AV1204" s="13" t="s">
        <v>87</v>
      </c>
      <c r="AW1204" s="13" t="s">
        <v>36</v>
      </c>
      <c r="AX1204" s="13" t="s">
        <v>79</v>
      </c>
      <c r="AY1204" s="215" t="s">
        <v>174</v>
      </c>
    </row>
    <row r="1205" spans="2:51" s="14" customFormat="1" ht="11.25">
      <c r="B1205" s="216"/>
      <c r="C1205" s="217"/>
      <c r="D1205" s="207" t="s">
        <v>183</v>
      </c>
      <c r="E1205" s="218" t="s">
        <v>1</v>
      </c>
      <c r="F1205" s="219" t="s">
        <v>1076</v>
      </c>
      <c r="G1205" s="217"/>
      <c r="H1205" s="220">
        <v>111</v>
      </c>
      <c r="I1205" s="221"/>
      <c r="J1205" s="217"/>
      <c r="K1205" s="217"/>
      <c r="L1205" s="222"/>
      <c r="M1205" s="223"/>
      <c r="N1205" s="224"/>
      <c r="O1205" s="224"/>
      <c r="P1205" s="224"/>
      <c r="Q1205" s="224"/>
      <c r="R1205" s="224"/>
      <c r="S1205" s="224"/>
      <c r="T1205" s="225"/>
      <c r="AT1205" s="226" t="s">
        <v>183</v>
      </c>
      <c r="AU1205" s="226" t="s">
        <v>89</v>
      </c>
      <c r="AV1205" s="14" t="s">
        <v>89</v>
      </c>
      <c r="AW1205" s="14" t="s">
        <v>36</v>
      </c>
      <c r="AX1205" s="14" t="s">
        <v>79</v>
      </c>
      <c r="AY1205" s="226" t="s">
        <v>174</v>
      </c>
    </row>
    <row r="1206" spans="2:51" s="16" customFormat="1" ht="11.25">
      <c r="B1206" s="238"/>
      <c r="C1206" s="239"/>
      <c r="D1206" s="207" t="s">
        <v>183</v>
      </c>
      <c r="E1206" s="240" t="s">
        <v>1</v>
      </c>
      <c r="F1206" s="241" t="s">
        <v>226</v>
      </c>
      <c r="G1206" s="239"/>
      <c r="H1206" s="242">
        <v>111</v>
      </c>
      <c r="I1206" s="243"/>
      <c r="J1206" s="239"/>
      <c r="K1206" s="239"/>
      <c r="L1206" s="244"/>
      <c r="M1206" s="245"/>
      <c r="N1206" s="246"/>
      <c r="O1206" s="246"/>
      <c r="P1206" s="246"/>
      <c r="Q1206" s="246"/>
      <c r="R1206" s="246"/>
      <c r="S1206" s="246"/>
      <c r="T1206" s="247"/>
      <c r="AT1206" s="248" t="s">
        <v>183</v>
      </c>
      <c r="AU1206" s="248" t="s">
        <v>89</v>
      </c>
      <c r="AV1206" s="16" t="s">
        <v>194</v>
      </c>
      <c r="AW1206" s="16" t="s">
        <v>36</v>
      </c>
      <c r="AX1206" s="16" t="s">
        <v>79</v>
      </c>
      <c r="AY1206" s="248" t="s">
        <v>174</v>
      </c>
    </row>
    <row r="1207" spans="2:51" s="15" customFormat="1" ht="11.25">
      <c r="B1207" s="227"/>
      <c r="C1207" s="228"/>
      <c r="D1207" s="207" t="s">
        <v>183</v>
      </c>
      <c r="E1207" s="229" t="s">
        <v>1</v>
      </c>
      <c r="F1207" s="230" t="s">
        <v>188</v>
      </c>
      <c r="G1207" s="228"/>
      <c r="H1207" s="231">
        <v>192.04000000000002</v>
      </c>
      <c r="I1207" s="232"/>
      <c r="J1207" s="228"/>
      <c r="K1207" s="228"/>
      <c r="L1207" s="233"/>
      <c r="M1207" s="234"/>
      <c r="N1207" s="235"/>
      <c r="O1207" s="235"/>
      <c r="P1207" s="235"/>
      <c r="Q1207" s="235"/>
      <c r="R1207" s="235"/>
      <c r="S1207" s="235"/>
      <c r="T1207" s="236"/>
      <c r="AT1207" s="237" t="s">
        <v>183</v>
      </c>
      <c r="AU1207" s="237" t="s">
        <v>89</v>
      </c>
      <c r="AV1207" s="15" t="s">
        <v>181</v>
      </c>
      <c r="AW1207" s="15" t="s">
        <v>36</v>
      </c>
      <c r="AX1207" s="15" t="s">
        <v>87</v>
      </c>
      <c r="AY1207" s="237" t="s">
        <v>174</v>
      </c>
    </row>
    <row r="1208" spans="1:65" s="2" customFormat="1" ht="14.45" customHeight="1">
      <c r="A1208" s="35"/>
      <c r="B1208" s="36"/>
      <c r="C1208" s="192" t="s">
        <v>1077</v>
      </c>
      <c r="D1208" s="192" t="s">
        <v>176</v>
      </c>
      <c r="E1208" s="193" t="s">
        <v>1078</v>
      </c>
      <c r="F1208" s="194" t="s">
        <v>1079</v>
      </c>
      <c r="G1208" s="195" t="s">
        <v>179</v>
      </c>
      <c r="H1208" s="196">
        <v>289</v>
      </c>
      <c r="I1208" s="197"/>
      <c r="J1208" s="198">
        <f>ROUND(I1208*H1208,2)</f>
        <v>0</v>
      </c>
      <c r="K1208" s="194" t="s">
        <v>180</v>
      </c>
      <c r="L1208" s="40"/>
      <c r="M1208" s="199" t="s">
        <v>1</v>
      </c>
      <c r="N1208" s="200" t="s">
        <v>44</v>
      </c>
      <c r="O1208" s="72"/>
      <c r="P1208" s="201">
        <f>O1208*H1208</f>
        <v>0</v>
      </c>
      <c r="Q1208" s="201">
        <v>4E-05</v>
      </c>
      <c r="R1208" s="201">
        <f>Q1208*H1208</f>
        <v>0.01156</v>
      </c>
      <c r="S1208" s="201">
        <v>0</v>
      </c>
      <c r="T1208" s="202">
        <f>S1208*H1208</f>
        <v>0</v>
      </c>
      <c r="U1208" s="35"/>
      <c r="V1208" s="35"/>
      <c r="W1208" s="35"/>
      <c r="X1208" s="35"/>
      <c r="Y1208" s="35"/>
      <c r="Z1208" s="35"/>
      <c r="AA1208" s="35"/>
      <c r="AB1208" s="35"/>
      <c r="AC1208" s="35"/>
      <c r="AD1208" s="35"/>
      <c r="AE1208" s="35"/>
      <c r="AR1208" s="203" t="s">
        <v>181</v>
      </c>
      <c r="AT1208" s="203" t="s">
        <v>176</v>
      </c>
      <c r="AU1208" s="203" t="s">
        <v>89</v>
      </c>
      <c r="AY1208" s="18" t="s">
        <v>174</v>
      </c>
      <c r="BE1208" s="204">
        <f>IF(N1208="základní",J1208,0)</f>
        <v>0</v>
      </c>
      <c r="BF1208" s="204">
        <f>IF(N1208="snížená",J1208,0)</f>
        <v>0</v>
      </c>
      <c r="BG1208" s="204">
        <f>IF(N1208="zákl. přenesená",J1208,0)</f>
        <v>0</v>
      </c>
      <c r="BH1208" s="204">
        <f>IF(N1208="sníž. přenesená",J1208,0)</f>
        <v>0</v>
      </c>
      <c r="BI1208" s="204">
        <f>IF(N1208="nulová",J1208,0)</f>
        <v>0</v>
      </c>
      <c r="BJ1208" s="18" t="s">
        <v>87</v>
      </c>
      <c r="BK1208" s="204">
        <f>ROUND(I1208*H1208,2)</f>
        <v>0</v>
      </c>
      <c r="BL1208" s="18" t="s">
        <v>181</v>
      </c>
      <c r="BM1208" s="203" t="s">
        <v>1080</v>
      </c>
    </row>
    <row r="1209" spans="2:51" s="13" customFormat="1" ht="11.25">
      <c r="B1209" s="205"/>
      <c r="C1209" s="206"/>
      <c r="D1209" s="207" t="s">
        <v>183</v>
      </c>
      <c r="E1209" s="208" t="s">
        <v>1</v>
      </c>
      <c r="F1209" s="209" t="s">
        <v>529</v>
      </c>
      <c r="G1209" s="206"/>
      <c r="H1209" s="208" t="s">
        <v>1</v>
      </c>
      <c r="I1209" s="210"/>
      <c r="J1209" s="206"/>
      <c r="K1209" s="206"/>
      <c r="L1209" s="211"/>
      <c r="M1209" s="212"/>
      <c r="N1209" s="213"/>
      <c r="O1209" s="213"/>
      <c r="P1209" s="213"/>
      <c r="Q1209" s="213"/>
      <c r="R1209" s="213"/>
      <c r="S1209" s="213"/>
      <c r="T1209" s="214"/>
      <c r="AT1209" s="215" t="s">
        <v>183</v>
      </c>
      <c r="AU1209" s="215" t="s">
        <v>89</v>
      </c>
      <c r="AV1209" s="13" t="s">
        <v>87</v>
      </c>
      <c r="AW1209" s="13" t="s">
        <v>36</v>
      </c>
      <c r="AX1209" s="13" t="s">
        <v>79</v>
      </c>
      <c r="AY1209" s="215" t="s">
        <v>174</v>
      </c>
    </row>
    <row r="1210" spans="2:51" s="13" customFormat="1" ht="11.25">
      <c r="B1210" s="205"/>
      <c r="C1210" s="206"/>
      <c r="D1210" s="207" t="s">
        <v>183</v>
      </c>
      <c r="E1210" s="208" t="s">
        <v>1</v>
      </c>
      <c r="F1210" s="209" t="s">
        <v>752</v>
      </c>
      <c r="G1210" s="206"/>
      <c r="H1210" s="208" t="s">
        <v>1</v>
      </c>
      <c r="I1210" s="210"/>
      <c r="J1210" s="206"/>
      <c r="K1210" s="206"/>
      <c r="L1210" s="211"/>
      <c r="M1210" s="212"/>
      <c r="N1210" s="213"/>
      <c r="O1210" s="213"/>
      <c r="P1210" s="213"/>
      <c r="Q1210" s="213"/>
      <c r="R1210" s="213"/>
      <c r="S1210" s="213"/>
      <c r="T1210" s="214"/>
      <c r="AT1210" s="215" t="s">
        <v>183</v>
      </c>
      <c r="AU1210" s="215" t="s">
        <v>89</v>
      </c>
      <c r="AV1210" s="13" t="s">
        <v>87</v>
      </c>
      <c r="AW1210" s="13" t="s">
        <v>36</v>
      </c>
      <c r="AX1210" s="13" t="s">
        <v>79</v>
      </c>
      <c r="AY1210" s="215" t="s">
        <v>174</v>
      </c>
    </row>
    <row r="1211" spans="2:51" s="14" customFormat="1" ht="11.25">
      <c r="B1211" s="216"/>
      <c r="C1211" s="217"/>
      <c r="D1211" s="207" t="s">
        <v>183</v>
      </c>
      <c r="E1211" s="218" t="s">
        <v>1</v>
      </c>
      <c r="F1211" s="219" t="s">
        <v>1081</v>
      </c>
      <c r="G1211" s="217"/>
      <c r="H1211" s="220">
        <v>178</v>
      </c>
      <c r="I1211" s="221"/>
      <c r="J1211" s="217"/>
      <c r="K1211" s="217"/>
      <c r="L1211" s="222"/>
      <c r="M1211" s="223"/>
      <c r="N1211" s="224"/>
      <c r="O1211" s="224"/>
      <c r="P1211" s="224"/>
      <c r="Q1211" s="224"/>
      <c r="R1211" s="224"/>
      <c r="S1211" s="224"/>
      <c r="T1211" s="225"/>
      <c r="AT1211" s="226" t="s">
        <v>183</v>
      </c>
      <c r="AU1211" s="226" t="s">
        <v>89</v>
      </c>
      <c r="AV1211" s="14" t="s">
        <v>89</v>
      </c>
      <c r="AW1211" s="14" t="s">
        <v>36</v>
      </c>
      <c r="AX1211" s="14" t="s">
        <v>79</v>
      </c>
      <c r="AY1211" s="226" t="s">
        <v>174</v>
      </c>
    </row>
    <row r="1212" spans="2:51" s="16" customFormat="1" ht="11.25">
      <c r="B1212" s="238"/>
      <c r="C1212" s="239"/>
      <c r="D1212" s="207" t="s">
        <v>183</v>
      </c>
      <c r="E1212" s="240" t="s">
        <v>1</v>
      </c>
      <c r="F1212" s="241" t="s">
        <v>226</v>
      </c>
      <c r="G1212" s="239"/>
      <c r="H1212" s="242">
        <v>178</v>
      </c>
      <c r="I1212" s="243"/>
      <c r="J1212" s="239"/>
      <c r="K1212" s="239"/>
      <c r="L1212" s="244"/>
      <c r="M1212" s="245"/>
      <c r="N1212" s="246"/>
      <c r="O1212" s="246"/>
      <c r="P1212" s="246"/>
      <c r="Q1212" s="246"/>
      <c r="R1212" s="246"/>
      <c r="S1212" s="246"/>
      <c r="T1212" s="247"/>
      <c r="AT1212" s="248" t="s">
        <v>183</v>
      </c>
      <c r="AU1212" s="248" t="s">
        <v>89</v>
      </c>
      <c r="AV1212" s="16" t="s">
        <v>194</v>
      </c>
      <c r="AW1212" s="16" t="s">
        <v>36</v>
      </c>
      <c r="AX1212" s="16" t="s">
        <v>79</v>
      </c>
      <c r="AY1212" s="248" t="s">
        <v>174</v>
      </c>
    </row>
    <row r="1213" spans="2:51" s="13" customFormat="1" ht="11.25">
      <c r="B1213" s="205"/>
      <c r="C1213" s="206"/>
      <c r="D1213" s="207" t="s">
        <v>183</v>
      </c>
      <c r="E1213" s="208" t="s">
        <v>1</v>
      </c>
      <c r="F1213" s="209" t="s">
        <v>1075</v>
      </c>
      <c r="G1213" s="206"/>
      <c r="H1213" s="208" t="s">
        <v>1</v>
      </c>
      <c r="I1213" s="210"/>
      <c r="J1213" s="206"/>
      <c r="K1213" s="206"/>
      <c r="L1213" s="211"/>
      <c r="M1213" s="212"/>
      <c r="N1213" s="213"/>
      <c r="O1213" s="213"/>
      <c r="P1213" s="213"/>
      <c r="Q1213" s="213"/>
      <c r="R1213" s="213"/>
      <c r="S1213" s="213"/>
      <c r="T1213" s="214"/>
      <c r="AT1213" s="215" t="s">
        <v>183</v>
      </c>
      <c r="AU1213" s="215" t="s">
        <v>89</v>
      </c>
      <c r="AV1213" s="13" t="s">
        <v>87</v>
      </c>
      <c r="AW1213" s="13" t="s">
        <v>36</v>
      </c>
      <c r="AX1213" s="13" t="s">
        <v>79</v>
      </c>
      <c r="AY1213" s="215" t="s">
        <v>174</v>
      </c>
    </row>
    <row r="1214" spans="2:51" s="14" customFormat="1" ht="11.25">
      <c r="B1214" s="216"/>
      <c r="C1214" s="217"/>
      <c r="D1214" s="207" t="s">
        <v>183</v>
      </c>
      <c r="E1214" s="218" t="s">
        <v>1</v>
      </c>
      <c r="F1214" s="219" t="s">
        <v>1076</v>
      </c>
      <c r="G1214" s="217"/>
      <c r="H1214" s="220">
        <v>111</v>
      </c>
      <c r="I1214" s="221"/>
      <c r="J1214" s="217"/>
      <c r="K1214" s="217"/>
      <c r="L1214" s="222"/>
      <c r="M1214" s="223"/>
      <c r="N1214" s="224"/>
      <c r="O1214" s="224"/>
      <c r="P1214" s="224"/>
      <c r="Q1214" s="224"/>
      <c r="R1214" s="224"/>
      <c r="S1214" s="224"/>
      <c r="T1214" s="225"/>
      <c r="AT1214" s="226" t="s">
        <v>183</v>
      </c>
      <c r="AU1214" s="226" t="s">
        <v>89</v>
      </c>
      <c r="AV1214" s="14" t="s">
        <v>89</v>
      </c>
      <c r="AW1214" s="14" t="s">
        <v>36</v>
      </c>
      <c r="AX1214" s="14" t="s">
        <v>79</v>
      </c>
      <c r="AY1214" s="226" t="s">
        <v>174</v>
      </c>
    </row>
    <row r="1215" spans="2:51" s="16" customFormat="1" ht="11.25">
      <c r="B1215" s="238"/>
      <c r="C1215" s="239"/>
      <c r="D1215" s="207" t="s">
        <v>183</v>
      </c>
      <c r="E1215" s="240" t="s">
        <v>1</v>
      </c>
      <c r="F1215" s="241" t="s">
        <v>226</v>
      </c>
      <c r="G1215" s="239"/>
      <c r="H1215" s="242">
        <v>111</v>
      </c>
      <c r="I1215" s="243"/>
      <c r="J1215" s="239"/>
      <c r="K1215" s="239"/>
      <c r="L1215" s="244"/>
      <c r="M1215" s="245"/>
      <c r="N1215" s="246"/>
      <c r="O1215" s="246"/>
      <c r="P1215" s="246"/>
      <c r="Q1215" s="246"/>
      <c r="R1215" s="246"/>
      <c r="S1215" s="246"/>
      <c r="T1215" s="247"/>
      <c r="AT1215" s="248" t="s">
        <v>183</v>
      </c>
      <c r="AU1215" s="248" t="s">
        <v>89</v>
      </c>
      <c r="AV1215" s="16" t="s">
        <v>194</v>
      </c>
      <c r="AW1215" s="16" t="s">
        <v>36</v>
      </c>
      <c r="AX1215" s="16" t="s">
        <v>79</v>
      </c>
      <c r="AY1215" s="248" t="s">
        <v>174</v>
      </c>
    </row>
    <row r="1216" spans="2:51" s="15" customFormat="1" ht="11.25">
      <c r="B1216" s="227"/>
      <c r="C1216" s="228"/>
      <c r="D1216" s="207" t="s">
        <v>183</v>
      </c>
      <c r="E1216" s="229" t="s">
        <v>1</v>
      </c>
      <c r="F1216" s="230" t="s">
        <v>188</v>
      </c>
      <c r="G1216" s="228"/>
      <c r="H1216" s="231">
        <v>289</v>
      </c>
      <c r="I1216" s="232"/>
      <c r="J1216" s="228"/>
      <c r="K1216" s="228"/>
      <c r="L1216" s="233"/>
      <c r="M1216" s="234"/>
      <c r="N1216" s="235"/>
      <c r="O1216" s="235"/>
      <c r="P1216" s="235"/>
      <c r="Q1216" s="235"/>
      <c r="R1216" s="235"/>
      <c r="S1216" s="235"/>
      <c r="T1216" s="236"/>
      <c r="AT1216" s="237" t="s">
        <v>183</v>
      </c>
      <c r="AU1216" s="237" t="s">
        <v>89</v>
      </c>
      <c r="AV1216" s="15" t="s">
        <v>181</v>
      </c>
      <c r="AW1216" s="15" t="s">
        <v>36</v>
      </c>
      <c r="AX1216" s="15" t="s">
        <v>87</v>
      </c>
      <c r="AY1216" s="237" t="s">
        <v>174</v>
      </c>
    </row>
    <row r="1217" spans="1:65" s="2" customFormat="1" ht="14.45" customHeight="1">
      <c r="A1217" s="35"/>
      <c r="B1217" s="36"/>
      <c r="C1217" s="192" t="s">
        <v>1082</v>
      </c>
      <c r="D1217" s="192" t="s">
        <v>176</v>
      </c>
      <c r="E1217" s="193" t="s">
        <v>1083</v>
      </c>
      <c r="F1217" s="194" t="s">
        <v>1084</v>
      </c>
      <c r="G1217" s="195" t="s">
        <v>179</v>
      </c>
      <c r="H1217" s="196">
        <v>61.375</v>
      </c>
      <c r="I1217" s="197"/>
      <c r="J1217" s="198">
        <f>ROUND(I1217*H1217,2)</f>
        <v>0</v>
      </c>
      <c r="K1217" s="194" t="s">
        <v>180</v>
      </c>
      <c r="L1217" s="40"/>
      <c r="M1217" s="199" t="s">
        <v>1</v>
      </c>
      <c r="N1217" s="200" t="s">
        <v>44</v>
      </c>
      <c r="O1217" s="72"/>
      <c r="P1217" s="201">
        <f>O1217*H1217</f>
        <v>0</v>
      </c>
      <c r="Q1217" s="201">
        <v>0.00063</v>
      </c>
      <c r="R1217" s="201">
        <f>Q1217*H1217</f>
        <v>0.03866625</v>
      </c>
      <c r="S1217" s="201">
        <v>0</v>
      </c>
      <c r="T1217" s="202">
        <f>S1217*H1217</f>
        <v>0</v>
      </c>
      <c r="U1217" s="35"/>
      <c r="V1217" s="35"/>
      <c r="W1217" s="35"/>
      <c r="X1217" s="35"/>
      <c r="Y1217" s="35"/>
      <c r="Z1217" s="35"/>
      <c r="AA1217" s="35"/>
      <c r="AB1217" s="35"/>
      <c r="AC1217" s="35"/>
      <c r="AD1217" s="35"/>
      <c r="AE1217" s="35"/>
      <c r="AR1217" s="203" t="s">
        <v>181</v>
      </c>
      <c r="AT1217" s="203" t="s">
        <v>176</v>
      </c>
      <c r="AU1217" s="203" t="s">
        <v>89</v>
      </c>
      <c r="AY1217" s="18" t="s">
        <v>174</v>
      </c>
      <c r="BE1217" s="204">
        <f>IF(N1217="základní",J1217,0)</f>
        <v>0</v>
      </c>
      <c r="BF1217" s="204">
        <f>IF(N1217="snížená",J1217,0)</f>
        <v>0</v>
      </c>
      <c r="BG1217" s="204">
        <f>IF(N1217="zákl. přenesená",J1217,0)</f>
        <v>0</v>
      </c>
      <c r="BH1217" s="204">
        <f>IF(N1217="sníž. přenesená",J1217,0)</f>
        <v>0</v>
      </c>
      <c r="BI1217" s="204">
        <f>IF(N1217="nulová",J1217,0)</f>
        <v>0</v>
      </c>
      <c r="BJ1217" s="18" t="s">
        <v>87</v>
      </c>
      <c r="BK1217" s="204">
        <f>ROUND(I1217*H1217,2)</f>
        <v>0</v>
      </c>
      <c r="BL1217" s="18" t="s">
        <v>181</v>
      </c>
      <c r="BM1217" s="203" t="s">
        <v>1085</v>
      </c>
    </row>
    <row r="1218" spans="2:51" s="13" customFormat="1" ht="11.25">
      <c r="B1218" s="205"/>
      <c r="C1218" s="206"/>
      <c r="D1218" s="207" t="s">
        <v>183</v>
      </c>
      <c r="E1218" s="208" t="s">
        <v>1</v>
      </c>
      <c r="F1218" s="209" t="s">
        <v>200</v>
      </c>
      <c r="G1218" s="206"/>
      <c r="H1218" s="208" t="s">
        <v>1</v>
      </c>
      <c r="I1218" s="210"/>
      <c r="J1218" s="206"/>
      <c r="K1218" s="206"/>
      <c r="L1218" s="211"/>
      <c r="M1218" s="212"/>
      <c r="N1218" s="213"/>
      <c r="O1218" s="213"/>
      <c r="P1218" s="213"/>
      <c r="Q1218" s="213"/>
      <c r="R1218" s="213"/>
      <c r="S1218" s="213"/>
      <c r="T1218" s="214"/>
      <c r="AT1218" s="215" t="s">
        <v>183</v>
      </c>
      <c r="AU1218" s="215" t="s">
        <v>89</v>
      </c>
      <c r="AV1218" s="13" t="s">
        <v>87</v>
      </c>
      <c r="AW1218" s="13" t="s">
        <v>36</v>
      </c>
      <c r="AX1218" s="13" t="s">
        <v>79</v>
      </c>
      <c r="AY1218" s="215" t="s">
        <v>174</v>
      </c>
    </row>
    <row r="1219" spans="2:51" s="13" customFormat="1" ht="11.25">
      <c r="B1219" s="205"/>
      <c r="C1219" s="206"/>
      <c r="D1219" s="207" t="s">
        <v>183</v>
      </c>
      <c r="E1219" s="208" t="s">
        <v>1</v>
      </c>
      <c r="F1219" s="209" t="s">
        <v>201</v>
      </c>
      <c r="G1219" s="206"/>
      <c r="H1219" s="208" t="s">
        <v>1</v>
      </c>
      <c r="I1219" s="210"/>
      <c r="J1219" s="206"/>
      <c r="K1219" s="206"/>
      <c r="L1219" s="211"/>
      <c r="M1219" s="212"/>
      <c r="N1219" s="213"/>
      <c r="O1219" s="213"/>
      <c r="P1219" s="213"/>
      <c r="Q1219" s="213"/>
      <c r="R1219" s="213"/>
      <c r="S1219" s="213"/>
      <c r="T1219" s="214"/>
      <c r="AT1219" s="215" t="s">
        <v>183</v>
      </c>
      <c r="AU1219" s="215" t="s">
        <v>89</v>
      </c>
      <c r="AV1219" s="13" t="s">
        <v>87</v>
      </c>
      <c r="AW1219" s="13" t="s">
        <v>36</v>
      </c>
      <c r="AX1219" s="13" t="s">
        <v>79</v>
      </c>
      <c r="AY1219" s="215" t="s">
        <v>174</v>
      </c>
    </row>
    <row r="1220" spans="2:51" s="13" customFormat="1" ht="11.25">
      <c r="B1220" s="205"/>
      <c r="C1220" s="206"/>
      <c r="D1220" s="207" t="s">
        <v>183</v>
      </c>
      <c r="E1220" s="208" t="s">
        <v>1</v>
      </c>
      <c r="F1220" s="209" t="s">
        <v>1086</v>
      </c>
      <c r="G1220" s="206"/>
      <c r="H1220" s="208" t="s">
        <v>1</v>
      </c>
      <c r="I1220" s="210"/>
      <c r="J1220" s="206"/>
      <c r="K1220" s="206"/>
      <c r="L1220" s="211"/>
      <c r="M1220" s="212"/>
      <c r="N1220" s="213"/>
      <c r="O1220" s="213"/>
      <c r="P1220" s="213"/>
      <c r="Q1220" s="213"/>
      <c r="R1220" s="213"/>
      <c r="S1220" s="213"/>
      <c r="T1220" s="214"/>
      <c r="AT1220" s="215" t="s">
        <v>183</v>
      </c>
      <c r="AU1220" s="215" t="s">
        <v>89</v>
      </c>
      <c r="AV1220" s="13" t="s">
        <v>87</v>
      </c>
      <c r="AW1220" s="13" t="s">
        <v>36</v>
      </c>
      <c r="AX1220" s="13" t="s">
        <v>79</v>
      </c>
      <c r="AY1220" s="215" t="s">
        <v>174</v>
      </c>
    </row>
    <row r="1221" spans="2:51" s="14" customFormat="1" ht="11.25">
      <c r="B1221" s="216"/>
      <c r="C1221" s="217"/>
      <c r="D1221" s="207" t="s">
        <v>183</v>
      </c>
      <c r="E1221" s="218" t="s">
        <v>1</v>
      </c>
      <c r="F1221" s="219" t="s">
        <v>943</v>
      </c>
      <c r="G1221" s="217"/>
      <c r="H1221" s="220">
        <v>30.685</v>
      </c>
      <c r="I1221" s="221"/>
      <c r="J1221" s="217"/>
      <c r="K1221" s="217"/>
      <c r="L1221" s="222"/>
      <c r="M1221" s="223"/>
      <c r="N1221" s="224"/>
      <c r="O1221" s="224"/>
      <c r="P1221" s="224"/>
      <c r="Q1221" s="224"/>
      <c r="R1221" s="224"/>
      <c r="S1221" s="224"/>
      <c r="T1221" s="225"/>
      <c r="AT1221" s="226" t="s">
        <v>183</v>
      </c>
      <c r="AU1221" s="226" t="s">
        <v>89</v>
      </c>
      <c r="AV1221" s="14" t="s">
        <v>89</v>
      </c>
      <c r="AW1221" s="14" t="s">
        <v>36</v>
      </c>
      <c r="AX1221" s="14" t="s">
        <v>79</v>
      </c>
      <c r="AY1221" s="226" t="s">
        <v>174</v>
      </c>
    </row>
    <row r="1222" spans="2:51" s="14" customFormat="1" ht="11.25">
      <c r="B1222" s="216"/>
      <c r="C1222" s="217"/>
      <c r="D1222" s="207" t="s">
        <v>183</v>
      </c>
      <c r="E1222" s="218" t="s">
        <v>1</v>
      </c>
      <c r="F1222" s="219" t="s">
        <v>944</v>
      </c>
      <c r="G1222" s="217"/>
      <c r="H1222" s="220">
        <v>30.69</v>
      </c>
      <c r="I1222" s="221"/>
      <c r="J1222" s="217"/>
      <c r="K1222" s="217"/>
      <c r="L1222" s="222"/>
      <c r="M1222" s="223"/>
      <c r="N1222" s="224"/>
      <c r="O1222" s="224"/>
      <c r="P1222" s="224"/>
      <c r="Q1222" s="224"/>
      <c r="R1222" s="224"/>
      <c r="S1222" s="224"/>
      <c r="T1222" s="225"/>
      <c r="AT1222" s="226" t="s">
        <v>183</v>
      </c>
      <c r="AU1222" s="226" t="s">
        <v>89</v>
      </c>
      <c r="AV1222" s="14" t="s">
        <v>89</v>
      </c>
      <c r="AW1222" s="14" t="s">
        <v>36</v>
      </c>
      <c r="AX1222" s="14" t="s">
        <v>79</v>
      </c>
      <c r="AY1222" s="226" t="s">
        <v>174</v>
      </c>
    </row>
    <row r="1223" spans="2:51" s="15" customFormat="1" ht="11.25">
      <c r="B1223" s="227"/>
      <c r="C1223" s="228"/>
      <c r="D1223" s="207" t="s">
        <v>183</v>
      </c>
      <c r="E1223" s="229" t="s">
        <v>1</v>
      </c>
      <c r="F1223" s="230" t="s">
        <v>188</v>
      </c>
      <c r="G1223" s="228"/>
      <c r="H1223" s="231">
        <v>61.375</v>
      </c>
      <c r="I1223" s="232"/>
      <c r="J1223" s="228"/>
      <c r="K1223" s="228"/>
      <c r="L1223" s="233"/>
      <c r="M1223" s="234"/>
      <c r="N1223" s="235"/>
      <c r="O1223" s="235"/>
      <c r="P1223" s="235"/>
      <c r="Q1223" s="235"/>
      <c r="R1223" s="235"/>
      <c r="S1223" s="235"/>
      <c r="T1223" s="236"/>
      <c r="AT1223" s="237" t="s">
        <v>183</v>
      </c>
      <c r="AU1223" s="237" t="s">
        <v>89</v>
      </c>
      <c r="AV1223" s="15" t="s">
        <v>181</v>
      </c>
      <c r="AW1223" s="15" t="s">
        <v>36</v>
      </c>
      <c r="AX1223" s="15" t="s">
        <v>87</v>
      </c>
      <c r="AY1223" s="237" t="s">
        <v>174</v>
      </c>
    </row>
    <row r="1224" spans="1:65" s="2" customFormat="1" ht="14.45" customHeight="1">
      <c r="A1224" s="35"/>
      <c r="B1224" s="36"/>
      <c r="C1224" s="192" t="s">
        <v>1087</v>
      </c>
      <c r="D1224" s="192" t="s">
        <v>176</v>
      </c>
      <c r="E1224" s="193" t="s">
        <v>1088</v>
      </c>
      <c r="F1224" s="194" t="s">
        <v>1089</v>
      </c>
      <c r="G1224" s="195" t="s">
        <v>595</v>
      </c>
      <c r="H1224" s="196">
        <v>100</v>
      </c>
      <c r="I1224" s="197"/>
      <c r="J1224" s="198">
        <f>ROUND(I1224*H1224,2)</f>
        <v>0</v>
      </c>
      <c r="K1224" s="194" t="s">
        <v>180</v>
      </c>
      <c r="L1224" s="40"/>
      <c r="M1224" s="199" t="s">
        <v>1</v>
      </c>
      <c r="N1224" s="200" t="s">
        <v>44</v>
      </c>
      <c r="O1224" s="72"/>
      <c r="P1224" s="201">
        <f>O1224*H1224</f>
        <v>0</v>
      </c>
      <c r="Q1224" s="201">
        <v>1E-05</v>
      </c>
      <c r="R1224" s="201">
        <f>Q1224*H1224</f>
        <v>0.001</v>
      </c>
      <c r="S1224" s="201">
        <v>0</v>
      </c>
      <c r="T1224" s="202">
        <f>S1224*H1224</f>
        <v>0</v>
      </c>
      <c r="U1224" s="35"/>
      <c r="V1224" s="35"/>
      <c r="W1224" s="35"/>
      <c r="X1224" s="35"/>
      <c r="Y1224" s="35"/>
      <c r="Z1224" s="35"/>
      <c r="AA1224" s="35"/>
      <c r="AB1224" s="35"/>
      <c r="AC1224" s="35"/>
      <c r="AD1224" s="35"/>
      <c r="AE1224" s="35"/>
      <c r="AR1224" s="203" t="s">
        <v>181</v>
      </c>
      <c r="AT1224" s="203" t="s">
        <v>176</v>
      </c>
      <c r="AU1224" s="203" t="s">
        <v>89</v>
      </c>
      <c r="AY1224" s="18" t="s">
        <v>174</v>
      </c>
      <c r="BE1224" s="204">
        <f>IF(N1224="základní",J1224,0)</f>
        <v>0</v>
      </c>
      <c r="BF1224" s="204">
        <f>IF(N1224="snížená",J1224,0)</f>
        <v>0</v>
      </c>
      <c r="BG1224" s="204">
        <f>IF(N1224="zákl. přenesená",J1224,0)</f>
        <v>0</v>
      </c>
      <c r="BH1224" s="204">
        <f>IF(N1224="sníž. přenesená",J1224,0)</f>
        <v>0</v>
      </c>
      <c r="BI1224" s="204">
        <f>IF(N1224="nulová",J1224,0)</f>
        <v>0</v>
      </c>
      <c r="BJ1224" s="18" t="s">
        <v>87</v>
      </c>
      <c r="BK1224" s="204">
        <f>ROUND(I1224*H1224,2)</f>
        <v>0</v>
      </c>
      <c r="BL1224" s="18" t="s">
        <v>181</v>
      </c>
      <c r="BM1224" s="203" t="s">
        <v>1090</v>
      </c>
    </row>
    <row r="1225" spans="2:51" s="13" customFormat="1" ht="11.25">
      <c r="B1225" s="205"/>
      <c r="C1225" s="206"/>
      <c r="D1225" s="207" t="s">
        <v>183</v>
      </c>
      <c r="E1225" s="208" t="s">
        <v>1</v>
      </c>
      <c r="F1225" s="209" t="s">
        <v>1091</v>
      </c>
      <c r="G1225" s="206"/>
      <c r="H1225" s="208" t="s">
        <v>1</v>
      </c>
      <c r="I1225" s="210"/>
      <c r="J1225" s="206"/>
      <c r="K1225" s="206"/>
      <c r="L1225" s="211"/>
      <c r="M1225" s="212"/>
      <c r="N1225" s="213"/>
      <c r="O1225" s="213"/>
      <c r="P1225" s="213"/>
      <c r="Q1225" s="213"/>
      <c r="R1225" s="213"/>
      <c r="S1225" s="213"/>
      <c r="T1225" s="214"/>
      <c r="AT1225" s="215" t="s">
        <v>183</v>
      </c>
      <c r="AU1225" s="215" t="s">
        <v>89</v>
      </c>
      <c r="AV1225" s="13" t="s">
        <v>87</v>
      </c>
      <c r="AW1225" s="13" t="s">
        <v>36</v>
      </c>
      <c r="AX1225" s="13" t="s">
        <v>79</v>
      </c>
      <c r="AY1225" s="215" t="s">
        <v>174</v>
      </c>
    </row>
    <row r="1226" spans="2:51" s="14" customFormat="1" ht="11.25">
      <c r="B1226" s="216"/>
      <c r="C1226" s="217"/>
      <c r="D1226" s="207" t="s">
        <v>183</v>
      </c>
      <c r="E1226" s="218" t="s">
        <v>1</v>
      </c>
      <c r="F1226" s="219" t="s">
        <v>1092</v>
      </c>
      <c r="G1226" s="217"/>
      <c r="H1226" s="220">
        <v>96.5</v>
      </c>
      <c r="I1226" s="221"/>
      <c r="J1226" s="217"/>
      <c r="K1226" s="217"/>
      <c r="L1226" s="222"/>
      <c r="M1226" s="223"/>
      <c r="N1226" s="224"/>
      <c r="O1226" s="224"/>
      <c r="P1226" s="224"/>
      <c r="Q1226" s="224"/>
      <c r="R1226" s="224"/>
      <c r="S1226" s="224"/>
      <c r="T1226" s="225"/>
      <c r="AT1226" s="226" t="s">
        <v>183</v>
      </c>
      <c r="AU1226" s="226" t="s">
        <v>89</v>
      </c>
      <c r="AV1226" s="14" t="s">
        <v>89</v>
      </c>
      <c r="AW1226" s="14" t="s">
        <v>36</v>
      </c>
      <c r="AX1226" s="14" t="s">
        <v>79</v>
      </c>
      <c r="AY1226" s="226" t="s">
        <v>174</v>
      </c>
    </row>
    <row r="1227" spans="2:51" s="14" customFormat="1" ht="11.25">
      <c r="B1227" s="216"/>
      <c r="C1227" s="217"/>
      <c r="D1227" s="207" t="s">
        <v>183</v>
      </c>
      <c r="E1227" s="218" t="s">
        <v>1</v>
      </c>
      <c r="F1227" s="219" t="s">
        <v>1093</v>
      </c>
      <c r="G1227" s="217"/>
      <c r="H1227" s="220">
        <v>100</v>
      </c>
      <c r="I1227" s="221"/>
      <c r="J1227" s="217"/>
      <c r="K1227" s="217"/>
      <c r="L1227" s="222"/>
      <c r="M1227" s="223"/>
      <c r="N1227" s="224"/>
      <c r="O1227" s="224"/>
      <c r="P1227" s="224"/>
      <c r="Q1227" s="224"/>
      <c r="R1227" s="224"/>
      <c r="S1227" s="224"/>
      <c r="T1227" s="225"/>
      <c r="AT1227" s="226" t="s">
        <v>183</v>
      </c>
      <c r="AU1227" s="226" t="s">
        <v>89</v>
      </c>
      <c r="AV1227" s="14" t="s">
        <v>89</v>
      </c>
      <c r="AW1227" s="14" t="s">
        <v>36</v>
      </c>
      <c r="AX1227" s="14" t="s">
        <v>87</v>
      </c>
      <c r="AY1227" s="226" t="s">
        <v>174</v>
      </c>
    </row>
    <row r="1228" spans="1:65" s="2" customFormat="1" ht="14.45" customHeight="1">
      <c r="A1228" s="35"/>
      <c r="B1228" s="36"/>
      <c r="C1228" s="192" t="s">
        <v>1094</v>
      </c>
      <c r="D1228" s="192" t="s">
        <v>176</v>
      </c>
      <c r="E1228" s="193" t="s">
        <v>1095</v>
      </c>
      <c r="F1228" s="194" t="s">
        <v>1096</v>
      </c>
      <c r="G1228" s="195" t="s">
        <v>595</v>
      </c>
      <c r="H1228" s="196">
        <v>186</v>
      </c>
      <c r="I1228" s="197"/>
      <c r="J1228" s="198">
        <f>ROUND(I1228*H1228,2)</f>
        <v>0</v>
      </c>
      <c r="K1228" s="194" t="s">
        <v>180</v>
      </c>
      <c r="L1228" s="40"/>
      <c r="M1228" s="199" t="s">
        <v>1</v>
      </c>
      <c r="N1228" s="200" t="s">
        <v>44</v>
      </c>
      <c r="O1228" s="72"/>
      <c r="P1228" s="201">
        <f>O1228*H1228</f>
        <v>0</v>
      </c>
      <c r="Q1228" s="201">
        <v>1E-05</v>
      </c>
      <c r="R1228" s="201">
        <f>Q1228*H1228</f>
        <v>0.00186</v>
      </c>
      <c r="S1228" s="201">
        <v>0</v>
      </c>
      <c r="T1228" s="202">
        <f>S1228*H1228</f>
        <v>0</v>
      </c>
      <c r="U1228" s="35"/>
      <c r="V1228" s="35"/>
      <c r="W1228" s="35"/>
      <c r="X1228" s="35"/>
      <c r="Y1228" s="35"/>
      <c r="Z1228" s="35"/>
      <c r="AA1228" s="35"/>
      <c r="AB1228" s="35"/>
      <c r="AC1228" s="35"/>
      <c r="AD1228" s="35"/>
      <c r="AE1228" s="35"/>
      <c r="AR1228" s="203" t="s">
        <v>181</v>
      </c>
      <c r="AT1228" s="203" t="s">
        <v>176</v>
      </c>
      <c r="AU1228" s="203" t="s">
        <v>89</v>
      </c>
      <c r="AY1228" s="18" t="s">
        <v>174</v>
      </c>
      <c r="BE1228" s="204">
        <f>IF(N1228="základní",J1228,0)</f>
        <v>0</v>
      </c>
      <c r="BF1228" s="204">
        <f>IF(N1228="snížená",J1228,0)</f>
        <v>0</v>
      </c>
      <c r="BG1228" s="204">
        <f>IF(N1228="zákl. přenesená",J1228,0)</f>
        <v>0</v>
      </c>
      <c r="BH1228" s="204">
        <f>IF(N1228="sníž. přenesená",J1228,0)</f>
        <v>0</v>
      </c>
      <c r="BI1228" s="204">
        <f>IF(N1228="nulová",J1228,0)</f>
        <v>0</v>
      </c>
      <c r="BJ1228" s="18" t="s">
        <v>87</v>
      </c>
      <c r="BK1228" s="204">
        <f>ROUND(I1228*H1228,2)</f>
        <v>0</v>
      </c>
      <c r="BL1228" s="18" t="s">
        <v>181</v>
      </c>
      <c r="BM1228" s="203" t="s">
        <v>1097</v>
      </c>
    </row>
    <row r="1229" spans="2:51" s="13" customFormat="1" ht="11.25">
      <c r="B1229" s="205"/>
      <c r="C1229" s="206"/>
      <c r="D1229" s="207" t="s">
        <v>183</v>
      </c>
      <c r="E1229" s="208" t="s">
        <v>1</v>
      </c>
      <c r="F1229" s="209" t="s">
        <v>522</v>
      </c>
      <c r="G1229" s="206"/>
      <c r="H1229" s="208" t="s">
        <v>1</v>
      </c>
      <c r="I1229" s="210"/>
      <c r="J1229" s="206"/>
      <c r="K1229" s="206"/>
      <c r="L1229" s="211"/>
      <c r="M1229" s="212"/>
      <c r="N1229" s="213"/>
      <c r="O1229" s="213"/>
      <c r="P1229" s="213"/>
      <c r="Q1229" s="213"/>
      <c r="R1229" s="213"/>
      <c r="S1229" s="213"/>
      <c r="T1229" s="214"/>
      <c r="AT1229" s="215" t="s">
        <v>183</v>
      </c>
      <c r="AU1229" s="215" t="s">
        <v>89</v>
      </c>
      <c r="AV1229" s="13" t="s">
        <v>87</v>
      </c>
      <c r="AW1229" s="13" t="s">
        <v>36</v>
      </c>
      <c r="AX1229" s="13" t="s">
        <v>79</v>
      </c>
      <c r="AY1229" s="215" t="s">
        <v>174</v>
      </c>
    </row>
    <row r="1230" spans="2:51" s="14" customFormat="1" ht="11.25">
      <c r="B1230" s="216"/>
      <c r="C1230" s="217"/>
      <c r="D1230" s="207" t="s">
        <v>183</v>
      </c>
      <c r="E1230" s="218" t="s">
        <v>1</v>
      </c>
      <c r="F1230" s="219" t="s">
        <v>1098</v>
      </c>
      <c r="G1230" s="217"/>
      <c r="H1230" s="220">
        <v>186.4</v>
      </c>
      <c r="I1230" s="221"/>
      <c r="J1230" s="217"/>
      <c r="K1230" s="217"/>
      <c r="L1230" s="222"/>
      <c r="M1230" s="223"/>
      <c r="N1230" s="224"/>
      <c r="O1230" s="224"/>
      <c r="P1230" s="224"/>
      <c r="Q1230" s="224"/>
      <c r="R1230" s="224"/>
      <c r="S1230" s="224"/>
      <c r="T1230" s="225"/>
      <c r="AT1230" s="226" t="s">
        <v>183</v>
      </c>
      <c r="AU1230" s="226" t="s">
        <v>89</v>
      </c>
      <c r="AV1230" s="14" t="s">
        <v>89</v>
      </c>
      <c r="AW1230" s="14" t="s">
        <v>36</v>
      </c>
      <c r="AX1230" s="14" t="s">
        <v>79</v>
      </c>
      <c r="AY1230" s="226" t="s">
        <v>174</v>
      </c>
    </row>
    <row r="1231" spans="2:51" s="14" customFormat="1" ht="11.25">
      <c r="B1231" s="216"/>
      <c r="C1231" s="217"/>
      <c r="D1231" s="207" t="s">
        <v>183</v>
      </c>
      <c r="E1231" s="218" t="s">
        <v>1</v>
      </c>
      <c r="F1231" s="219" t="s">
        <v>1099</v>
      </c>
      <c r="G1231" s="217"/>
      <c r="H1231" s="220">
        <v>186</v>
      </c>
      <c r="I1231" s="221"/>
      <c r="J1231" s="217"/>
      <c r="K1231" s="217"/>
      <c r="L1231" s="222"/>
      <c r="M1231" s="223"/>
      <c r="N1231" s="224"/>
      <c r="O1231" s="224"/>
      <c r="P1231" s="224"/>
      <c r="Q1231" s="224"/>
      <c r="R1231" s="224"/>
      <c r="S1231" s="224"/>
      <c r="T1231" s="225"/>
      <c r="AT1231" s="226" t="s">
        <v>183</v>
      </c>
      <c r="AU1231" s="226" t="s">
        <v>89</v>
      </c>
      <c r="AV1231" s="14" t="s">
        <v>89</v>
      </c>
      <c r="AW1231" s="14" t="s">
        <v>36</v>
      </c>
      <c r="AX1231" s="14" t="s">
        <v>87</v>
      </c>
      <c r="AY1231" s="226" t="s">
        <v>174</v>
      </c>
    </row>
    <row r="1232" spans="1:65" s="2" customFormat="1" ht="14.45" customHeight="1">
      <c r="A1232" s="35"/>
      <c r="B1232" s="36"/>
      <c r="C1232" s="192" t="s">
        <v>1100</v>
      </c>
      <c r="D1232" s="192" t="s">
        <v>176</v>
      </c>
      <c r="E1232" s="193" t="s">
        <v>1101</v>
      </c>
      <c r="F1232" s="194" t="s">
        <v>1102</v>
      </c>
      <c r="G1232" s="195" t="s">
        <v>197</v>
      </c>
      <c r="H1232" s="196">
        <v>0.576</v>
      </c>
      <c r="I1232" s="197"/>
      <c r="J1232" s="198">
        <f>ROUND(I1232*H1232,2)</f>
        <v>0</v>
      </c>
      <c r="K1232" s="194" t="s">
        <v>180</v>
      </c>
      <c r="L1232" s="40"/>
      <c r="M1232" s="199" t="s">
        <v>1</v>
      </c>
      <c r="N1232" s="200" t="s">
        <v>44</v>
      </c>
      <c r="O1232" s="72"/>
      <c r="P1232" s="201">
        <f>O1232*H1232</f>
        <v>0</v>
      </c>
      <c r="Q1232" s="201">
        <v>0</v>
      </c>
      <c r="R1232" s="201">
        <f>Q1232*H1232</f>
        <v>0</v>
      </c>
      <c r="S1232" s="201">
        <v>2</v>
      </c>
      <c r="T1232" s="202">
        <f>S1232*H1232</f>
        <v>1.152</v>
      </c>
      <c r="U1232" s="35"/>
      <c r="V1232" s="35"/>
      <c r="W1232" s="35"/>
      <c r="X1232" s="35"/>
      <c r="Y1232" s="35"/>
      <c r="Z1232" s="35"/>
      <c r="AA1232" s="35"/>
      <c r="AB1232" s="35"/>
      <c r="AC1232" s="35"/>
      <c r="AD1232" s="35"/>
      <c r="AE1232" s="35"/>
      <c r="AR1232" s="203" t="s">
        <v>181</v>
      </c>
      <c r="AT1232" s="203" t="s">
        <v>176</v>
      </c>
      <c r="AU1232" s="203" t="s">
        <v>89</v>
      </c>
      <c r="AY1232" s="18" t="s">
        <v>174</v>
      </c>
      <c r="BE1232" s="204">
        <f>IF(N1232="základní",J1232,0)</f>
        <v>0</v>
      </c>
      <c r="BF1232" s="204">
        <f>IF(N1232="snížená",J1232,0)</f>
        <v>0</v>
      </c>
      <c r="BG1232" s="204">
        <f>IF(N1232="zákl. přenesená",J1232,0)</f>
        <v>0</v>
      </c>
      <c r="BH1232" s="204">
        <f>IF(N1232="sníž. přenesená",J1232,0)</f>
        <v>0</v>
      </c>
      <c r="BI1232" s="204">
        <f>IF(N1232="nulová",J1232,0)</f>
        <v>0</v>
      </c>
      <c r="BJ1232" s="18" t="s">
        <v>87</v>
      </c>
      <c r="BK1232" s="204">
        <f>ROUND(I1232*H1232,2)</f>
        <v>0</v>
      </c>
      <c r="BL1232" s="18" t="s">
        <v>181</v>
      </c>
      <c r="BM1232" s="203" t="s">
        <v>1103</v>
      </c>
    </row>
    <row r="1233" spans="2:51" s="13" customFormat="1" ht="11.25">
      <c r="B1233" s="205"/>
      <c r="C1233" s="206"/>
      <c r="D1233" s="207" t="s">
        <v>183</v>
      </c>
      <c r="E1233" s="208" t="s">
        <v>1</v>
      </c>
      <c r="F1233" s="209" t="s">
        <v>1104</v>
      </c>
      <c r="G1233" s="206"/>
      <c r="H1233" s="208" t="s">
        <v>1</v>
      </c>
      <c r="I1233" s="210"/>
      <c r="J1233" s="206"/>
      <c r="K1233" s="206"/>
      <c r="L1233" s="211"/>
      <c r="M1233" s="212"/>
      <c r="N1233" s="213"/>
      <c r="O1233" s="213"/>
      <c r="P1233" s="213"/>
      <c r="Q1233" s="213"/>
      <c r="R1233" s="213"/>
      <c r="S1233" s="213"/>
      <c r="T1233" s="214"/>
      <c r="AT1233" s="215" t="s">
        <v>183</v>
      </c>
      <c r="AU1233" s="215" t="s">
        <v>89</v>
      </c>
      <c r="AV1233" s="13" t="s">
        <v>87</v>
      </c>
      <c r="AW1233" s="13" t="s">
        <v>36</v>
      </c>
      <c r="AX1233" s="13" t="s">
        <v>79</v>
      </c>
      <c r="AY1233" s="215" t="s">
        <v>174</v>
      </c>
    </row>
    <row r="1234" spans="2:51" s="13" customFormat="1" ht="11.25">
      <c r="B1234" s="205"/>
      <c r="C1234" s="206"/>
      <c r="D1234" s="207" t="s">
        <v>183</v>
      </c>
      <c r="E1234" s="208" t="s">
        <v>1</v>
      </c>
      <c r="F1234" s="209" t="s">
        <v>1105</v>
      </c>
      <c r="G1234" s="206"/>
      <c r="H1234" s="208" t="s">
        <v>1</v>
      </c>
      <c r="I1234" s="210"/>
      <c r="J1234" s="206"/>
      <c r="K1234" s="206"/>
      <c r="L1234" s="211"/>
      <c r="M1234" s="212"/>
      <c r="N1234" s="213"/>
      <c r="O1234" s="213"/>
      <c r="P1234" s="213"/>
      <c r="Q1234" s="213"/>
      <c r="R1234" s="213"/>
      <c r="S1234" s="213"/>
      <c r="T1234" s="214"/>
      <c r="AT1234" s="215" t="s">
        <v>183</v>
      </c>
      <c r="AU1234" s="215" t="s">
        <v>89</v>
      </c>
      <c r="AV1234" s="13" t="s">
        <v>87</v>
      </c>
      <c r="AW1234" s="13" t="s">
        <v>36</v>
      </c>
      <c r="AX1234" s="13" t="s">
        <v>79</v>
      </c>
      <c r="AY1234" s="215" t="s">
        <v>174</v>
      </c>
    </row>
    <row r="1235" spans="2:51" s="14" customFormat="1" ht="11.25">
      <c r="B1235" s="216"/>
      <c r="C1235" s="217"/>
      <c r="D1235" s="207" t="s">
        <v>183</v>
      </c>
      <c r="E1235" s="218" t="s">
        <v>1</v>
      </c>
      <c r="F1235" s="219" t="s">
        <v>1106</v>
      </c>
      <c r="G1235" s="217"/>
      <c r="H1235" s="220">
        <v>0.576</v>
      </c>
      <c r="I1235" s="221"/>
      <c r="J1235" s="217"/>
      <c r="K1235" s="217"/>
      <c r="L1235" s="222"/>
      <c r="M1235" s="223"/>
      <c r="N1235" s="224"/>
      <c r="O1235" s="224"/>
      <c r="P1235" s="224"/>
      <c r="Q1235" s="224"/>
      <c r="R1235" s="224"/>
      <c r="S1235" s="224"/>
      <c r="T1235" s="225"/>
      <c r="AT1235" s="226" t="s">
        <v>183</v>
      </c>
      <c r="AU1235" s="226" t="s">
        <v>89</v>
      </c>
      <c r="AV1235" s="14" t="s">
        <v>89</v>
      </c>
      <c r="AW1235" s="14" t="s">
        <v>36</v>
      </c>
      <c r="AX1235" s="14" t="s">
        <v>79</v>
      </c>
      <c r="AY1235" s="226" t="s">
        <v>174</v>
      </c>
    </row>
    <row r="1236" spans="2:51" s="15" customFormat="1" ht="11.25">
      <c r="B1236" s="227"/>
      <c r="C1236" s="228"/>
      <c r="D1236" s="207" t="s">
        <v>183</v>
      </c>
      <c r="E1236" s="229" t="s">
        <v>1</v>
      </c>
      <c r="F1236" s="230" t="s">
        <v>188</v>
      </c>
      <c r="G1236" s="228"/>
      <c r="H1236" s="231">
        <v>0.576</v>
      </c>
      <c r="I1236" s="232"/>
      <c r="J1236" s="228"/>
      <c r="K1236" s="228"/>
      <c r="L1236" s="233"/>
      <c r="M1236" s="234"/>
      <c r="N1236" s="235"/>
      <c r="O1236" s="235"/>
      <c r="P1236" s="235"/>
      <c r="Q1236" s="235"/>
      <c r="R1236" s="235"/>
      <c r="S1236" s="235"/>
      <c r="T1236" s="236"/>
      <c r="AT1236" s="237" t="s">
        <v>183</v>
      </c>
      <c r="AU1236" s="237" t="s">
        <v>89</v>
      </c>
      <c r="AV1236" s="15" t="s">
        <v>181</v>
      </c>
      <c r="AW1236" s="15" t="s">
        <v>36</v>
      </c>
      <c r="AX1236" s="15" t="s">
        <v>87</v>
      </c>
      <c r="AY1236" s="237" t="s">
        <v>174</v>
      </c>
    </row>
    <row r="1237" spans="1:65" s="2" customFormat="1" ht="14.45" customHeight="1">
      <c r="A1237" s="35"/>
      <c r="B1237" s="36"/>
      <c r="C1237" s="192" t="s">
        <v>1107</v>
      </c>
      <c r="D1237" s="192" t="s">
        <v>176</v>
      </c>
      <c r="E1237" s="193" t="s">
        <v>1108</v>
      </c>
      <c r="F1237" s="194" t="s">
        <v>1109</v>
      </c>
      <c r="G1237" s="195" t="s">
        <v>197</v>
      </c>
      <c r="H1237" s="196">
        <v>5.88</v>
      </c>
      <c r="I1237" s="197"/>
      <c r="J1237" s="198">
        <f>ROUND(I1237*H1237,2)</f>
        <v>0</v>
      </c>
      <c r="K1237" s="194" t="s">
        <v>180</v>
      </c>
      <c r="L1237" s="40"/>
      <c r="M1237" s="199" t="s">
        <v>1</v>
      </c>
      <c r="N1237" s="200" t="s">
        <v>44</v>
      </c>
      <c r="O1237" s="72"/>
      <c r="P1237" s="201">
        <f>O1237*H1237</f>
        <v>0</v>
      </c>
      <c r="Q1237" s="201">
        <v>0</v>
      </c>
      <c r="R1237" s="201">
        <f>Q1237*H1237</f>
        <v>0</v>
      </c>
      <c r="S1237" s="201">
        <v>1.8</v>
      </c>
      <c r="T1237" s="202">
        <f>S1237*H1237</f>
        <v>10.584</v>
      </c>
      <c r="U1237" s="35"/>
      <c r="V1237" s="35"/>
      <c r="W1237" s="35"/>
      <c r="X1237" s="35"/>
      <c r="Y1237" s="35"/>
      <c r="Z1237" s="35"/>
      <c r="AA1237" s="35"/>
      <c r="AB1237" s="35"/>
      <c r="AC1237" s="35"/>
      <c r="AD1237" s="35"/>
      <c r="AE1237" s="35"/>
      <c r="AR1237" s="203" t="s">
        <v>181</v>
      </c>
      <c r="AT1237" s="203" t="s">
        <v>176</v>
      </c>
      <c r="AU1237" s="203" t="s">
        <v>89</v>
      </c>
      <c r="AY1237" s="18" t="s">
        <v>174</v>
      </c>
      <c r="BE1237" s="204">
        <f>IF(N1237="základní",J1237,0)</f>
        <v>0</v>
      </c>
      <c r="BF1237" s="204">
        <f>IF(N1237="snížená",J1237,0)</f>
        <v>0</v>
      </c>
      <c r="BG1237" s="204">
        <f>IF(N1237="zákl. přenesená",J1237,0)</f>
        <v>0</v>
      </c>
      <c r="BH1237" s="204">
        <f>IF(N1237="sníž. přenesená",J1237,0)</f>
        <v>0</v>
      </c>
      <c r="BI1237" s="204">
        <f>IF(N1237="nulová",J1237,0)</f>
        <v>0</v>
      </c>
      <c r="BJ1237" s="18" t="s">
        <v>87</v>
      </c>
      <c r="BK1237" s="204">
        <f>ROUND(I1237*H1237,2)</f>
        <v>0</v>
      </c>
      <c r="BL1237" s="18" t="s">
        <v>181</v>
      </c>
      <c r="BM1237" s="203" t="s">
        <v>1110</v>
      </c>
    </row>
    <row r="1238" spans="2:51" s="13" customFormat="1" ht="11.25">
      <c r="B1238" s="205"/>
      <c r="C1238" s="206"/>
      <c r="D1238" s="207" t="s">
        <v>183</v>
      </c>
      <c r="E1238" s="208" t="s">
        <v>1</v>
      </c>
      <c r="F1238" s="209" t="s">
        <v>1111</v>
      </c>
      <c r="G1238" s="206"/>
      <c r="H1238" s="208" t="s">
        <v>1</v>
      </c>
      <c r="I1238" s="210"/>
      <c r="J1238" s="206"/>
      <c r="K1238" s="206"/>
      <c r="L1238" s="211"/>
      <c r="M1238" s="212"/>
      <c r="N1238" s="213"/>
      <c r="O1238" s="213"/>
      <c r="P1238" s="213"/>
      <c r="Q1238" s="213"/>
      <c r="R1238" s="213"/>
      <c r="S1238" s="213"/>
      <c r="T1238" s="214"/>
      <c r="AT1238" s="215" t="s">
        <v>183</v>
      </c>
      <c r="AU1238" s="215" t="s">
        <v>89</v>
      </c>
      <c r="AV1238" s="13" t="s">
        <v>87</v>
      </c>
      <c r="AW1238" s="13" t="s">
        <v>36</v>
      </c>
      <c r="AX1238" s="13" t="s">
        <v>79</v>
      </c>
      <c r="AY1238" s="215" t="s">
        <v>174</v>
      </c>
    </row>
    <row r="1239" spans="2:51" s="13" customFormat="1" ht="11.25">
      <c r="B1239" s="205"/>
      <c r="C1239" s="206"/>
      <c r="D1239" s="207" t="s">
        <v>183</v>
      </c>
      <c r="E1239" s="208" t="s">
        <v>1</v>
      </c>
      <c r="F1239" s="209" t="s">
        <v>1112</v>
      </c>
      <c r="G1239" s="206"/>
      <c r="H1239" s="208" t="s">
        <v>1</v>
      </c>
      <c r="I1239" s="210"/>
      <c r="J1239" s="206"/>
      <c r="K1239" s="206"/>
      <c r="L1239" s="211"/>
      <c r="M1239" s="212"/>
      <c r="N1239" s="213"/>
      <c r="O1239" s="213"/>
      <c r="P1239" s="213"/>
      <c r="Q1239" s="213"/>
      <c r="R1239" s="213"/>
      <c r="S1239" s="213"/>
      <c r="T1239" s="214"/>
      <c r="AT1239" s="215" t="s">
        <v>183</v>
      </c>
      <c r="AU1239" s="215" t="s">
        <v>89</v>
      </c>
      <c r="AV1239" s="13" t="s">
        <v>87</v>
      </c>
      <c r="AW1239" s="13" t="s">
        <v>36</v>
      </c>
      <c r="AX1239" s="13" t="s">
        <v>79</v>
      </c>
      <c r="AY1239" s="215" t="s">
        <v>174</v>
      </c>
    </row>
    <row r="1240" spans="2:51" s="14" customFormat="1" ht="11.25">
      <c r="B1240" s="216"/>
      <c r="C1240" s="217"/>
      <c r="D1240" s="207" t="s">
        <v>183</v>
      </c>
      <c r="E1240" s="218" t="s">
        <v>1</v>
      </c>
      <c r="F1240" s="219" t="s">
        <v>1113</v>
      </c>
      <c r="G1240" s="217"/>
      <c r="H1240" s="220">
        <v>5.88</v>
      </c>
      <c r="I1240" s="221"/>
      <c r="J1240" s="217"/>
      <c r="K1240" s="217"/>
      <c r="L1240" s="222"/>
      <c r="M1240" s="223"/>
      <c r="N1240" s="224"/>
      <c r="O1240" s="224"/>
      <c r="P1240" s="224"/>
      <c r="Q1240" s="224"/>
      <c r="R1240" s="224"/>
      <c r="S1240" s="224"/>
      <c r="T1240" s="225"/>
      <c r="AT1240" s="226" t="s">
        <v>183</v>
      </c>
      <c r="AU1240" s="226" t="s">
        <v>89</v>
      </c>
      <c r="AV1240" s="14" t="s">
        <v>89</v>
      </c>
      <c r="AW1240" s="14" t="s">
        <v>36</v>
      </c>
      <c r="AX1240" s="14" t="s">
        <v>79</v>
      </c>
      <c r="AY1240" s="226" t="s">
        <v>174</v>
      </c>
    </row>
    <row r="1241" spans="2:51" s="15" customFormat="1" ht="11.25">
      <c r="B1241" s="227"/>
      <c r="C1241" s="228"/>
      <c r="D1241" s="207" t="s">
        <v>183</v>
      </c>
      <c r="E1241" s="229" t="s">
        <v>1</v>
      </c>
      <c r="F1241" s="230" t="s">
        <v>188</v>
      </c>
      <c r="G1241" s="228"/>
      <c r="H1241" s="231">
        <v>5.88</v>
      </c>
      <c r="I1241" s="232"/>
      <c r="J1241" s="228"/>
      <c r="K1241" s="228"/>
      <c r="L1241" s="233"/>
      <c r="M1241" s="234"/>
      <c r="N1241" s="235"/>
      <c r="O1241" s="235"/>
      <c r="P1241" s="235"/>
      <c r="Q1241" s="235"/>
      <c r="R1241" s="235"/>
      <c r="S1241" s="235"/>
      <c r="T1241" s="236"/>
      <c r="AT1241" s="237" t="s">
        <v>183</v>
      </c>
      <c r="AU1241" s="237" t="s">
        <v>89</v>
      </c>
      <c r="AV1241" s="15" t="s">
        <v>181</v>
      </c>
      <c r="AW1241" s="15" t="s">
        <v>36</v>
      </c>
      <c r="AX1241" s="15" t="s">
        <v>87</v>
      </c>
      <c r="AY1241" s="237" t="s">
        <v>174</v>
      </c>
    </row>
    <row r="1242" spans="1:65" s="2" customFormat="1" ht="14.45" customHeight="1">
      <c r="A1242" s="35"/>
      <c r="B1242" s="36"/>
      <c r="C1242" s="192" t="s">
        <v>1114</v>
      </c>
      <c r="D1242" s="192" t="s">
        <v>176</v>
      </c>
      <c r="E1242" s="193" t="s">
        <v>1115</v>
      </c>
      <c r="F1242" s="194" t="s">
        <v>1116</v>
      </c>
      <c r="G1242" s="195" t="s">
        <v>197</v>
      </c>
      <c r="H1242" s="196">
        <v>8.544</v>
      </c>
      <c r="I1242" s="197"/>
      <c r="J1242" s="198">
        <f>ROUND(I1242*H1242,2)</f>
        <v>0</v>
      </c>
      <c r="K1242" s="194" t="s">
        <v>180</v>
      </c>
      <c r="L1242" s="40"/>
      <c r="M1242" s="199" t="s">
        <v>1</v>
      </c>
      <c r="N1242" s="200" t="s">
        <v>44</v>
      </c>
      <c r="O1242" s="72"/>
      <c r="P1242" s="201">
        <f>O1242*H1242</f>
        <v>0</v>
      </c>
      <c r="Q1242" s="201">
        <v>0</v>
      </c>
      <c r="R1242" s="201">
        <f>Q1242*H1242</f>
        <v>0</v>
      </c>
      <c r="S1242" s="201">
        <v>2.4</v>
      </c>
      <c r="T1242" s="202">
        <f>S1242*H1242</f>
        <v>20.5056</v>
      </c>
      <c r="U1242" s="35"/>
      <c r="V1242" s="35"/>
      <c r="W1242" s="35"/>
      <c r="X1242" s="35"/>
      <c r="Y1242" s="35"/>
      <c r="Z1242" s="35"/>
      <c r="AA1242" s="35"/>
      <c r="AB1242" s="35"/>
      <c r="AC1242" s="35"/>
      <c r="AD1242" s="35"/>
      <c r="AE1242" s="35"/>
      <c r="AR1242" s="203" t="s">
        <v>181</v>
      </c>
      <c r="AT1242" s="203" t="s">
        <v>176</v>
      </c>
      <c r="AU1242" s="203" t="s">
        <v>89</v>
      </c>
      <c r="AY1242" s="18" t="s">
        <v>174</v>
      </c>
      <c r="BE1242" s="204">
        <f>IF(N1242="základní",J1242,0)</f>
        <v>0</v>
      </c>
      <c r="BF1242" s="204">
        <f>IF(N1242="snížená",J1242,0)</f>
        <v>0</v>
      </c>
      <c r="BG1242" s="204">
        <f>IF(N1242="zákl. přenesená",J1242,0)</f>
        <v>0</v>
      </c>
      <c r="BH1242" s="204">
        <f>IF(N1242="sníž. přenesená",J1242,0)</f>
        <v>0</v>
      </c>
      <c r="BI1242" s="204">
        <f>IF(N1242="nulová",J1242,0)</f>
        <v>0</v>
      </c>
      <c r="BJ1242" s="18" t="s">
        <v>87</v>
      </c>
      <c r="BK1242" s="204">
        <f>ROUND(I1242*H1242,2)</f>
        <v>0</v>
      </c>
      <c r="BL1242" s="18" t="s">
        <v>181</v>
      </c>
      <c r="BM1242" s="203" t="s">
        <v>1117</v>
      </c>
    </row>
    <row r="1243" spans="2:51" s="13" customFormat="1" ht="11.25">
      <c r="B1243" s="205"/>
      <c r="C1243" s="206"/>
      <c r="D1243" s="207" t="s">
        <v>183</v>
      </c>
      <c r="E1243" s="208" t="s">
        <v>1</v>
      </c>
      <c r="F1243" s="209" t="s">
        <v>1104</v>
      </c>
      <c r="G1243" s="206"/>
      <c r="H1243" s="208" t="s">
        <v>1</v>
      </c>
      <c r="I1243" s="210"/>
      <c r="J1243" s="206"/>
      <c r="K1243" s="206"/>
      <c r="L1243" s="211"/>
      <c r="M1243" s="212"/>
      <c r="N1243" s="213"/>
      <c r="O1243" s="213"/>
      <c r="P1243" s="213"/>
      <c r="Q1243" s="213"/>
      <c r="R1243" s="213"/>
      <c r="S1243" s="213"/>
      <c r="T1243" s="214"/>
      <c r="AT1243" s="215" t="s">
        <v>183</v>
      </c>
      <c r="AU1243" s="215" t="s">
        <v>89</v>
      </c>
      <c r="AV1243" s="13" t="s">
        <v>87</v>
      </c>
      <c r="AW1243" s="13" t="s">
        <v>36</v>
      </c>
      <c r="AX1243" s="13" t="s">
        <v>79</v>
      </c>
      <c r="AY1243" s="215" t="s">
        <v>174</v>
      </c>
    </row>
    <row r="1244" spans="2:51" s="13" customFormat="1" ht="11.25">
      <c r="B1244" s="205"/>
      <c r="C1244" s="206"/>
      <c r="D1244" s="207" t="s">
        <v>183</v>
      </c>
      <c r="E1244" s="208" t="s">
        <v>1</v>
      </c>
      <c r="F1244" s="209" t="s">
        <v>1118</v>
      </c>
      <c r="G1244" s="206"/>
      <c r="H1244" s="208" t="s">
        <v>1</v>
      </c>
      <c r="I1244" s="210"/>
      <c r="J1244" s="206"/>
      <c r="K1244" s="206"/>
      <c r="L1244" s="211"/>
      <c r="M1244" s="212"/>
      <c r="N1244" s="213"/>
      <c r="O1244" s="213"/>
      <c r="P1244" s="213"/>
      <c r="Q1244" s="213"/>
      <c r="R1244" s="213"/>
      <c r="S1244" s="213"/>
      <c r="T1244" s="214"/>
      <c r="AT1244" s="215" t="s">
        <v>183</v>
      </c>
      <c r="AU1244" s="215" t="s">
        <v>89</v>
      </c>
      <c r="AV1244" s="13" t="s">
        <v>87</v>
      </c>
      <c r="AW1244" s="13" t="s">
        <v>36</v>
      </c>
      <c r="AX1244" s="13" t="s">
        <v>79</v>
      </c>
      <c r="AY1244" s="215" t="s">
        <v>174</v>
      </c>
    </row>
    <row r="1245" spans="2:51" s="14" customFormat="1" ht="11.25">
      <c r="B1245" s="216"/>
      <c r="C1245" s="217"/>
      <c r="D1245" s="207" t="s">
        <v>183</v>
      </c>
      <c r="E1245" s="218" t="s">
        <v>1</v>
      </c>
      <c r="F1245" s="219" t="s">
        <v>1119</v>
      </c>
      <c r="G1245" s="217"/>
      <c r="H1245" s="220">
        <v>2.211</v>
      </c>
      <c r="I1245" s="221"/>
      <c r="J1245" s="217"/>
      <c r="K1245" s="217"/>
      <c r="L1245" s="222"/>
      <c r="M1245" s="223"/>
      <c r="N1245" s="224"/>
      <c r="O1245" s="224"/>
      <c r="P1245" s="224"/>
      <c r="Q1245" s="224"/>
      <c r="R1245" s="224"/>
      <c r="S1245" s="224"/>
      <c r="T1245" s="225"/>
      <c r="AT1245" s="226" t="s">
        <v>183</v>
      </c>
      <c r="AU1245" s="226" t="s">
        <v>89</v>
      </c>
      <c r="AV1245" s="14" t="s">
        <v>89</v>
      </c>
      <c r="AW1245" s="14" t="s">
        <v>36</v>
      </c>
      <c r="AX1245" s="14" t="s">
        <v>79</v>
      </c>
      <c r="AY1245" s="226" t="s">
        <v>174</v>
      </c>
    </row>
    <row r="1246" spans="2:51" s="14" customFormat="1" ht="11.25">
      <c r="B1246" s="216"/>
      <c r="C1246" s="217"/>
      <c r="D1246" s="207" t="s">
        <v>183</v>
      </c>
      <c r="E1246" s="218" t="s">
        <v>1</v>
      </c>
      <c r="F1246" s="219" t="s">
        <v>1120</v>
      </c>
      <c r="G1246" s="217"/>
      <c r="H1246" s="220">
        <v>4.862</v>
      </c>
      <c r="I1246" s="221"/>
      <c r="J1246" s="217"/>
      <c r="K1246" s="217"/>
      <c r="L1246" s="222"/>
      <c r="M1246" s="223"/>
      <c r="N1246" s="224"/>
      <c r="O1246" s="224"/>
      <c r="P1246" s="224"/>
      <c r="Q1246" s="224"/>
      <c r="R1246" s="224"/>
      <c r="S1246" s="224"/>
      <c r="T1246" s="225"/>
      <c r="AT1246" s="226" t="s">
        <v>183</v>
      </c>
      <c r="AU1246" s="226" t="s">
        <v>89</v>
      </c>
      <c r="AV1246" s="14" t="s">
        <v>89</v>
      </c>
      <c r="AW1246" s="14" t="s">
        <v>36</v>
      </c>
      <c r="AX1246" s="14" t="s">
        <v>79</v>
      </c>
      <c r="AY1246" s="226" t="s">
        <v>174</v>
      </c>
    </row>
    <row r="1247" spans="2:51" s="14" customFormat="1" ht="11.25">
      <c r="B1247" s="216"/>
      <c r="C1247" s="217"/>
      <c r="D1247" s="207" t="s">
        <v>183</v>
      </c>
      <c r="E1247" s="218" t="s">
        <v>1</v>
      </c>
      <c r="F1247" s="219" t="s">
        <v>1121</v>
      </c>
      <c r="G1247" s="217"/>
      <c r="H1247" s="220">
        <v>0.299</v>
      </c>
      <c r="I1247" s="221"/>
      <c r="J1247" s="217"/>
      <c r="K1247" s="217"/>
      <c r="L1247" s="222"/>
      <c r="M1247" s="223"/>
      <c r="N1247" s="224"/>
      <c r="O1247" s="224"/>
      <c r="P1247" s="224"/>
      <c r="Q1247" s="224"/>
      <c r="R1247" s="224"/>
      <c r="S1247" s="224"/>
      <c r="T1247" s="225"/>
      <c r="AT1247" s="226" t="s">
        <v>183</v>
      </c>
      <c r="AU1247" s="226" t="s">
        <v>89</v>
      </c>
      <c r="AV1247" s="14" t="s">
        <v>89</v>
      </c>
      <c r="AW1247" s="14" t="s">
        <v>36</v>
      </c>
      <c r="AX1247" s="14" t="s">
        <v>79</v>
      </c>
      <c r="AY1247" s="226" t="s">
        <v>174</v>
      </c>
    </row>
    <row r="1248" spans="2:51" s="14" customFormat="1" ht="11.25">
      <c r="B1248" s="216"/>
      <c r="C1248" s="217"/>
      <c r="D1248" s="207" t="s">
        <v>183</v>
      </c>
      <c r="E1248" s="218" t="s">
        <v>1</v>
      </c>
      <c r="F1248" s="219" t="s">
        <v>1122</v>
      </c>
      <c r="G1248" s="217"/>
      <c r="H1248" s="220">
        <v>1.1</v>
      </c>
      <c r="I1248" s="221"/>
      <c r="J1248" s="217"/>
      <c r="K1248" s="217"/>
      <c r="L1248" s="222"/>
      <c r="M1248" s="223"/>
      <c r="N1248" s="224"/>
      <c r="O1248" s="224"/>
      <c r="P1248" s="224"/>
      <c r="Q1248" s="224"/>
      <c r="R1248" s="224"/>
      <c r="S1248" s="224"/>
      <c r="T1248" s="225"/>
      <c r="AT1248" s="226" t="s">
        <v>183</v>
      </c>
      <c r="AU1248" s="226" t="s">
        <v>89</v>
      </c>
      <c r="AV1248" s="14" t="s">
        <v>89</v>
      </c>
      <c r="AW1248" s="14" t="s">
        <v>36</v>
      </c>
      <c r="AX1248" s="14" t="s">
        <v>79</v>
      </c>
      <c r="AY1248" s="226" t="s">
        <v>174</v>
      </c>
    </row>
    <row r="1249" spans="2:51" s="16" customFormat="1" ht="11.25">
      <c r="B1249" s="238"/>
      <c r="C1249" s="239"/>
      <c r="D1249" s="207" t="s">
        <v>183</v>
      </c>
      <c r="E1249" s="240" t="s">
        <v>1</v>
      </c>
      <c r="F1249" s="241" t="s">
        <v>226</v>
      </c>
      <c r="G1249" s="239"/>
      <c r="H1249" s="242">
        <v>8.472000000000001</v>
      </c>
      <c r="I1249" s="243"/>
      <c r="J1249" s="239"/>
      <c r="K1249" s="239"/>
      <c r="L1249" s="244"/>
      <c r="M1249" s="245"/>
      <c r="N1249" s="246"/>
      <c r="O1249" s="246"/>
      <c r="P1249" s="246"/>
      <c r="Q1249" s="246"/>
      <c r="R1249" s="246"/>
      <c r="S1249" s="246"/>
      <c r="T1249" s="247"/>
      <c r="AT1249" s="248" t="s">
        <v>183</v>
      </c>
      <c r="AU1249" s="248" t="s">
        <v>89</v>
      </c>
      <c r="AV1249" s="16" t="s">
        <v>194</v>
      </c>
      <c r="AW1249" s="16" t="s">
        <v>36</v>
      </c>
      <c r="AX1249" s="16" t="s">
        <v>79</v>
      </c>
      <c r="AY1249" s="248" t="s">
        <v>174</v>
      </c>
    </row>
    <row r="1250" spans="2:51" s="13" customFormat="1" ht="11.25">
      <c r="B1250" s="205"/>
      <c r="C1250" s="206"/>
      <c r="D1250" s="207" t="s">
        <v>183</v>
      </c>
      <c r="E1250" s="208" t="s">
        <v>1</v>
      </c>
      <c r="F1250" s="209" t="s">
        <v>1123</v>
      </c>
      <c r="G1250" s="206"/>
      <c r="H1250" s="208" t="s">
        <v>1</v>
      </c>
      <c r="I1250" s="210"/>
      <c r="J1250" s="206"/>
      <c r="K1250" s="206"/>
      <c r="L1250" s="211"/>
      <c r="M1250" s="212"/>
      <c r="N1250" s="213"/>
      <c r="O1250" s="213"/>
      <c r="P1250" s="213"/>
      <c r="Q1250" s="213"/>
      <c r="R1250" s="213"/>
      <c r="S1250" s="213"/>
      <c r="T1250" s="214"/>
      <c r="AT1250" s="215" t="s">
        <v>183</v>
      </c>
      <c r="AU1250" s="215" t="s">
        <v>89</v>
      </c>
      <c r="AV1250" s="13" t="s">
        <v>87</v>
      </c>
      <c r="AW1250" s="13" t="s">
        <v>36</v>
      </c>
      <c r="AX1250" s="13" t="s">
        <v>79</v>
      </c>
      <c r="AY1250" s="215" t="s">
        <v>174</v>
      </c>
    </row>
    <row r="1251" spans="2:51" s="14" customFormat="1" ht="11.25">
      <c r="B1251" s="216"/>
      <c r="C1251" s="217"/>
      <c r="D1251" s="207" t="s">
        <v>183</v>
      </c>
      <c r="E1251" s="218" t="s">
        <v>1</v>
      </c>
      <c r="F1251" s="219" t="s">
        <v>1124</v>
      </c>
      <c r="G1251" s="217"/>
      <c r="H1251" s="220">
        <v>0.072</v>
      </c>
      <c r="I1251" s="221"/>
      <c r="J1251" s="217"/>
      <c r="K1251" s="217"/>
      <c r="L1251" s="222"/>
      <c r="M1251" s="223"/>
      <c r="N1251" s="224"/>
      <c r="O1251" s="224"/>
      <c r="P1251" s="224"/>
      <c r="Q1251" s="224"/>
      <c r="R1251" s="224"/>
      <c r="S1251" s="224"/>
      <c r="T1251" s="225"/>
      <c r="AT1251" s="226" t="s">
        <v>183</v>
      </c>
      <c r="AU1251" s="226" t="s">
        <v>89</v>
      </c>
      <c r="AV1251" s="14" t="s">
        <v>89</v>
      </c>
      <c r="AW1251" s="14" t="s">
        <v>36</v>
      </c>
      <c r="AX1251" s="14" t="s">
        <v>79</v>
      </c>
      <c r="AY1251" s="226" t="s">
        <v>174</v>
      </c>
    </row>
    <row r="1252" spans="2:51" s="16" customFormat="1" ht="11.25">
      <c r="B1252" s="238"/>
      <c r="C1252" s="239"/>
      <c r="D1252" s="207" t="s">
        <v>183</v>
      </c>
      <c r="E1252" s="240" t="s">
        <v>1</v>
      </c>
      <c r="F1252" s="241" t="s">
        <v>226</v>
      </c>
      <c r="G1252" s="239"/>
      <c r="H1252" s="242">
        <v>0.072</v>
      </c>
      <c r="I1252" s="243"/>
      <c r="J1252" s="239"/>
      <c r="K1252" s="239"/>
      <c r="L1252" s="244"/>
      <c r="M1252" s="245"/>
      <c r="N1252" s="246"/>
      <c r="O1252" s="246"/>
      <c r="P1252" s="246"/>
      <c r="Q1252" s="246"/>
      <c r="R1252" s="246"/>
      <c r="S1252" s="246"/>
      <c r="T1252" s="247"/>
      <c r="AT1252" s="248" t="s">
        <v>183</v>
      </c>
      <c r="AU1252" s="248" t="s">
        <v>89</v>
      </c>
      <c r="AV1252" s="16" t="s">
        <v>194</v>
      </c>
      <c r="AW1252" s="16" t="s">
        <v>36</v>
      </c>
      <c r="AX1252" s="16" t="s">
        <v>79</v>
      </c>
      <c r="AY1252" s="248" t="s">
        <v>174</v>
      </c>
    </row>
    <row r="1253" spans="2:51" s="15" customFormat="1" ht="11.25">
      <c r="B1253" s="227"/>
      <c r="C1253" s="228"/>
      <c r="D1253" s="207" t="s">
        <v>183</v>
      </c>
      <c r="E1253" s="229" t="s">
        <v>1</v>
      </c>
      <c r="F1253" s="230" t="s">
        <v>188</v>
      </c>
      <c r="G1253" s="228"/>
      <c r="H1253" s="231">
        <v>8.544</v>
      </c>
      <c r="I1253" s="232"/>
      <c r="J1253" s="228"/>
      <c r="K1253" s="228"/>
      <c r="L1253" s="233"/>
      <c r="M1253" s="234"/>
      <c r="N1253" s="235"/>
      <c r="O1253" s="235"/>
      <c r="P1253" s="235"/>
      <c r="Q1253" s="235"/>
      <c r="R1253" s="235"/>
      <c r="S1253" s="235"/>
      <c r="T1253" s="236"/>
      <c r="AT1253" s="237" t="s">
        <v>183</v>
      </c>
      <c r="AU1253" s="237" t="s">
        <v>89</v>
      </c>
      <c r="AV1253" s="15" t="s">
        <v>181</v>
      </c>
      <c r="AW1253" s="15" t="s">
        <v>36</v>
      </c>
      <c r="AX1253" s="15" t="s">
        <v>87</v>
      </c>
      <c r="AY1253" s="237" t="s">
        <v>174</v>
      </c>
    </row>
    <row r="1254" spans="1:65" s="2" customFormat="1" ht="14.45" customHeight="1">
      <c r="A1254" s="35"/>
      <c r="B1254" s="36"/>
      <c r="C1254" s="192" t="s">
        <v>1125</v>
      </c>
      <c r="D1254" s="192" t="s">
        <v>176</v>
      </c>
      <c r="E1254" s="193" t="s">
        <v>1126</v>
      </c>
      <c r="F1254" s="194" t="s">
        <v>1127</v>
      </c>
      <c r="G1254" s="195" t="s">
        <v>197</v>
      </c>
      <c r="H1254" s="196">
        <v>8.959</v>
      </c>
      <c r="I1254" s="197"/>
      <c r="J1254" s="198">
        <f>ROUND(I1254*H1254,2)</f>
        <v>0</v>
      </c>
      <c r="K1254" s="194" t="s">
        <v>180</v>
      </c>
      <c r="L1254" s="40"/>
      <c r="M1254" s="199" t="s">
        <v>1</v>
      </c>
      <c r="N1254" s="200" t="s">
        <v>44</v>
      </c>
      <c r="O1254" s="72"/>
      <c r="P1254" s="201">
        <f>O1254*H1254</f>
        <v>0</v>
      </c>
      <c r="Q1254" s="201">
        <v>0</v>
      </c>
      <c r="R1254" s="201">
        <f>Q1254*H1254</f>
        <v>0</v>
      </c>
      <c r="S1254" s="201">
        <v>2.4</v>
      </c>
      <c r="T1254" s="202">
        <f>S1254*H1254</f>
        <v>21.5016</v>
      </c>
      <c r="U1254" s="35"/>
      <c r="V1254" s="35"/>
      <c r="W1254" s="35"/>
      <c r="X1254" s="35"/>
      <c r="Y1254" s="35"/>
      <c r="Z1254" s="35"/>
      <c r="AA1254" s="35"/>
      <c r="AB1254" s="35"/>
      <c r="AC1254" s="35"/>
      <c r="AD1254" s="35"/>
      <c r="AE1254" s="35"/>
      <c r="AR1254" s="203" t="s">
        <v>181</v>
      </c>
      <c r="AT1254" s="203" t="s">
        <v>176</v>
      </c>
      <c r="AU1254" s="203" t="s">
        <v>89</v>
      </c>
      <c r="AY1254" s="18" t="s">
        <v>174</v>
      </c>
      <c r="BE1254" s="204">
        <f>IF(N1254="základní",J1254,0)</f>
        <v>0</v>
      </c>
      <c r="BF1254" s="204">
        <f>IF(N1254="snížená",J1254,0)</f>
        <v>0</v>
      </c>
      <c r="BG1254" s="204">
        <f>IF(N1254="zákl. přenesená",J1254,0)</f>
        <v>0</v>
      </c>
      <c r="BH1254" s="204">
        <f>IF(N1254="sníž. přenesená",J1254,0)</f>
        <v>0</v>
      </c>
      <c r="BI1254" s="204">
        <f>IF(N1254="nulová",J1254,0)</f>
        <v>0</v>
      </c>
      <c r="BJ1254" s="18" t="s">
        <v>87</v>
      </c>
      <c r="BK1254" s="204">
        <f>ROUND(I1254*H1254,2)</f>
        <v>0</v>
      </c>
      <c r="BL1254" s="18" t="s">
        <v>181</v>
      </c>
      <c r="BM1254" s="203" t="s">
        <v>1128</v>
      </c>
    </row>
    <row r="1255" spans="2:51" s="13" customFormat="1" ht="11.25">
      <c r="B1255" s="205"/>
      <c r="C1255" s="206"/>
      <c r="D1255" s="207" t="s">
        <v>183</v>
      </c>
      <c r="E1255" s="208" t="s">
        <v>1</v>
      </c>
      <c r="F1255" s="209" t="s">
        <v>1129</v>
      </c>
      <c r="G1255" s="206"/>
      <c r="H1255" s="208" t="s">
        <v>1</v>
      </c>
      <c r="I1255" s="210"/>
      <c r="J1255" s="206"/>
      <c r="K1255" s="206"/>
      <c r="L1255" s="211"/>
      <c r="M1255" s="212"/>
      <c r="N1255" s="213"/>
      <c r="O1255" s="213"/>
      <c r="P1255" s="213"/>
      <c r="Q1255" s="213"/>
      <c r="R1255" s="213"/>
      <c r="S1255" s="213"/>
      <c r="T1255" s="214"/>
      <c r="AT1255" s="215" t="s">
        <v>183</v>
      </c>
      <c r="AU1255" s="215" t="s">
        <v>89</v>
      </c>
      <c r="AV1255" s="13" t="s">
        <v>87</v>
      </c>
      <c r="AW1255" s="13" t="s">
        <v>36</v>
      </c>
      <c r="AX1255" s="13" t="s">
        <v>79</v>
      </c>
      <c r="AY1255" s="215" t="s">
        <v>174</v>
      </c>
    </row>
    <row r="1256" spans="2:51" s="13" customFormat="1" ht="11.25">
      <c r="B1256" s="205"/>
      <c r="C1256" s="206"/>
      <c r="D1256" s="207" t="s">
        <v>183</v>
      </c>
      <c r="E1256" s="208" t="s">
        <v>1</v>
      </c>
      <c r="F1256" s="209" t="s">
        <v>1130</v>
      </c>
      <c r="G1256" s="206"/>
      <c r="H1256" s="208" t="s">
        <v>1</v>
      </c>
      <c r="I1256" s="210"/>
      <c r="J1256" s="206"/>
      <c r="K1256" s="206"/>
      <c r="L1256" s="211"/>
      <c r="M1256" s="212"/>
      <c r="N1256" s="213"/>
      <c r="O1256" s="213"/>
      <c r="P1256" s="213"/>
      <c r="Q1256" s="213"/>
      <c r="R1256" s="213"/>
      <c r="S1256" s="213"/>
      <c r="T1256" s="214"/>
      <c r="AT1256" s="215" t="s">
        <v>183</v>
      </c>
      <c r="AU1256" s="215" t="s">
        <v>89</v>
      </c>
      <c r="AV1256" s="13" t="s">
        <v>87</v>
      </c>
      <c r="AW1256" s="13" t="s">
        <v>36</v>
      </c>
      <c r="AX1256" s="13" t="s">
        <v>79</v>
      </c>
      <c r="AY1256" s="215" t="s">
        <v>174</v>
      </c>
    </row>
    <row r="1257" spans="2:51" s="14" customFormat="1" ht="11.25">
      <c r="B1257" s="216"/>
      <c r="C1257" s="217"/>
      <c r="D1257" s="207" t="s">
        <v>183</v>
      </c>
      <c r="E1257" s="218" t="s">
        <v>1</v>
      </c>
      <c r="F1257" s="219" t="s">
        <v>1131</v>
      </c>
      <c r="G1257" s="217"/>
      <c r="H1257" s="220">
        <v>3.806</v>
      </c>
      <c r="I1257" s="221"/>
      <c r="J1257" s="217"/>
      <c r="K1257" s="217"/>
      <c r="L1257" s="222"/>
      <c r="M1257" s="223"/>
      <c r="N1257" s="224"/>
      <c r="O1257" s="224"/>
      <c r="P1257" s="224"/>
      <c r="Q1257" s="224"/>
      <c r="R1257" s="224"/>
      <c r="S1257" s="224"/>
      <c r="T1257" s="225"/>
      <c r="AT1257" s="226" t="s">
        <v>183</v>
      </c>
      <c r="AU1257" s="226" t="s">
        <v>89</v>
      </c>
      <c r="AV1257" s="14" t="s">
        <v>89</v>
      </c>
      <c r="AW1257" s="14" t="s">
        <v>36</v>
      </c>
      <c r="AX1257" s="14" t="s">
        <v>79</v>
      </c>
      <c r="AY1257" s="226" t="s">
        <v>174</v>
      </c>
    </row>
    <row r="1258" spans="2:51" s="14" customFormat="1" ht="11.25">
      <c r="B1258" s="216"/>
      <c r="C1258" s="217"/>
      <c r="D1258" s="207" t="s">
        <v>183</v>
      </c>
      <c r="E1258" s="218" t="s">
        <v>1</v>
      </c>
      <c r="F1258" s="219" t="s">
        <v>1132</v>
      </c>
      <c r="G1258" s="217"/>
      <c r="H1258" s="220">
        <v>3.473</v>
      </c>
      <c r="I1258" s="221"/>
      <c r="J1258" s="217"/>
      <c r="K1258" s="217"/>
      <c r="L1258" s="222"/>
      <c r="M1258" s="223"/>
      <c r="N1258" s="224"/>
      <c r="O1258" s="224"/>
      <c r="P1258" s="224"/>
      <c r="Q1258" s="224"/>
      <c r="R1258" s="224"/>
      <c r="S1258" s="224"/>
      <c r="T1258" s="225"/>
      <c r="AT1258" s="226" t="s">
        <v>183</v>
      </c>
      <c r="AU1258" s="226" t="s">
        <v>89</v>
      </c>
      <c r="AV1258" s="14" t="s">
        <v>89</v>
      </c>
      <c r="AW1258" s="14" t="s">
        <v>36</v>
      </c>
      <c r="AX1258" s="14" t="s">
        <v>79</v>
      </c>
      <c r="AY1258" s="226" t="s">
        <v>174</v>
      </c>
    </row>
    <row r="1259" spans="2:51" s="13" customFormat="1" ht="11.25">
      <c r="B1259" s="205"/>
      <c r="C1259" s="206"/>
      <c r="D1259" s="207" t="s">
        <v>183</v>
      </c>
      <c r="E1259" s="208" t="s">
        <v>1</v>
      </c>
      <c r="F1259" s="209" t="s">
        <v>1133</v>
      </c>
      <c r="G1259" s="206"/>
      <c r="H1259" s="208" t="s">
        <v>1</v>
      </c>
      <c r="I1259" s="210"/>
      <c r="J1259" s="206"/>
      <c r="K1259" s="206"/>
      <c r="L1259" s="211"/>
      <c r="M1259" s="212"/>
      <c r="N1259" s="213"/>
      <c r="O1259" s="213"/>
      <c r="P1259" s="213"/>
      <c r="Q1259" s="213"/>
      <c r="R1259" s="213"/>
      <c r="S1259" s="213"/>
      <c r="T1259" s="214"/>
      <c r="AT1259" s="215" t="s">
        <v>183</v>
      </c>
      <c r="AU1259" s="215" t="s">
        <v>89</v>
      </c>
      <c r="AV1259" s="13" t="s">
        <v>87</v>
      </c>
      <c r="AW1259" s="13" t="s">
        <v>36</v>
      </c>
      <c r="AX1259" s="13" t="s">
        <v>79</v>
      </c>
      <c r="AY1259" s="215" t="s">
        <v>174</v>
      </c>
    </row>
    <row r="1260" spans="2:51" s="14" customFormat="1" ht="11.25">
      <c r="B1260" s="216"/>
      <c r="C1260" s="217"/>
      <c r="D1260" s="207" t="s">
        <v>183</v>
      </c>
      <c r="E1260" s="218" t="s">
        <v>1</v>
      </c>
      <c r="F1260" s="219" t="s">
        <v>1134</v>
      </c>
      <c r="G1260" s="217"/>
      <c r="H1260" s="220">
        <v>1.68</v>
      </c>
      <c r="I1260" s="221"/>
      <c r="J1260" s="217"/>
      <c r="K1260" s="217"/>
      <c r="L1260" s="222"/>
      <c r="M1260" s="223"/>
      <c r="N1260" s="224"/>
      <c r="O1260" s="224"/>
      <c r="P1260" s="224"/>
      <c r="Q1260" s="224"/>
      <c r="R1260" s="224"/>
      <c r="S1260" s="224"/>
      <c r="T1260" s="225"/>
      <c r="AT1260" s="226" t="s">
        <v>183</v>
      </c>
      <c r="AU1260" s="226" t="s">
        <v>89</v>
      </c>
      <c r="AV1260" s="14" t="s">
        <v>89</v>
      </c>
      <c r="AW1260" s="14" t="s">
        <v>36</v>
      </c>
      <c r="AX1260" s="14" t="s">
        <v>79</v>
      </c>
      <c r="AY1260" s="226" t="s">
        <v>174</v>
      </c>
    </row>
    <row r="1261" spans="2:51" s="15" customFormat="1" ht="11.25">
      <c r="B1261" s="227"/>
      <c r="C1261" s="228"/>
      <c r="D1261" s="207" t="s">
        <v>183</v>
      </c>
      <c r="E1261" s="229" t="s">
        <v>1</v>
      </c>
      <c r="F1261" s="230" t="s">
        <v>188</v>
      </c>
      <c r="G1261" s="228"/>
      <c r="H1261" s="231">
        <v>8.959</v>
      </c>
      <c r="I1261" s="232"/>
      <c r="J1261" s="228"/>
      <c r="K1261" s="228"/>
      <c r="L1261" s="233"/>
      <c r="M1261" s="234"/>
      <c r="N1261" s="235"/>
      <c r="O1261" s="235"/>
      <c r="P1261" s="235"/>
      <c r="Q1261" s="235"/>
      <c r="R1261" s="235"/>
      <c r="S1261" s="235"/>
      <c r="T1261" s="236"/>
      <c r="AT1261" s="237" t="s">
        <v>183</v>
      </c>
      <c r="AU1261" s="237" t="s">
        <v>89</v>
      </c>
      <c r="AV1261" s="15" t="s">
        <v>181</v>
      </c>
      <c r="AW1261" s="15" t="s">
        <v>36</v>
      </c>
      <c r="AX1261" s="15" t="s">
        <v>87</v>
      </c>
      <c r="AY1261" s="237" t="s">
        <v>174</v>
      </c>
    </row>
    <row r="1262" spans="1:65" s="2" customFormat="1" ht="14.45" customHeight="1">
      <c r="A1262" s="35"/>
      <c r="B1262" s="36"/>
      <c r="C1262" s="192" t="s">
        <v>1135</v>
      </c>
      <c r="D1262" s="192" t="s">
        <v>176</v>
      </c>
      <c r="E1262" s="193" t="s">
        <v>1136</v>
      </c>
      <c r="F1262" s="194" t="s">
        <v>1137</v>
      </c>
      <c r="G1262" s="195" t="s">
        <v>197</v>
      </c>
      <c r="H1262" s="196">
        <v>1.4</v>
      </c>
      <c r="I1262" s="197"/>
      <c r="J1262" s="198">
        <f>ROUND(I1262*H1262,2)</f>
        <v>0</v>
      </c>
      <c r="K1262" s="194" t="s">
        <v>180</v>
      </c>
      <c r="L1262" s="40"/>
      <c r="M1262" s="199" t="s">
        <v>1</v>
      </c>
      <c r="N1262" s="200" t="s">
        <v>44</v>
      </c>
      <c r="O1262" s="72"/>
      <c r="P1262" s="201">
        <f>O1262*H1262</f>
        <v>0</v>
      </c>
      <c r="Q1262" s="201">
        <v>0</v>
      </c>
      <c r="R1262" s="201">
        <f>Q1262*H1262</f>
        <v>0</v>
      </c>
      <c r="S1262" s="201">
        <v>2.4</v>
      </c>
      <c r="T1262" s="202">
        <f>S1262*H1262</f>
        <v>3.36</v>
      </c>
      <c r="U1262" s="35"/>
      <c r="V1262" s="35"/>
      <c r="W1262" s="35"/>
      <c r="X1262" s="35"/>
      <c r="Y1262" s="35"/>
      <c r="Z1262" s="35"/>
      <c r="AA1262" s="35"/>
      <c r="AB1262" s="35"/>
      <c r="AC1262" s="35"/>
      <c r="AD1262" s="35"/>
      <c r="AE1262" s="35"/>
      <c r="AR1262" s="203" t="s">
        <v>181</v>
      </c>
      <c r="AT1262" s="203" t="s">
        <v>176</v>
      </c>
      <c r="AU1262" s="203" t="s">
        <v>89</v>
      </c>
      <c r="AY1262" s="18" t="s">
        <v>174</v>
      </c>
      <c r="BE1262" s="204">
        <f>IF(N1262="základní",J1262,0)</f>
        <v>0</v>
      </c>
      <c r="BF1262" s="204">
        <f>IF(N1262="snížená",J1262,0)</f>
        <v>0</v>
      </c>
      <c r="BG1262" s="204">
        <f>IF(N1262="zákl. přenesená",J1262,0)</f>
        <v>0</v>
      </c>
      <c r="BH1262" s="204">
        <f>IF(N1262="sníž. přenesená",J1262,0)</f>
        <v>0</v>
      </c>
      <c r="BI1262" s="204">
        <f>IF(N1262="nulová",J1262,0)</f>
        <v>0</v>
      </c>
      <c r="BJ1262" s="18" t="s">
        <v>87</v>
      </c>
      <c r="BK1262" s="204">
        <f>ROUND(I1262*H1262,2)</f>
        <v>0</v>
      </c>
      <c r="BL1262" s="18" t="s">
        <v>181</v>
      </c>
      <c r="BM1262" s="203" t="s">
        <v>1138</v>
      </c>
    </row>
    <row r="1263" spans="2:51" s="13" customFormat="1" ht="11.25">
      <c r="B1263" s="205"/>
      <c r="C1263" s="206"/>
      <c r="D1263" s="207" t="s">
        <v>183</v>
      </c>
      <c r="E1263" s="208" t="s">
        <v>1</v>
      </c>
      <c r="F1263" s="209" t="s">
        <v>1111</v>
      </c>
      <c r="G1263" s="206"/>
      <c r="H1263" s="208" t="s">
        <v>1</v>
      </c>
      <c r="I1263" s="210"/>
      <c r="J1263" s="206"/>
      <c r="K1263" s="206"/>
      <c r="L1263" s="211"/>
      <c r="M1263" s="212"/>
      <c r="N1263" s="213"/>
      <c r="O1263" s="213"/>
      <c r="P1263" s="213"/>
      <c r="Q1263" s="213"/>
      <c r="R1263" s="213"/>
      <c r="S1263" s="213"/>
      <c r="T1263" s="214"/>
      <c r="AT1263" s="215" t="s">
        <v>183</v>
      </c>
      <c r="AU1263" s="215" t="s">
        <v>89</v>
      </c>
      <c r="AV1263" s="13" t="s">
        <v>87</v>
      </c>
      <c r="AW1263" s="13" t="s">
        <v>36</v>
      </c>
      <c r="AX1263" s="13" t="s">
        <v>79</v>
      </c>
      <c r="AY1263" s="215" t="s">
        <v>174</v>
      </c>
    </row>
    <row r="1264" spans="2:51" s="13" customFormat="1" ht="11.25">
      <c r="B1264" s="205"/>
      <c r="C1264" s="206"/>
      <c r="D1264" s="207" t="s">
        <v>183</v>
      </c>
      <c r="E1264" s="208" t="s">
        <v>1</v>
      </c>
      <c r="F1264" s="209" t="s">
        <v>1139</v>
      </c>
      <c r="G1264" s="206"/>
      <c r="H1264" s="208" t="s">
        <v>1</v>
      </c>
      <c r="I1264" s="210"/>
      <c r="J1264" s="206"/>
      <c r="K1264" s="206"/>
      <c r="L1264" s="211"/>
      <c r="M1264" s="212"/>
      <c r="N1264" s="213"/>
      <c r="O1264" s="213"/>
      <c r="P1264" s="213"/>
      <c r="Q1264" s="213"/>
      <c r="R1264" s="213"/>
      <c r="S1264" s="213"/>
      <c r="T1264" s="214"/>
      <c r="AT1264" s="215" t="s">
        <v>183</v>
      </c>
      <c r="AU1264" s="215" t="s">
        <v>89</v>
      </c>
      <c r="AV1264" s="13" t="s">
        <v>87</v>
      </c>
      <c r="AW1264" s="13" t="s">
        <v>36</v>
      </c>
      <c r="AX1264" s="13" t="s">
        <v>79</v>
      </c>
      <c r="AY1264" s="215" t="s">
        <v>174</v>
      </c>
    </row>
    <row r="1265" spans="2:51" s="14" customFormat="1" ht="11.25">
      <c r="B1265" s="216"/>
      <c r="C1265" s="217"/>
      <c r="D1265" s="207" t="s">
        <v>183</v>
      </c>
      <c r="E1265" s="218" t="s">
        <v>1</v>
      </c>
      <c r="F1265" s="219" t="s">
        <v>1140</v>
      </c>
      <c r="G1265" s="217"/>
      <c r="H1265" s="220">
        <v>1.4</v>
      </c>
      <c r="I1265" s="221"/>
      <c r="J1265" s="217"/>
      <c r="K1265" s="217"/>
      <c r="L1265" s="222"/>
      <c r="M1265" s="223"/>
      <c r="N1265" s="224"/>
      <c r="O1265" s="224"/>
      <c r="P1265" s="224"/>
      <c r="Q1265" s="224"/>
      <c r="R1265" s="224"/>
      <c r="S1265" s="224"/>
      <c r="T1265" s="225"/>
      <c r="AT1265" s="226" t="s">
        <v>183</v>
      </c>
      <c r="AU1265" s="226" t="s">
        <v>89</v>
      </c>
      <c r="AV1265" s="14" t="s">
        <v>89</v>
      </c>
      <c r="AW1265" s="14" t="s">
        <v>36</v>
      </c>
      <c r="AX1265" s="14" t="s">
        <v>79</v>
      </c>
      <c r="AY1265" s="226" t="s">
        <v>174</v>
      </c>
    </row>
    <row r="1266" spans="2:51" s="15" customFormat="1" ht="11.25">
      <c r="B1266" s="227"/>
      <c r="C1266" s="228"/>
      <c r="D1266" s="207" t="s">
        <v>183</v>
      </c>
      <c r="E1266" s="229" t="s">
        <v>1</v>
      </c>
      <c r="F1266" s="230" t="s">
        <v>188</v>
      </c>
      <c r="G1266" s="228"/>
      <c r="H1266" s="231">
        <v>1.4</v>
      </c>
      <c r="I1266" s="232"/>
      <c r="J1266" s="228"/>
      <c r="K1266" s="228"/>
      <c r="L1266" s="233"/>
      <c r="M1266" s="234"/>
      <c r="N1266" s="235"/>
      <c r="O1266" s="235"/>
      <c r="P1266" s="235"/>
      <c r="Q1266" s="235"/>
      <c r="R1266" s="235"/>
      <c r="S1266" s="235"/>
      <c r="T1266" s="236"/>
      <c r="AT1266" s="237" t="s">
        <v>183</v>
      </c>
      <c r="AU1266" s="237" t="s">
        <v>89</v>
      </c>
      <c r="AV1266" s="15" t="s">
        <v>181</v>
      </c>
      <c r="AW1266" s="15" t="s">
        <v>36</v>
      </c>
      <c r="AX1266" s="15" t="s">
        <v>87</v>
      </c>
      <c r="AY1266" s="237" t="s">
        <v>174</v>
      </c>
    </row>
    <row r="1267" spans="1:65" s="2" customFormat="1" ht="14.45" customHeight="1">
      <c r="A1267" s="35"/>
      <c r="B1267" s="36"/>
      <c r="C1267" s="192" t="s">
        <v>1141</v>
      </c>
      <c r="D1267" s="192" t="s">
        <v>176</v>
      </c>
      <c r="E1267" s="193" t="s">
        <v>1142</v>
      </c>
      <c r="F1267" s="194" t="s">
        <v>1143</v>
      </c>
      <c r="G1267" s="195" t="s">
        <v>197</v>
      </c>
      <c r="H1267" s="196">
        <v>7.135</v>
      </c>
      <c r="I1267" s="197"/>
      <c r="J1267" s="198">
        <f>ROUND(I1267*H1267,2)</f>
        <v>0</v>
      </c>
      <c r="K1267" s="194" t="s">
        <v>180</v>
      </c>
      <c r="L1267" s="40"/>
      <c r="M1267" s="199" t="s">
        <v>1</v>
      </c>
      <c r="N1267" s="200" t="s">
        <v>44</v>
      </c>
      <c r="O1267" s="72"/>
      <c r="P1267" s="201">
        <f>O1267*H1267</f>
        <v>0</v>
      </c>
      <c r="Q1267" s="201">
        <v>0</v>
      </c>
      <c r="R1267" s="201">
        <f>Q1267*H1267</f>
        <v>0</v>
      </c>
      <c r="S1267" s="201">
        <v>2.2</v>
      </c>
      <c r="T1267" s="202">
        <f>S1267*H1267</f>
        <v>15.697000000000001</v>
      </c>
      <c r="U1267" s="35"/>
      <c r="V1267" s="35"/>
      <c r="W1267" s="35"/>
      <c r="X1267" s="35"/>
      <c r="Y1267" s="35"/>
      <c r="Z1267" s="35"/>
      <c r="AA1267" s="35"/>
      <c r="AB1267" s="35"/>
      <c r="AC1267" s="35"/>
      <c r="AD1267" s="35"/>
      <c r="AE1267" s="35"/>
      <c r="AR1267" s="203" t="s">
        <v>181</v>
      </c>
      <c r="AT1267" s="203" t="s">
        <v>176</v>
      </c>
      <c r="AU1267" s="203" t="s">
        <v>89</v>
      </c>
      <c r="AY1267" s="18" t="s">
        <v>174</v>
      </c>
      <c r="BE1267" s="204">
        <f>IF(N1267="základní",J1267,0)</f>
        <v>0</v>
      </c>
      <c r="BF1267" s="204">
        <f>IF(N1267="snížená",J1267,0)</f>
        <v>0</v>
      </c>
      <c r="BG1267" s="204">
        <f>IF(N1267="zákl. přenesená",J1267,0)</f>
        <v>0</v>
      </c>
      <c r="BH1267" s="204">
        <f>IF(N1267="sníž. přenesená",J1267,0)</f>
        <v>0</v>
      </c>
      <c r="BI1267" s="204">
        <f>IF(N1267="nulová",J1267,0)</f>
        <v>0</v>
      </c>
      <c r="BJ1267" s="18" t="s">
        <v>87</v>
      </c>
      <c r="BK1267" s="204">
        <f>ROUND(I1267*H1267,2)</f>
        <v>0</v>
      </c>
      <c r="BL1267" s="18" t="s">
        <v>181</v>
      </c>
      <c r="BM1267" s="203" t="s">
        <v>1144</v>
      </c>
    </row>
    <row r="1268" spans="2:51" s="13" customFormat="1" ht="11.25">
      <c r="B1268" s="205"/>
      <c r="C1268" s="206"/>
      <c r="D1268" s="207" t="s">
        <v>183</v>
      </c>
      <c r="E1268" s="208" t="s">
        <v>1</v>
      </c>
      <c r="F1268" s="209" t="s">
        <v>184</v>
      </c>
      <c r="G1268" s="206"/>
      <c r="H1268" s="208" t="s">
        <v>1</v>
      </c>
      <c r="I1268" s="210"/>
      <c r="J1268" s="206"/>
      <c r="K1268" s="206"/>
      <c r="L1268" s="211"/>
      <c r="M1268" s="212"/>
      <c r="N1268" s="213"/>
      <c r="O1268" s="213"/>
      <c r="P1268" s="213"/>
      <c r="Q1268" s="213"/>
      <c r="R1268" s="213"/>
      <c r="S1268" s="213"/>
      <c r="T1268" s="214"/>
      <c r="AT1268" s="215" t="s">
        <v>183</v>
      </c>
      <c r="AU1268" s="215" t="s">
        <v>89</v>
      </c>
      <c r="AV1268" s="13" t="s">
        <v>87</v>
      </c>
      <c r="AW1268" s="13" t="s">
        <v>36</v>
      </c>
      <c r="AX1268" s="13" t="s">
        <v>79</v>
      </c>
      <c r="AY1268" s="215" t="s">
        <v>174</v>
      </c>
    </row>
    <row r="1269" spans="2:51" s="13" customFormat="1" ht="11.25">
      <c r="B1269" s="205"/>
      <c r="C1269" s="206"/>
      <c r="D1269" s="207" t="s">
        <v>183</v>
      </c>
      <c r="E1269" s="208" t="s">
        <v>1</v>
      </c>
      <c r="F1269" s="209" t="s">
        <v>1145</v>
      </c>
      <c r="G1269" s="206"/>
      <c r="H1269" s="208" t="s">
        <v>1</v>
      </c>
      <c r="I1269" s="210"/>
      <c r="J1269" s="206"/>
      <c r="K1269" s="206"/>
      <c r="L1269" s="211"/>
      <c r="M1269" s="212"/>
      <c r="N1269" s="213"/>
      <c r="O1269" s="213"/>
      <c r="P1269" s="213"/>
      <c r="Q1269" s="213"/>
      <c r="R1269" s="213"/>
      <c r="S1269" s="213"/>
      <c r="T1269" s="214"/>
      <c r="AT1269" s="215" t="s">
        <v>183</v>
      </c>
      <c r="AU1269" s="215" t="s">
        <v>89</v>
      </c>
      <c r="AV1269" s="13" t="s">
        <v>87</v>
      </c>
      <c r="AW1269" s="13" t="s">
        <v>36</v>
      </c>
      <c r="AX1269" s="13" t="s">
        <v>79</v>
      </c>
      <c r="AY1269" s="215" t="s">
        <v>174</v>
      </c>
    </row>
    <row r="1270" spans="2:51" s="14" customFormat="1" ht="11.25">
      <c r="B1270" s="216"/>
      <c r="C1270" s="217"/>
      <c r="D1270" s="207" t="s">
        <v>183</v>
      </c>
      <c r="E1270" s="218" t="s">
        <v>1</v>
      </c>
      <c r="F1270" s="219" t="s">
        <v>1146</v>
      </c>
      <c r="G1270" s="217"/>
      <c r="H1270" s="220">
        <v>3.775</v>
      </c>
      <c r="I1270" s="221"/>
      <c r="J1270" s="217"/>
      <c r="K1270" s="217"/>
      <c r="L1270" s="222"/>
      <c r="M1270" s="223"/>
      <c r="N1270" s="224"/>
      <c r="O1270" s="224"/>
      <c r="P1270" s="224"/>
      <c r="Q1270" s="224"/>
      <c r="R1270" s="224"/>
      <c r="S1270" s="224"/>
      <c r="T1270" s="225"/>
      <c r="AT1270" s="226" t="s">
        <v>183</v>
      </c>
      <c r="AU1270" s="226" t="s">
        <v>89</v>
      </c>
      <c r="AV1270" s="14" t="s">
        <v>89</v>
      </c>
      <c r="AW1270" s="14" t="s">
        <v>36</v>
      </c>
      <c r="AX1270" s="14" t="s">
        <v>79</v>
      </c>
      <c r="AY1270" s="226" t="s">
        <v>174</v>
      </c>
    </row>
    <row r="1271" spans="2:51" s="13" customFormat="1" ht="11.25">
      <c r="B1271" s="205"/>
      <c r="C1271" s="206"/>
      <c r="D1271" s="207" t="s">
        <v>183</v>
      </c>
      <c r="E1271" s="208" t="s">
        <v>1</v>
      </c>
      <c r="F1271" s="209" t="s">
        <v>235</v>
      </c>
      <c r="G1271" s="206"/>
      <c r="H1271" s="208" t="s">
        <v>1</v>
      </c>
      <c r="I1271" s="210"/>
      <c r="J1271" s="206"/>
      <c r="K1271" s="206"/>
      <c r="L1271" s="211"/>
      <c r="M1271" s="212"/>
      <c r="N1271" s="213"/>
      <c r="O1271" s="213"/>
      <c r="P1271" s="213"/>
      <c r="Q1271" s="213"/>
      <c r="R1271" s="213"/>
      <c r="S1271" s="213"/>
      <c r="T1271" s="214"/>
      <c r="AT1271" s="215" t="s">
        <v>183</v>
      </c>
      <c r="AU1271" s="215" t="s">
        <v>89</v>
      </c>
      <c r="AV1271" s="13" t="s">
        <v>87</v>
      </c>
      <c r="AW1271" s="13" t="s">
        <v>36</v>
      </c>
      <c r="AX1271" s="13" t="s">
        <v>79</v>
      </c>
      <c r="AY1271" s="215" t="s">
        <v>174</v>
      </c>
    </row>
    <row r="1272" spans="2:51" s="13" customFormat="1" ht="11.25">
      <c r="B1272" s="205"/>
      <c r="C1272" s="206"/>
      <c r="D1272" s="207" t="s">
        <v>183</v>
      </c>
      <c r="E1272" s="208" t="s">
        <v>1</v>
      </c>
      <c r="F1272" s="209" t="s">
        <v>1147</v>
      </c>
      <c r="G1272" s="206"/>
      <c r="H1272" s="208" t="s">
        <v>1</v>
      </c>
      <c r="I1272" s="210"/>
      <c r="J1272" s="206"/>
      <c r="K1272" s="206"/>
      <c r="L1272" s="211"/>
      <c r="M1272" s="212"/>
      <c r="N1272" s="213"/>
      <c r="O1272" s="213"/>
      <c r="P1272" s="213"/>
      <c r="Q1272" s="213"/>
      <c r="R1272" s="213"/>
      <c r="S1272" s="213"/>
      <c r="T1272" s="214"/>
      <c r="AT1272" s="215" t="s">
        <v>183</v>
      </c>
      <c r="AU1272" s="215" t="s">
        <v>89</v>
      </c>
      <c r="AV1272" s="13" t="s">
        <v>87</v>
      </c>
      <c r="AW1272" s="13" t="s">
        <v>36</v>
      </c>
      <c r="AX1272" s="13" t="s">
        <v>79</v>
      </c>
      <c r="AY1272" s="215" t="s">
        <v>174</v>
      </c>
    </row>
    <row r="1273" spans="2:51" s="13" customFormat="1" ht="11.25">
      <c r="B1273" s="205"/>
      <c r="C1273" s="206"/>
      <c r="D1273" s="207" t="s">
        <v>183</v>
      </c>
      <c r="E1273" s="208" t="s">
        <v>1</v>
      </c>
      <c r="F1273" s="209" t="s">
        <v>949</v>
      </c>
      <c r="G1273" s="206"/>
      <c r="H1273" s="208" t="s">
        <v>1</v>
      </c>
      <c r="I1273" s="210"/>
      <c r="J1273" s="206"/>
      <c r="K1273" s="206"/>
      <c r="L1273" s="211"/>
      <c r="M1273" s="212"/>
      <c r="N1273" s="213"/>
      <c r="O1273" s="213"/>
      <c r="P1273" s="213"/>
      <c r="Q1273" s="213"/>
      <c r="R1273" s="213"/>
      <c r="S1273" s="213"/>
      <c r="T1273" s="214"/>
      <c r="AT1273" s="215" t="s">
        <v>183</v>
      </c>
      <c r="AU1273" s="215" t="s">
        <v>89</v>
      </c>
      <c r="AV1273" s="13" t="s">
        <v>87</v>
      </c>
      <c r="AW1273" s="13" t="s">
        <v>36</v>
      </c>
      <c r="AX1273" s="13" t="s">
        <v>79</v>
      </c>
      <c r="AY1273" s="215" t="s">
        <v>174</v>
      </c>
    </row>
    <row r="1274" spans="2:51" s="14" customFormat="1" ht="11.25">
      <c r="B1274" s="216"/>
      <c r="C1274" s="217"/>
      <c r="D1274" s="207" t="s">
        <v>183</v>
      </c>
      <c r="E1274" s="218" t="s">
        <v>1</v>
      </c>
      <c r="F1274" s="219" t="s">
        <v>403</v>
      </c>
      <c r="G1274" s="217"/>
      <c r="H1274" s="220">
        <v>1.68</v>
      </c>
      <c r="I1274" s="221"/>
      <c r="J1274" s="217"/>
      <c r="K1274" s="217"/>
      <c r="L1274" s="222"/>
      <c r="M1274" s="223"/>
      <c r="N1274" s="224"/>
      <c r="O1274" s="224"/>
      <c r="P1274" s="224"/>
      <c r="Q1274" s="224"/>
      <c r="R1274" s="224"/>
      <c r="S1274" s="224"/>
      <c r="T1274" s="225"/>
      <c r="AT1274" s="226" t="s">
        <v>183</v>
      </c>
      <c r="AU1274" s="226" t="s">
        <v>89</v>
      </c>
      <c r="AV1274" s="14" t="s">
        <v>89</v>
      </c>
      <c r="AW1274" s="14" t="s">
        <v>36</v>
      </c>
      <c r="AX1274" s="14" t="s">
        <v>79</v>
      </c>
      <c r="AY1274" s="226" t="s">
        <v>174</v>
      </c>
    </row>
    <row r="1275" spans="2:51" s="13" customFormat="1" ht="11.25">
      <c r="B1275" s="205"/>
      <c r="C1275" s="206"/>
      <c r="D1275" s="207" t="s">
        <v>183</v>
      </c>
      <c r="E1275" s="208" t="s">
        <v>1</v>
      </c>
      <c r="F1275" s="209" t="s">
        <v>402</v>
      </c>
      <c r="G1275" s="206"/>
      <c r="H1275" s="208" t="s">
        <v>1</v>
      </c>
      <c r="I1275" s="210"/>
      <c r="J1275" s="206"/>
      <c r="K1275" s="206"/>
      <c r="L1275" s="211"/>
      <c r="M1275" s="212"/>
      <c r="N1275" s="213"/>
      <c r="O1275" s="213"/>
      <c r="P1275" s="213"/>
      <c r="Q1275" s="213"/>
      <c r="R1275" s="213"/>
      <c r="S1275" s="213"/>
      <c r="T1275" s="214"/>
      <c r="AT1275" s="215" t="s">
        <v>183</v>
      </c>
      <c r="AU1275" s="215" t="s">
        <v>89</v>
      </c>
      <c r="AV1275" s="13" t="s">
        <v>87</v>
      </c>
      <c r="AW1275" s="13" t="s">
        <v>36</v>
      </c>
      <c r="AX1275" s="13" t="s">
        <v>79</v>
      </c>
      <c r="AY1275" s="215" t="s">
        <v>174</v>
      </c>
    </row>
    <row r="1276" spans="2:51" s="14" customFormat="1" ht="11.25">
      <c r="B1276" s="216"/>
      <c r="C1276" s="217"/>
      <c r="D1276" s="207" t="s">
        <v>183</v>
      </c>
      <c r="E1276" s="218" t="s">
        <v>1</v>
      </c>
      <c r="F1276" s="219" t="s">
        <v>403</v>
      </c>
      <c r="G1276" s="217"/>
      <c r="H1276" s="220">
        <v>1.68</v>
      </c>
      <c r="I1276" s="221"/>
      <c r="J1276" s="217"/>
      <c r="K1276" s="217"/>
      <c r="L1276" s="222"/>
      <c r="M1276" s="223"/>
      <c r="N1276" s="224"/>
      <c r="O1276" s="224"/>
      <c r="P1276" s="224"/>
      <c r="Q1276" s="224"/>
      <c r="R1276" s="224"/>
      <c r="S1276" s="224"/>
      <c r="T1276" s="225"/>
      <c r="AT1276" s="226" t="s">
        <v>183</v>
      </c>
      <c r="AU1276" s="226" t="s">
        <v>89</v>
      </c>
      <c r="AV1276" s="14" t="s">
        <v>89</v>
      </c>
      <c r="AW1276" s="14" t="s">
        <v>36</v>
      </c>
      <c r="AX1276" s="14" t="s">
        <v>79</v>
      </c>
      <c r="AY1276" s="226" t="s">
        <v>174</v>
      </c>
    </row>
    <row r="1277" spans="2:51" s="15" customFormat="1" ht="11.25">
      <c r="B1277" s="227"/>
      <c r="C1277" s="228"/>
      <c r="D1277" s="207" t="s">
        <v>183</v>
      </c>
      <c r="E1277" s="229" t="s">
        <v>1</v>
      </c>
      <c r="F1277" s="230" t="s">
        <v>188</v>
      </c>
      <c r="G1277" s="228"/>
      <c r="H1277" s="231">
        <v>7.135</v>
      </c>
      <c r="I1277" s="232"/>
      <c r="J1277" s="228"/>
      <c r="K1277" s="228"/>
      <c r="L1277" s="233"/>
      <c r="M1277" s="234"/>
      <c r="N1277" s="235"/>
      <c r="O1277" s="235"/>
      <c r="P1277" s="235"/>
      <c r="Q1277" s="235"/>
      <c r="R1277" s="235"/>
      <c r="S1277" s="235"/>
      <c r="T1277" s="236"/>
      <c r="AT1277" s="237" t="s">
        <v>183</v>
      </c>
      <c r="AU1277" s="237" t="s">
        <v>89</v>
      </c>
      <c r="AV1277" s="15" t="s">
        <v>181</v>
      </c>
      <c r="AW1277" s="15" t="s">
        <v>36</v>
      </c>
      <c r="AX1277" s="15" t="s">
        <v>87</v>
      </c>
      <c r="AY1277" s="237" t="s">
        <v>174</v>
      </c>
    </row>
    <row r="1278" spans="1:65" s="2" customFormat="1" ht="14.45" customHeight="1">
      <c r="A1278" s="35"/>
      <c r="B1278" s="36"/>
      <c r="C1278" s="192" t="s">
        <v>1148</v>
      </c>
      <c r="D1278" s="192" t="s">
        <v>176</v>
      </c>
      <c r="E1278" s="193" t="s">
        <v>1149</v>
      </c>
      <c r="F1278" s="194" t="s">
        <v>1150</v>
      </c>
      <c r="G1278" s="195" t="s">
        <v>197</v>
      </c>
      <c r="H1278" s="196">
        <v>0.15</v>
      </c>
      <c r="I1278" s="197"/>
      <c r="J1278" s="198">
        <f>ROUND(I1278*H1278,2)</f>
        <v>0</v>
      </c>
      <c r="K1278" s="194" t="s">
        <v>180</v>
      </c>
      <c r="L1278" s="40"/>
      <c r="M1278" s="199" t="s">
        <v>1</v>
      </c>
      <c r="N1278" s="200" t="s">
        <v>44</v>
      </c>
      <c r="O1278" s="72"/>
      <c r="P1278" s="201">
        <f>O1278*H1278</f>
        <v>0</v>
      </c>
      <c r="Q1278" s="201">
        <v>0</v>
      </c>
      <c r="R1278" s="201">
        <f>Q1278*H1278</f>
        <v>0</v>
      </c>
      <c r="S1278" s="201">
        <v>2.2</v>
      </c>
      <c r="T1278" s="202">
        <f>S1278*H1278</f>
        <v>0.33</v>
      </c>
      <c r="U1278" s="35"/>
      <c r="V1278" s="35"/>
      <c r="W1278" s="35"/>
      <c r="X1278" s="35"/>
      <c r="Y1278" s="35"/>
      <c r="Z1278" s="35"/>
      <c r="AA1278" s="35"/>
      <c r="AB1278" s="35"/>
      <c r="AC1278" s="35"/>
      <c r="AD1278" s="35"/>
      <c r="AE1278" s="35"/>
      <c r="AR1278" s="203" t="s">
        <v>181</v>
      </c>
      <c r="AT1278" s="203" t="s">
        <v>176</v>
      </c>
      <c r="AU1278" s="203" t="s">
        <v>89</v>
      </c>
      <c r="AY1278" s="18" t="s">
        <v>174</v>
      </c>
      <c r="BE1278" s="204">
        <f>IF(N1278="základní",J1278,0)</f>
        <v>0</v>
      </c>
      <c r="BF1278" s="204">
        <f>IF(N1278="snížená",J1278,0)</f>
        <v>0</v>
      </c>
      <c r="BG1278" s="204">
        <f>IF(N1278="zákl. přenesená",J1278,0)</f>
        <v>0</v>
      </c>
      <c r="BH1278" s="204">
        <f>IF(N1278="sníž. přenesená",J1278,0)</f>
        <v>0</v>
      </c>
      <c r="BI1278" s="204">
        <f>IF(N1278="nulová",J1278,0)</f>
        <v>0</v>
      </c>
      <c r="BJ1278" s="18" t="s">
        <v>87</v>
      </c>
      <c r="BK1278" s="204">
        <f>ROUND(I1278*H1278,2)</f>
        <v>0</v>
      </c>
      <c r="BL1278" s="18" t="s">
        <v>181</v>
      </c>
      <c r="BM1278" s="203" t="s">
        <v>1151</v>
      </c>
    </row>
    <row r="1279" spans="2:51" s="13" customFormat="1" ht="11.25">
      <c r="B1279" s="205"/>
      <c r="C1279" s="206"/>
      <c r="D1279" s="207" t="s">
        <v>183</v>
      </c>
      <c r="E1279" s="208" t="s">
        <v>1</v>
      </c>
      <c r="F1279" s="209" t="s">
        <v>1104</v>
      </c>
      <c r="G1279" s="206"/>
      <c r="H1279" s="208" t="s">
        <v>1</v>
      </c>
      <c r="I1279" s="210"/>
      <c r="J1279" s="206"/>
      <c r="K1279" s="206"/>
      <c r="L1279" s="211"/>
      <c r="M1279" s="212"/>
      <c r="N1279" s="213"/>
      <c r="O1279" s="213"/>
      <c r="P1279" s="213"/>
      <c r="Q1279" s="213"/>
      <c r="R1279" s="213"/>
      <c r="S1279" s="213"/>
      <c r="T1279" s="214"/>
      <c r="AT1279" s="215" t="s">
        <v>183</v>
      </c>
      <c r="AU1279" s="215" t="s">
        <v>89</v>
      </c>
      <c r="AV1279" s="13" t="s">
        <v>87</v>
      </c>
      <c r="AW1279" s="13" t="s">
        <v>36</v>
      </c>
      <c r="AX1279" s="13" t="s">
        <v>79</v>
      </c>
      <c r="AY1279" s="215" t="s">
        <v>174</v>
      </c>
    </row>
    <row r="1280" spans="2:51" s="13" customFormat="1" ht="11.25">
      <c r="B1280" s="205"/>
      <c r="C1280" s="206"/>
      <c r="D1280" s="207" t="s">
        <v>183</v>
      </c>
      <c r="E1280" s="208" t="s">
        <v>1</v>
      </c>
      <c r="F1280" s="209" t="s">
        <v>1152</v>
      </c>
      <c r="G1280" s="206"/>
      <c r="H1280" s="208" t="s">
        <v>1</v>
      </c>
      <c r="I1280" s="210"/>
      <c r="J1280" s="206"/>
      <c r="K1280" s="206"/>
      <c r="L1280" s="211"/>
      <c r="M1280" s="212"/>
      <c r="N1280" s="213"/>
      <c r="O1280" s="213"/>
      <c r="P1280" s="213"/>
      <c r="Q1280" s="213"/>
      <c r="R1280" s="213"/>
      <c r="S1280" s="213"/>
      <c r="T1280" s="214"/>
      <c r="AT1280" s="215" t="s">
        <v>183</v>
      </c>
      <c r="AU1280" s="215" t="s">
        <v>89</v>
      </c>
      <c r="AV1280" s="13" t="s">
        <v>87</v>
      </c>
      <c r="AW1280" s="13" t="s">
        <v>36</v>
      </c>
      <c r="AX1280" s="13" t="s">
        <v>79</v>
      </c>
      <c r="AY1280" s="215" t="s">
        <v>174</v>
      </c>
    </row>
    <row r="1281" spans="2:51" s="14" customFormat="1" ht="11.25">
      <c r="B1281" s="216"/>
      <c r="C1281" s="217"/>
      <c r="D1281" s="207" t="s">
        <v>183</v>
      </c>
      <c r="E1281" s="218" t="s">
        <v>1</v>
      </c>
      <c r="F1281" s="219" t="s">
        <v>1153</v>
      </c>
      <c r="G1281" s="217"/>
      <c r="H1281" s="220">
        <v>0.15</v>
      </c>
      <c r="I1281" s="221"/>
      <c r="J1281" s="217"/>
      <c r="K1281" s="217"/>
      <c r="L1281" s="222"/>
      <c r="M1281" s="223"/>
      <c r="N1281" s="224"/>
      <c r="O1281" s="224"/>
      <c r="P1281" s="224"/>
      <c r="Q1281" s="224"/>
      <c r="R1281" s="224"/>
      <c r="S1281" s="224"/>
      <c r="T1281" s="225"/>
      <c r="AT1281" s="226" t="s">
        <v>183</v>
      </c>
      <c r="AU1281" s="226" t="s">
        <v>89</v>
      </c>
      <c r="AV1281" s="14" t="s">
        <v>89</v>
      </c>
      <c r="AW1281" s="14" t="s">
        <v>36</v>
      </c>
      <c r="AX1281" s="14" t="s">
        <v>79</v>
      </c>
      <c r="AY1281" s="226" t="s">
        <v>174</v>
      </c>
    </row>
    <row r="1282" spans="2:51" s="15" customFormat="1" ht="11.25">
      <c r="B1282" s="227"/>
      <c r="C1282" s="228"/>
      <c r="D1282" s="207" t="s">
        <v>183</v>
      </c>
      <c r="E1282" s="229" t="s">
        <v>1</v>
      </c>
      <c r="F1282" s="230" t="s">
        <v>188</v>
      </c>
      <c r="G1282" s="228"/>
      <c r="H1282" s="231">
        <v>0.15</v>
      </c>
      <c r="I1282" s="232"/>
      <c r="J1282" s="228"/>
      <c r="K1282" s="228"/>
      <c r="L1282" s="233"/>
      <c r="M1282" s="234"/>
      <c r="N1282" s="235"/>
      <c r="O1282" s="235"/>
      <c r="P1282" s="235"/>
      <c r="Q1282" s="235"/>
      <c r="R1282" s="235"/>
      <c r="S1282" s="235"/>
      <c r="T1282" s="236"/>
      <c r="AT1282" s="237" t="s">
        <v>183</v>
      </c>
      <c r="AU1282" s="237" t="s">
        <v>89</v>
      </c>
      <c r="AV1282" s="15" t="s">
        <v>181</v>
      </c>
      <c r="AW1282" s="15" t="s">
        <v>36</v>
      </c>
      <c r="AX1282" s="15" t="s">
        <v>87</v>
      </c>
      <c r="AY1282" s="237" t="s">
        <v>174</v>
      </c>
    </row>
    <row r="1283" spans="1:65" s="2" customFormat="1" ht="14.45" customHeight="1">
      <c r="A1283" s="35"/>
      <c r="B1283" s="36"/>
      <c r="C1283" s="192" t="s">
        <v>1154</v>
      </c>
      <c r="D1283" s="192" t="s">
        <v>176</v>
      </c>
      <c r="E1283" s="193" t="s">
        <v>1155</v>
      </c>
      <c r="F1283" s="194" t="s">
        <v>1156</v>
      </c>
      <c r="G1283" s="195" t="s">
        <v>197</v>
      </c>
      <c r="H1283" s="196">
        <v>7.135</v>
      </c>
      <c r="I1283" s="197"/>
      <c r="J1283" s="198">
        <f>ROUND(I1283*H1283,2)</f>
        <v>0</v>
      </c>
      <c r="K1283" s="194" t="s">
        <v>180</v>
      </c>
      <c r="L1283" s="40"/>
      <c r="M1283" s="199" t="s">
        <v>1</v>
      </c>
      <c r="N1283" s="200" t="s">
        <v>44</v>
      </c>
      <c r="O1283" s="72"/>
      <c r="P1283" s="201">
        <f>O1283*H1283</f>
        <v>0</v>
      </c>
      <c r="Q1283" s="201">
        <v>0</v>
      </c>
      <c r="R1283" s="201">
        <f>Q1283*H1283</f>
        <v>0</v>
      </c>
      <c r="S1283" s="201">
        <v>0.044</v>
      </c>
      <c r="T1283" s="202">
        <f>S1283*H1283</f>
        <v>0.31394</v>
      </c>
      <c r="U1283" s="35"/>
      <c r="V1283" s="35"/>
      <c r="W1283" s="35"/>
      <c r="X1283" s="35"/>
      <c r="Y1283" s="35"/>
      <c r="Z1283" s="35"/>
      <c r="AA1283" s="35"/>
      <c r="AB1283" s="35"/>
      <c r="AC1283" s="35"/>
      <c r="AD1283" s="35"/>
      <c r="AE1283" s="35"/>
      <c r="AR1283" s="203" t="s">
        <v>181</v>
      </c>
      <c r="AT1283" s="203" t="s">
        <v>176</v>
      </c>
      <c r="AU1283" s="203" t="s">
        <v>89</v>
      </c>
      <c r="AY1283" s="18" t="s">
        <v>174</v>
      </c>
      <c r="BE1283" s="204">
        <f>IF(N1283="základní",J1283,0)</f>
        <v>0</v>
      </c>
      <c r="BF1283" s="204">
        <f>IF(N1283="snížená",J1283,0)</f>
        <v>0</v>
      </c>
      <c r="BG1283" s="204">
        <f>IF(N1283="zákl. přenesená",J1283,0)</f>
        <v>0</v>
      </c>
      <c r="BH1283" s="204">
        <f>IF(N1283="sníž. přenesená",J1283,0)</f>
        <v>0</v>
      </c>
      <c r="BI1283" s="204">
        <f>IF(N1283="nulová",J1283,0)</f>
        <v>0</v>
      </c>
      <c r="BJ1283" s="18" t="s">
        <v>87</v>
      </c>
      <c r="BK1283" s="204">
        <f>ROUND(I1283*H1283,2)</f>
        <v>0</v>
      </c>
      <c r="BL1283" s="18" t="s">
        <v>181</v>
      </c>
      <c r="BM1283" s="203" t="s">
        <v>1157</v>
      </c>
    </row>
    <row r="1284" spans="2:51" s="13" customFormat="1" ht="11.25">
      <c r="B1284" s="205"/>
      <c r="C1284" s="206"/>
      <c r="D1284" s="207" t="s">
        <v>183</v>
      </c>
      <c r="E1284" s="208" t="s">
        <v>1</v>
      </c>
      <c r="F1284" s="209" t="s">
        <v>184</v>
      </c>
      <c r="G1284" s="206"/>
      <c r="H1284" s="208" t="s">
        <v>1</v>
      </c>
      <c r="I1284" s="210"/>
      <c r="J1284" s="206"/>
      <c r="K1284" s="206"/>
      <c r="L1284" s="211"/>
      <c r="M1284" s="212"/>
      <c r="N1284" s="213"/>
      <c r="O1284" s="213"/>
      <c r="P1284" s="213"/>
      <c r="Q1284" s="213"/>
      <c r="R1284" s="213"/>
      <c r="S1284" s="213"/>
      <c r="T1284" s="214"/>
      <c r="AT1284" s="215" t="s">
        <v>183</v>
      </c>
      <c r="AU1284" s="215" t="s">
        <v>89</v>
      </c>
      <c r="AV1284" s="13" t="s">
        <v>87</v>
      </c>
      <c r="AW1284" s="13" t="s">
        <v>36</v>
      </c>
      <c r="AX1284" s="13" t="s">
        <v>79</v>
      </c>
      <c r="AY1284" s="215" t="s">
        <v>174</v>
      </c>
    </row>
    <row r="1285" spans="2:51" s="13" customFormat="1" ht="11.25">
      <c r="B1285" s="205"/>
      <c r="C1285" s="206"/>
      <c r="D1285" s="207" t="s">
        <v>183</v>
      </c>
      <c r="E1285" s="208" t="s">
        <v>1</v>
      </c>
      <c r="F1285" s="209" t="s">
        <v>1145</v>
      </c>
      <c r="G1285" s="206"/>
      <c r="H1285" s="208" t="s">
        <v>1</v>
      </c>
      <c r="I1285" s="210"/>
      <c r="J1285" s="206"/>
      <c r="K1285" s="206"/>
      <c r="L1285" s="211"/>
      <c r="M1285" s="212"/>
      <c r="N1285" s="213"/>
      <c r="O1285" s="213"/>
      <c r="P1285" s="213"/>
      <c r="Q1285" s="213"/>
      <c r="R1285" s="213"/>
      <c r="S1285" s="213"/>
      <c r="T1285" s="214"/>
      <c r="AT1285" s="215" t="s">
        <v>183</v>
      </c>
      <c r="AU1285" s="215" t="s">
        <v>89</v>
      </c>
      <c r="AV1285" s="13" t="s">
        <v>87</v>
      </c>
      <c r="AW1285" s="13" t="s">
        <v>36</v>
      </c>
      <c r="AX1285" s="13" t="s">
        <v>79</v>
      </c>
      <c r="AY1285" s="215" t="s">
        <v>174</v>
      </c>
    </row>
    <row r="1286" spans="2:51" s="14" customFormat="1" ht="11.25">
      <c r="B1286" s="216"/>
      <c r="C1286" s="217"/>
      <c r="D1286" s="207" t="s">
        <v>183</v>
      </c>
      <c r="E1286" s="218" t="s">
        <v>1</v>
      </c>
      <c r="F1286" s="219" t="s">
        <v>1146</v>
      </c>
      <c r="G1286" s="217"/>
      <c r="H1286" s="220">
        <v>3.775</v>
      </c>
      <c r="I1286" s="221"/>
      <c r="J1286" s="217"/>
      <c r="K1286" s="217"/>
      <c r="L1286" s="222"/>
      <c r="M1286" s="223"/>
      <c r="N1286" s="224"/>
      <c r="O1286" s="224"/>
      <c r="P1286" s="224"/>
      <c r="Q1286" s="224"/>
      <c r="R1286" s="224"/>
      <c r="S1286" s="224"/>
      <c r="T1286" s="225"/>
      <c r="AT1286" s="226" t="s">
        <v>183</v>
      </c>
      <c r="AU1286" s="226" t="s">
        <v>89</v>
      </c>
      <c r="AV1286" s="14" t="s">
        <v>89</v>
      </c>
      <c r="AW1286" s="14" t="s">
        <v>36</v>
      </c>
      <c r="AX1286" s="14" t="s">
        <v>79</v>
      </c>
      <c r="AY1286" s="226" t="s">
        <v>174</v>
      </c>
    </row>
    <row r="1287" spans="2:51" s="13" customFormat="1" ht="11.25">
      <c r="B1287" s="205"/>
      <c r="C1287" s="206"/>
      <c r="D1287" s="207" t="s">
        <v>183</v>
      </c>
      <c r="E1287" s="208" t="s">
        <v>1</v>
      </c>
      <c r="F1287" s="209" t="s">
        <v>235</v>
      </c>
      <c r="G1287" s="206"/>
      <c r="H1287" s="208" t="s">
        <v>1</v>
      </c>
      <c r="I1287" s="210"/>
      <c r="J1287" s="206"/>
      <c r="K1287" s="206"/>
      <c r="L1287" s="211"/>
      <c r="M1287" s="212"/>
      <c r="N1287" s="213"/>
      <c r="O1287" s="213"/>
      <c r="P1287" s="213"/>
      <c r="Q1287" s="213"/>
      <c r="R1287" s="213"/>
      <c r="S1287" s="213"/>
      <c r="T1287" s="214"/>
      <c r="AT1287" s="215" t="s">
        <v>183</v>
      </c>
      <c r="AU1287" s="215" t="s">
        <v>89</v>
      </c>
      <c r="AV1287" s="13" t="s">
        <v>87</v>
      </c>
      <c r="AW1287" s="13" t="s">
        <v>36</v>
      </c>
      <c r="AX1287" s="13" t="s">
        <v>79</v>
      </c>
      <c r="AY1287" s="215" t="s">
        <v>174</v>
      </c>
    </row>
    <row r="1288" spans="2:51" s="13" customFormat="1" ht="11.25">
      <c r="B1288" s="205"/>
      <c r="C1288" s="206"/>
      <c r="D1288" s="207" t="s">
        <v>183</v>
      </c>
      <c r="E1288" s="208" t="s">
        <v>1</v>
      </c>
      <c r="F1288" s="209" t="s">
        <v>1147</v>
      </c>
      <c r="G1288" s="206"/>
      <c r="H1288" s="208" t="s">
        <v>1</v>
      </c>
      <c r="I1288" s="210"/>
      <c r="J1288" s="206"/>
      <c r="K1288" s="206"/>
      <c r="L1288" s="211"/>
      <c r="M1288" s="212"/>
      <c r="N1288" s="213"/>
      <c r="O1288" s="213"/>
      <c r="P1288" s="213"/>
      <c r="Q1288" s="213"/>
      <c r="R1288" s="213"/>
      <c r="S1288" s="213"/>
      <c r="T1288" s="214"/>
      <c r="AT1288" s="215" t="s">
        <v>183</v>
      </c>
      <c r="AU1288" s="215" t="s">
        <v>89</v>
      </c>
      <c r="AV1288" s="13" t="s">
        <v>87</v>
      </c>
      <c r="AW1288" s="13" t="s">
        <v>36</v>
      </c>
      <c r="AX1288" s="13" t="s">
        <v>79</v>
      </c>
      <c r="AY1288" s="215" t="s">
        <v>174</v>
      </c>
    </row>
    <row r="1289" spans="2:51" s="13" customFormat="1" ht="11.25">
      <c r="B1289" s="205"/>
      <c r="C1289" s="206"/>
      <c r="D1289" s="207" t="s">
        <v>183</v>
      </c>
      <c r="E1289" s="208" t="s">
        <v>1</v>
      </c>
      <c r="F1289" s="209" t="s">
        <v>949</v>
      </c>
      <c r="G1289" s="206"/>
      <c r="H1289" s="208" t="s">
        <v>1</v>
      </c>
      <c r="I1289" s="210"/>
      <c r="J1289" s="206"/>
      <c r="K1289" s="206"/>
      <c r="L1289" s="211"/>
      <c r="M1289" s="212"/>
      <c r="N1289" s="213"/>
      <c r="O1289" s="213"/>
      <c r="P1289" s="213"/>
      <c r="Q1289" s="213"/>
      <c r="R1289" s="213"/>
      <c r="S1289" s="213"/>
      <c r="T1289" s="214"/>
      <c r="AT1289" s="215" t="s">
        <v>183</v>
      </c>
      <c r="AU1289" s="215" t="s">
        <v>89</v>
      </c>
      <c r="AV1289" s="13" t="s">
        <v>87</v>
      </c>
      <c r="AW1289" s="13" t="s">
        <v>36</v>
      </c>
      <c r="AX1289" s="13" t="s">
        <v>79</v>
      </c>
      <c r="AY1289" s="215" t="s">
        <v>174</v>
      </c>
    </row>
    <row r="1290" spans="2:51" s="14" customFormat="1" ht="11.25">
      <c r="B1290" s="216"/>
      <c r="C1290" s="217"/>
      <c r="D1290" s="207" t="s">
        <v>183</v>
      </c>
      <c r="E1290" s="218" t="s">
        <v>1</v>
      </c>
      <c r="F1290" s="219" t="s">
        <v>403</v>
      </c>
      <c r="G1290" s="217"/>
      <c r="H1290" s="220">
        <v>1.68</v>
      </c>
      <c r="I1290" s="221"/>
      <c r="J1290" s="217"/>
      <c r="K1290" s="217"/>
      <c r="L1290" s="222"/>
      <c r="M1290" s="223"/>
      <c r="N1290" s="224"/>
      <c r="O1290" s="224"/>
      <c r="P1290" s="224"/>
      <c r="Q1290" s="224"/>
      <c r="R1290" s="224"/>
      <c r="S1290" s="224"/>
      <c r="T1290" s="225"/>
      <c r="AT1290" s="226" t="s">
        <v>183</v>
      </c>
      <c r="AU1290" s="226" t="s">
        <v>89</v>
      </c>
      <c r="AV1290" s="14" t="s">
        <v>89</v>
      </c>
      <c r="AW1290" s="14" t="s">
        <v>36</v>
      </c>
      <c r="AX1290" s="14" t="s">
        <v>79</v>
      </c>
      <c r="AY1290" s="226" t="s">
        <v>174</v>
      </c>
    </row>
    <row r="1291" spans="2:51" s="13" customFormat="1" ht="11.25">
      <c r="B1291" s="205"/>
      <c r="C1291" s="206"/>
      <c r="D1291" s="207" t="s">
        <v>183</v>
      </c>
      <c r="E1291" s="208" t="s">
        <v>1</v>
      </c>
      <c r="F1291" s="209" t="s">
        <v>402</v>
      </c>
      <c r="G1291" s="206"/>
      <c r="H1291" s="208" t="s">
        <v>1</v>
      </c>
      <c r="I1291" s="210"/>
      <c r="J1291" s="206"/>
      <c r="K1291" s="206"/>
      <c r="L1291" s="211"/>
      <c r="M1291" s="212"/>
      <c r="N1291" s="213"/>
      <c r="O1291" s="213"/>
      <c r="P1291" s="213"/>
      <c r="Q1291" s="213"/>
      <c r="R1291" s="213"/>
      <c r="S1291" s="213"/>
      <c r="T1291" s="214"/>
      <c r="AT1291" s="215" t="s">
        <v>183</v>
      </c>
      <c r="AU1291" s="215" t="s">
        <v>89</v>
      </c>
      <c r="AV1291" s="13" t="s">
        <v>87</v>
      </c>
      <c r="AW1291" s="13" t="s">
        <v>36</v>
      </c>
      <c r="AX1291" s="13" t="s">
        <v>79</v>
      </c>
      <c r="AY1291" s="215" t="s">
        <v>174</v>
      </c>
    </row>
    <row r="1292" spans="2:51" s="14" customFormat="1" ht="11.25">
      <c r="B1292" s="216"/>
      <c r="C1292" s="217"/>
      <c r="D1292" s="207" t="s">
        <v>183</v>
      </c>
      <c r="E1292" s="218" t="s">
        <v>1</v>
      </c>
      <c r="F1292" s="219" t="s">
        <v>403</v>
      </c>
      <c r="G1292" s="217"/>
      <c r="H1292" s="220">
        <v>1.68</v>
      </c>
      <c r="I1292" s="221"/>
      <c r="J1292" s="217"/>
      <c r="K1292" s="217"/>
      <c r="L1292" s="222"/>
      <c r="M1292" s="223"/>
      <c r="N1292" s="224"/>
      <c r="O1292" s="224"/>
      <c r="P1292" s="224"/>
      <c r="Q1292" s="224"/>
      <c r="R1292" s="224"/>
      <c r="S1292" s="224"/>
      <c r="T1292" s="225"/>
      <c r="AT1292" s="226" t="s">
        <v>183</v>
      </c>
      <c r="AU1292" s="226" t="s">
        <v>89</v>
      </c>
      <c r="AV1292" s="14" t="s">
        <v>89</v>
      </c>
      <c r="AW1292" s="14" t="s">
        <v>36</v>
      </c>
      <c r="AX1292" s="14" t="s">
        <v>79</v>
      </c>
      <c r="AY1292" s="226" t="s">
        <v>174</v>
      </c>
    </row>
    <row r="1293" spans="2:51" s="15" customFormat="1" ht="11.25">
      <c r="B1293" s="227"/>
      <c r="C1293" s="228"/>
      <c r="D1293" s="207" t="s">
        <v>183</v>
      </c>
      <c r="E1293" s="229" t="s">
        <v>1</v>
      </c>
      <c r="F1293" s="230" t="s">
        <v>188</v>
      </c>
      <c r="G1293" s="228"/>
      <c r="H1293" s="231">
        <v>7.135</v>
      </c>
      <c r="I1293" s="232"/>
      <c r="J1293" s="228"/>
      <c r="K1293" s="228"/>
      <c r="L1293" s="233"/>
      <c r="M1293" s="234"/>
      <c r="N1293" s="235"/>
      <c r="O1293" s="235"/>
      <c r="P1293" s="235"/>
      <c r="Q1293" s="235"/>
      <c r="R1293" s="235"/>
      <c r="S1293" s="235"/>
      <c r="T1293" s="236"/>
      <c r="AT1293" s="237" t="s">
        <v>183</v>
      </c>
      <c r="AU1293" s="237" t="s">
        <v>89</v>
      </c>
      <c r="AV1293" s="15" t="s">
        <v>181</v>
      </c>
      <c r="AW1293" s="15" t="s">
        <v>36</v>
      </c>
      <c r="AX1293" s="15" t="s">
        <v>87</v>
      </c>
      <c r="AY1293" s="237" t="s">
        <v>174</v>
      </c>
    </row>
    <row r="1294" spans="1:65" s="2" customFormat="1" ht="14.45" customHeight="1">
      <c r="A1294" s="35"/>
      <c r="B1294" s="36"/>
      <c r="C1294" s="192" t="s">
        <v>1158</v>
      </c>
      <c r="D1294" s="192" t="s">
        <v>176</v>
      </c>
      <c r="E1294" s="193" t="s">
        <v>1159</v>
      </c>
      <c r="F1294" s="194" t="s">
        <v>1160</v>
      </c>
      <c r="G1294" s="195" t="s">
        <v>197</v>
      </c>
      <c r="H1294" s="196">
        <v>0.15</v>
      </c>
      <c r="I1294" s="197"/>
      <c r="J1294" s="198">
        <f>ROUND(I1294*H1294,2)</f>
        <v>0</v>
      </c>
      <c r="K1294" s="194" t="s">
        <v>180</v>
      </c>
      <c r="L1294" s="40"/>
      <c r="M1294" s="199" t="s">
        <v>1</v>
      </c>
      <c r="N1294" s="200" t="s">
        <v>44</v>
      </c>
      <c r="O1294" s="72"/>
      <c r="P1294" s="201">
        <f>O1294*H1294</f>
        <v>0</v>
      </c>
      <c r="Q1294" s="201">
        <v>0</v>
      </c>
      <c r="R1294" s="201">
        <f>Q1294*H1294</f>
        <v>0</v>
      </c>
      <c r="S1294" s="201">
        <v>0.029</v>
      </c>
      <c r="T1294" s="202">
        <f>S1294*H1294</f>
        <v>0.00435</v>
      </c>
      <c r="U1294" s="35"/>
      <c r="V1294" s="35"/>
      <c r="W1294" s="35"/>
      <c r="X1294" s="35"/>
      <c r="Y1294" s="35"/>
      <c r="Z1294" s="35"/>
      <c r="AA1294" s="35"/>
      <c r="AB1294" s="35"/>
      <c r="AC1294" s="35"/>
      <c r="AD1294" s="35"/>
      <c r="AE1294" s="35"/>
      <c r="AR1294" s="203" t="s">
        <v>181</v>
      </c>
      <c r="AT1294" s="203" t="s">
        <v>176</v>
      </c>
      <c r="AU1294" s="203" t="s">
        <v>89</v>
      </c>
      <c r="AY1294" s="18" t="s">
        <v>174</v>
      </c>
      <c r="BE1294" s="204">
        <f>IF(N1294="základní",J1294,0)</f>
        <v>0</v>
      </c>
      <c r="BF1294" s="204">
        <f>IF(N1294="snížená",J1294,0)</f>
        <v>0</v>
      </c>
      <c r="BG1294" s="204">
        <f>IF(N1294="zákl. přenesená",J1294,0)</f>
        <v>0</v>
      </c>
      <c r="BH1294" s="204">
        <f>IF(N1294="sníž. přenesená",J1294,0)</f>
        <v>0</v>
      </c>
      <c r="BI1294" s="204">
        <f>IF(N1294="nulová",J1294,0)</f>
        <v>0</v>
      </c>
      <c r="BJ1294" s="18" t="s">
        <v>87</v>
      </c>
      <c r="BK1294" s="204">
        <f>ROUND(I1294*H1294,2)</f>
        <v>0</v>
      </c>
      <c r="BL1294" s="18" t="s">
        <v>181</v>
      </c>
      <c r="BM1294" s="203" t="s">
        <v>1161</v>
      </c>
    </row>
    <row r="1295" spans="2:51" s="13" customFormat="1" ht="11.25">
      <c r="B1295" s="205"/>
      <c r="C1295" s="206"/>
      <c r="D1295" s="207" t="s">
        <v>183</v>
      </c>
      <c r="E1295" s="208" t="s">
        <v>1</v>
      </c>
      <c r="F1295" s="209" t="s">
        <v>1104</v>
      </c>
      <c r="G1295" s="206"/>
      <c r="H1295" s="208" t="s">
        <v>1</v>
      </c>
      <c r="I1295" s="210"/>
      <c r="J1295" s="206"/>
      <c r="K1295" s="206"/>
      <c r="L1295" s="211"/>
      <c r="M1295" s="212"/>
      <c r="N1295" s="213"/>
      <c r="O1295" s="213"/>
      <c r="P1295" s="213"/>
      <c r="Q1295" s="213"/>
      <c r="R1295" s="213"/>
      <c r="S1295" s="213"/>
      <c r="T1295" s="214"/>
      <c r="AT1295" s="215" t="s">
        <v>183</v>
      </c>
      <c r="AU1295" s="215" t="s">
        <v>89</v>
      </c>
      <c r="AV1295" s="13" t="s">
        <v>87</v>
      </c>
      <c r="AW1295" s="13" t="s">
        <v>36</v>
      </c>
      <c r="AX1295" s="13" t="s">
        <v>79</v>
      </c>
      <c r="AY1295" s="215" t="s">
        <v>174</v>
      </c>
    </row>
    <row r="1296" spans="2:51" s="13" customFormat="1" ht="11.25">
      <c r="B1296" s="205"/>
      <c r="C1296" s="206"/>
      <c r="D1296" s="207" t="s">
        <v>183</v>
      </c>
      <c r="E1296" s="208" t="s">
        <v>1</v>
      </c>
      <c r="F1296" s="209" t="s">
        <v>1152</v>
      </c>
      <c r="G1296" s="206"/>
      <c r="H1296" s="208" t="s">
        <v>1</v>
      </c>
      <c r="I1296" s="210"/>
      <c r="J1296" s="206"/>
      <c r="K1296" s="206"/>
      <c r="L1296" s="211"/>
      <c r="M1296" s="212"/>
      <c r="N1296" s="213"/>
      <c r="O1296" s="213"/>
      <c r="P1296" s="213"/>
      <c r="Q1296" s="213"/>
      <c r="R1296" s="213"/>
      <c r="S1296" s="213"/>
      <c r="T1296" s="214"/>
      <c r="AT1296" s="215" t="s">
        <v>183</v>
      </c>
      <c r="AU1296" s="215" t="s">
        <v>89</v>
      </c>
      <c r="AV1296" s="13" t="s">
        <v>87</v>
      </c>
      <c r="AW1296" s="13" t="s">
        <v>36</v>
      </c>
      <c r="AX1296" s="13" t="s">
        <v>79</v>
      </c>
      <c r="AY1296" s="215" t="s">
        <v>174</v>
      </c>
    </row>
    <row r="1297" spans="2:51" s="14" customFormat="1" ht="11.25">
      <c r="B1297" s="216"/>
      <c r="C1297" s="217"/>
      <c r="D1297" s="207" t="s">
        <v>183</v>
      </c>
      <c r="E1297" s="218" t="s">
        <v>1</v>
      </c>
      <c r="F1297" s="219" t="s">
        <v>1153</v>
      </c>
      <c r="G1297" s="217"/>
      <c r="H1297" s="220">
        <v>0.15</v>
      </c>
      <c r="I1297" s="221"/>
      <c r="J1297" s="217"/>
      <c r="K1297" s="217"/>
      <c r="L1297" s="222"/>
      <c r="M1297" s="223"/>
      <c r="N1297" s="224"/>
      <c r="O1297" s="224"/>
      <c r="P1297" s="224"/>
      <c r="Q1297" s="224"/>
      <c r="R1297" s="224"/>
      <c r="S1297" s="224"/>
      <c r="T1297" s="225"/>
      <c r="AT1297" s="226" t="s">
        <v>183</v>
      </c>
      <c r="AU1297" s="226" t="s">
        <v>89</v>
      </c>
      <c r="AV1297" s="14" t="s">
        <v>89</v>
      </c>
      <c r="AW1297" s="14" t="s">
        <v>36</v>
      </c>
      <c r="AX1297" s="14" t="s">
        <v>79</v>
      </c>
      <c r="AY1297" s="226" t="s">
        <v>174</v>
      </c>
    </row>
    <row r="1298" spans="2:51" s="15" customFormat="1" ht="11.25">
      <c r="B1298" s="227"/>
      <c r="C1298" s="228"/>
      <c r="D1298" s="207" t="s">
        <v>183</v>
      </c>
      <c r="E1298" s="229" t="s">
        <v>1</v>
      </c>
      <c r="F1298" s="230" t="s">
        <v>188</v>
      </c>
      <c r="G1298" s="228"/>
      <c r="H1298" s="231">
        <v>0.15</v>
      </c>
      <c r="I1298" s="232"/>
      <c r="J1298" s="228"/>
      <c r="K1298" s="228"/>
      <c r="L1298" s="233"/>
      <c r="M1298" s="234"/>
      <c r="N1298" s="235"/>
      <c r="O1298" s="235"/>
      <c r="P1298" s="235"/>
      <c r="Q1298" s="235"/>
      <c r="R1298" s="235"/>
      <c r="S1298" s="235"/>
      <c r="T1298" s="236"/>
      <c r="AT1298" s="237" t="s">
        <v>183</v>
      </c>
      <c r="AU1298" s="237" t="s">
        <v>89</v>
      </c>
      <c r="AV1298" s="15" t="s">
        <v>181</v>
      </c>
      <c r="AW1298" s="15" t="s">
        <v>36</v>
      </c>
      <c r="AX1298" s="15" t="s">
        <v>87</v>
      </c>
      <c r="AY1298" s="237" t="s">
        <v>174</v>
      </c>
    </row>
    <row r="1299" spans="1:65" s="2" customFormat="1" ht="14.45" customHeight="1">
      <c r="A1299" s="35"/>
      <c r="B1299" s="36"/>
      <c r="C1299" s="192" t="s">
        <v>1162</v>
      </c>
      <c r="D1299" s="192" t="s">
        <v>176</v>
      </c>
      <c r="E1299" s="193" t="s">
        <v>1163</v>
      </c>
      <c r="F1299" s="194" t="s">
        <v>1164</v>
      </c>
      <c r="G1299" s="195" t="s">
        <v>595</v>
      </c>
      <c r="H1299" s="196">
        <v>18</v>
      </c>
      <c r="I1299" s="197"/>
      <c r="J1299" s="198">
        <f>ROUND(I1299*H1299,2)</f>
        <v>0</v>
      </c>
      <c r="K1299" s="194" t="s">
        <v>180</v>
      </c>
      <c r="L1299" s="40"/>
      <c r="M1299" s="199" t="s">
        <v>1</v>
      </c>
      <c r="N1299" s="200" t="s">
        <v>44</v>
      </c>
      <c r="O1299" s="72"/>
      <c r="P1299" s="201">
        <f>O1299*H1299</f>
        <v>0</v>
      </c>
      <c r="Q1299" s="201">
        <v>0</v>
      </c>
      <c r="R1299" s="201">
        <f>Q1299*H1299</f>
        <v>0</v>
      </c>
      <c r="S1299" s="201">
        <v>0</v>
      </c>
      <c r="T1299" s="202">
        <f>S1299*H1299</f>
        <v>0</v>
      </c>
      <c r="U1299" s="35"/>
      <c r="V1299" s="35"/>
      <c r="W1299" s="35"/>
      <c r="X1299" s="35"/>
      <c r="Y1299" s="35"/>
      <c r="Z1299" s="35"/>
      <c r="AA1299" s="35"/>
      <c r="AB1299" s="35"/>
      <c r="AC1299" s="35"/>
      <c r="AD1299" s="35"/>
      <c r="AE1299" s="35"/>
      <c r="AR1299" s="203" t="s">
        <v>181</v>
      </c>
      <c r="AT1299" s="203" t="s">
        <v>176</v>
      </c>
      <c r="AU1299" s="203" t="s">
        <v>89</v>
      </c>
      <c r="AY1299" s="18" t="s">
        <v>174</v>
      </c>
      <c r="BE1299" s="204">
        <f>IF(N1299="základní",J1299,0)</f>
        <v>0</v>
      </c>
      <c r="BF1299" s="204">
        <f>IF(N1299="snížená",J1299,0)</f>
        <v>0</v>
      </c>
      <c r="BG1299" s="204">
        <f>IF(N1299="zákl. přenesená",J1299,0)</f>
        <v>0</v>
      </c>
      <c r="BH1299" s="204">
        <f>IF(N1299="sníž. přenesená",J1299,0)</f>
        <v>0</v>
      </c>
      <c r="BI1299" s="204">
        <f>IF(N1299="nulová",J1299,0)</f>
        <v>0</v>
      </c>
      <c r="BJ1299" s="18" t="s">
        <v>87</v>
      </c>
      <c r="BK1299" s="204">
        <f>ROUND(I1299*H1299,2)</f>
        <v>0</v>
      </c>
      <c r="BL1299" s="18" t="s">
        <v>181</v>
      </c>
      <c r="BM1299" s="203" t="s">
        <v>1165</v>
      </c>
    </row>
    <row r="1300" spans="2:51" s="13" customFormat="1" ht="11.25">
      <c r="B1300" s="205"/>
      <c r="C1300" s="206"/>
      <c r="D1300" s="207" t="s">
        <v>183</v>
      </c>
      <c r="E1300" s="208" t="s">
        <v>1</v>
      </c>
      <c r="F1300" s="209" t="s">
        <v>1104</v>
      </c>
      <c r="G1300" s="206"/>
      <c r="H1300" s="208" t="s">
        <v>1</v>
      </c>
      <c r="I1300" s="210"/>
      <c r="J1300" s="206"/>
      <c r="K1300" s="206"/>
      <c r="L1300" s="211"/>
      <c r="M1300" s="212"/>
      <c r="N1300" s="213"/>
      <c r="O1300" s="213"/>
      <c r="P1300" s="213"/>
      <c r="Q1300" s="213"/>
      <c r="R1300" s="213"/>
      <c r="S1300" s="213"/>
      <c r="T1300" s="214"/>
      <c r="AT1300" s="215" t="s">
        <v>183</v>
      </c>
      <c r="AU1300" s="215" t="s">
        <v>89</v>
      </c>
      <c r="AV1300" s="13" t="s">
        <v>87</v>
      </c>
      <c r="AW1300" s="13" t="s">
        <v>36</v>
      </c>
      <c r="AX1300" s="13" t="s">
        <v>79</v>
      </c>
      <c r="AY1300" s="215" t="s">
        <v>174</v>
      </c>
    </row>
    <row r="1301" spans="2:51" s="13" customFormat="1" ht="11.25">
      <c r="B1301" s="205"/>
      <c r="C1301" s="206"/>
      <c r="D1301" s="207" t="s">
        <v>183</v>
      </c>
      <c r="E1301" s="208" t="s">
        <v>1</v>
      </c>
      <c r="F1301" s="209" t="s">
        <v>1166</v>
      </c>
      <c r="G1301" s="206"/>
      <c r="H1301" s="208" t="s">
        <v>1</v>
      </c>
      <c r="I1301" s="210"/>
      <c r="J1301" s="206"/>
      <c r="K1301" s="206"/>
      <c r="L1301" s="211"/>
      <c r="M1301" s="212"/>
      <c r="N1301" s="213"/>
      <c r="O1301" s="213"/>
      <c r="P1301" s="213"/>
      <c r="Q1301" s="213"/>
      <c r="R1301" s="213"/>
      <c r="S1301" s="213"/>
      <c r="T1301" s="214"/>
      <c r="AT1301" s="215" t="s">
        <v>183</v>
      </c>
      <c r="AU1301" s="215" t="s">
        <v>89</v>
      </c>
      <c r="AV1301" s="13" t="s">
        <v>87</v>
      </c>
      <c r="AW1301" s="13" t="s">
        <v>36</v>
      </c>
      <c r="AX1301" s="13" t="s">
        <v>79</v>
      </c>
      <c r="AY1301" s="215" t="s">
        <v>174</v>
      </c>
    </row>
    <row r="1302" spans="2:51" s="14" customFormat="1" ht="11.25">
      <c r="B1302" s="216"/>
      <c r="C1302" s="217"/>
      <c r="D1302" s="207" t="s">
        <v>183</v>
      </c>
      <c r="E1302" s="218" t="s">
        <v>1</v>
      </c>
      <c r="F1302" s="219" t="s">
        <v>292</v>
      </c>
      <c r="G1302" s="217"/>
      <c r="H1302" s="220">
        <v>18</v>
      </c>
      <c r="I1302" s="221"/>
      <c r="J1302" s="217"/>
      <c r="K1302" s="217"/>
      <c r="L1302" s="222"/>
      <c r="M1302" s="223"/>
      <c r="N1302" s="224"/>
      <c r="O1302" s="224"/>
      <c r="P1302" s="224"/>
      <c r="Q1302" s="224"/>
      <c r="R1302" s="224"/>
      <c r="S1302" s="224"/>
      <c r="T1302" s="225"/>
      <c r="AT1302" s="226" t="s">
        <v>183</v>
      </c>
      <c r="AU1302" s="226" t="s">
        <v>89</v>
      </c>
      <c r="AV1302" s="14" t="s">
        <v>89</v>
      </c>
      <c r="AW1302" s="14" t="s">
        <v>36</v>
      </c>
      <c r="AX1302" s="14" t="s">
        <v>79</v>
      </c>
      <c r="AY1302" s="226" t="s">
        <v>174</v>
      </c>
    </row>
    <row r="1303" spans="2:51" s="15" customFormat="1" ht="11.25">
      <c r="B1303" s="227"/>
      <c r="C1303" s="228"/>
      <c r="D1303" s="207" t="s">
        <v>183</v>
      </c>
      <c r="E1303" s="229" t="s">
        <v>1</v>
      </c>
      <c r="F1303" s="230" t="s">
        <v>188</v>
      </c>
      <c r="G1303" s="228"/>
      <c r="H1303" s="231">
        <v>18</v>
      </c>
      <c r="I1303" s="232"/>
      <c r="J1303" s="228"/>
      <c r="K1303" s="228"/>
      <c r="L1303" s="233"/>
      <c r="M1303" s="234"/>
      <c r="N1303" s="235"/>
      <c r="O1303" s="235"/>
      <c r="P1303" s="235"/>
      <c r="Q1303" s="235"/>
      <c r="R1303" s="235"/>
      <c r="S1303" s="235"/>
      <c r="T1303" s="236"/>
      <c r="AT1303" s="237" t="s">
        <v>183</v>
      </c>
      <c r="AU1303" s="237" t="s">
        <v>89</v>
      </c>
      <c r="AV1303" s="15" t="s">
        <v>181</v>
      </c>
      <c r="AW1303" s="15" t="s">
        <v>36</v>
      </c>
      <c r="AX1303" s="15" t="s">
        <v>87</v>
      </c>
      <c r="AY1303" s="237" t="s">
        <v>174</v>
      </c>
    </row>
    <row r="1304" spans="1:65" s="2" customFormat="1" ht="14.45" customHeight="1">
      <c r="A1304" s="35"/>
      <c r="B1304" s="36"/>
      <c r="C1304" s="192" t="s">
        <v>1167</v>
      </c>
      <c r="D1304" s="192" t="s">
        <v>176</v>
      </c>
      <c r="E1304" s="193" t="s">
        <v>1168</v>
      </c>
      <c r="F1304" s="194" t="s">
        <v>1169</v>
      </c>
      <c r="G1304" s="195" t="s">
        <v>595</v>
      </c>
      <c r="H1304" s="196">
        <v>24</v>
      </c>
      <c r="I1304" s="197"/>
      <c r="J1304" s="198">
        <f>ROUND(I1304*H1304,2)</f>
        <v>0</v>
      </c>
      <c r="K1304" s="194" t="s">
        <v>180</v>
      </c>
      <c r="L1304" s="40"/>
      <c r="M1304" s="199" t="s">
        <v>1</v>
      </c>
      <c r="N1304" s="200" t="s">
        <v>44</v>
      </c>
      <c r="O1304" s="72"/>
      <c r="P1304" s="201">
        <f>O1304*H1304</f>
        <v>0</v>
      </c>
      <c r="Q1304" s="201">
        <v>0</v>
      </c>
      <c r="R1304" s="201">
        <f>Q1304*H1304</f>
        <v>0</v>
      </c>
      <c r="S1304" s="201">
        <v>0.165</v>
      </c>
      <c r="T1304" s="202">
        <f>S1304*H1304</f>
        <v>3.96</v>
      </c>
      <c r="U1304" s="35"/>
      <c r="V1304" s="35"/>
      <c r="W1304" s="35"/>
      <c r="X1304" s="35"/>
      <c r="Y1304" s="35"/>
      <c r="Z1304" s="35"/>
      <c r="AA1304" s="35"/>
      <c r="AB1304" s="35"/>
      <c r="AC1304" s="35"/>
      <c r="AD1304" s="35"/>
      <c r="AE1304" s="35"/>
      <c r="AR1304" s="203" t="s">
        <v>181</v>
      </c>
      <c r="AT1304" s="203" t="s">
        <v>176</v>
      </c>
      <c r="AU1304" s="203" t="s">
        <v>89</v>
      </c>
      <c r="AY1304" s="18" t="s">
        <v>174</v>
      </c>
      <c r="BE1304" s="204">
        <f>IF(N1304="základní",J1304,0)</f>
        <v>0</v>
      </c>
      <c r="BF1304" s="204">
        <f>IF(N1304="snížená",J1304,0)</f>
        <v>0</v>
      </c>
      <c r="BG1304" s="204">
        <f>IF(N1304="zákl. přenesená",J1304,0)</f>
        <v>0</v>
      </c>
      <c r="BH1304" s="204">
        <f>IF(N1304="sníž. přenesená",J1304,0)</f>
        <v>0</v>
      </c>
      <c r="BI1304" s="204">
        <f>IF(N1304="nulová",J1304,0)</f>
        <v>0</v>
      </c>
      <c r="BJ1304" s="18" t="s">
        <v>87</v>
      </c>
      <c r="BK1304" s="204">
        <f>ROUND(I1304*H1304,2)</f>
        <v>0</v>
      </c>
      <c r="BL1304" s="18" t="s">
        <v>181</v>
      </c>
      <c r="BM1304" s="203" t="s">
        <v>1170</v>
      </c>
    </row>
    <row r="1305" spans="2:51" s="13" customFormat="1" ht="11.25">
      <c r="B1305" s="205"/>
      <c r="C1305" s="206"/>
      <c r="D1305" s="207" t="s">
        <v>183</v>
      </c>
      <c r="E1305" s="208" t="s">
        <v>1</v>
      </c>
      <c r="F1305" s="209" t="s">
        <v>1104</v>
      </c>
      <c r="G1305" s="206"/>
      <c r="H1305" s="208" t="s">
        <v>1</v>
      </c>
      <c r="I1305" s="210"/>
      <c r="J1305" s="206"/>
      <c r="K1305" s="206"/>
      <c r="L1305" s="211"/>
      <c r="M1305" s="212"/>
      <c r="N1305" s="213"/>
      <c r="O1305" s="213"/>
      <c r="P1305" s="213"/>
      <c r="Q1305" s="213"/>
      <c r="R1305" s="213"/>
      <c r="S1305" s="213"/>
      <c r="T1305" s="214"/>
      <c r="AT1305" s="215" t="s">
        <v>183</v>
      </c>
      <c r="AU1305" s="215" t="s">
        <v>89</v>
      </c>
      <c r="AV1305" s="13" t="s">
        <v>87</v>
      </c>
      <c r="AW1305" s="13" t="s">
        <v>36</v>
      </c>
      <c r="AX1305" s="13" t="s">
        <v>79</v>
      </c>
      <c r="AY1305" s="215" t="s">
        <v>174</v>
      </c>
    </row>
    <row r="1306" spans="2:51" s="13" customFormat="1" ht="11.25">
      <c r="B1306" s="205"/>
      <c r="C1306" s="206"/>
      <c r="D1306" s="207" t="s">
        <v>183</v>
      </c>
      <c r="E1306" s="208" t="s">
        <v>1</v>
      </c>
      <c r="F1306" s="209" t="s">
        <v>1171</v>
      </c>
      <c r="G1306" s="206"/>
      <c r="H1306" s="208" t="s">
        <v>1</v>
      </c>
      <c r="I1306" s="210"/>
      <c r="J1306" s="206"/>
      <c r="K1306" s="206"/>
      <c r="L1306" s="211"/>
      <c r="M1306" s="212"/>
      <c r="N1306" s="213"/>
      <c r="O1306" s="213"/>
      <c r="P1306" s="213"/>
      <c r="Q1306" s="213"/>
      <c r="R1306" s="213"/>
      <c r="S1306" s="213"/>
      <c r="T1306" s="214"/>
      <c r="AT1306" s="215" t="s">
        <v>183</v>
      </c>
      <c r="AU1306" s="215" t="s">
        <v>89</v>
      </c>
      <c r="AV1306" s="13" t="s">
        <v>87</v>
      </c>
      <c r="AW1306" s="13" t="s">
        <v>36</v>
      </c>
      <c r="AX1306" s="13" t="s">
        <v>79</v>
      </c>
      <c r="AY1306" s="215" t="s">
        <v>174</v>
      </c>
    </row>
    <row r="1307" spans="2:51" s="14" customFormat="1" ht="11.25">
      <c r="B1307" s="216"/>
      <c r="C1307" s="217"/>
      <c r="D1307" s="207" t="s">
        <v>183</v>
      </c>
      <c r="E1307" s="218" t="s">
        <v>1</v>
      </c>
      <c r="F1307" s="219" t="s">
        <v>1172</v>
      </c>
      <c r="G1307" s="217"/>
      <c r="H1307" s="220">
        <v>17</v>
      </c>
      <c r="I1307" s="221"/>
      <c r="J1307" s="217"/>
      <c r="K1307" s="217"/>
      <c r="L1307" s="222"/>
      <c r="M1307" s="223"/>
      <c r="N1307" s="224"/>
      <c r="O1307" s="224"/>
      <c r="P1307" s="224"/>
      <c r="Q1307" s="224"/>
      <c r="R1307" s="224"/>
      <c r="S1307" s="224"/>
      <c r="T1307" s="225"/>
      <c r="AT1307" s="226" t="s">
        <v>183</v>
      </c>
      <c r="AU1307" s="226" t="s">
        <v>89</v>
      </c>
      <c r="AV1307" s="14" t="s">
        <v>89</v>
      </c>
      <c r="AW1307" s="14" t="s">
        <v>36</v>
      </c>
      <c r="AX1307" s="14" t="s">
        <v>79</v>
      </c>
      <c r="AY1307" s="226" t="s">
        <v>174</v>
      </c>
    </row>
    <row r="1308" spans="2:51" s="14" customFormat="1" ht="11.25">
      <c r="B1308" s="216"/>
      <c r="C1308" s="217"/>
      <c r="D1308" s="207" t="s">
        <v>183</v>
      </c>
      <c r="E1308" s="218" t="s">
        <v>1</v>
      </c>
      <c r="F1308" s="219" t="s">
        <v>1173</v>
      </c>
      <c r="G1308" s="217"/>
      <c r="H1308" s="220">
        <v>7</v>
      </c>
      <c r="I1308" s="221"/>
      <c r="J1308" s="217"/>
      <c r="K1308" s="217"/>
      <c r="L1308" s="222"/>
      <c r="M1308" s="223"/>
      <c r="N1308" s="224"/>
      <c r="O1308" s="224"/>
      <c r="P1308" s="224"/>
      <c r="Q1308" s="224"/>
      <c r="R1308" s="224"/>
      <c r="S1308" s="224"/>
      <c r="T1308" s="225"/>
      <c r="AT1308" s="226" t="s">
        <v>183</v>
      </c>
      <c r="AU1308" s="226" t="s">
        <v>89</v>
      </c>
      <c r="AV1308" s="14" t="s">
        <v>89</v>
      </c>
      <c r="AW1308" s="14" t="s">
        <v>36</v>
      </c>
      <c r="AX1308" s="14" t="s">
        <v>79</v>
      </c>
      <c r="AY1308" s="226" t="s">
        <v>174</v>
      </c>
    </row>
    <row r="1309" spans="2:51" s="15" customFormat="1" ht="11.25">
      <c r="B1309" s="227"/>
      <c r="C1309" s="228"/>
      <c r="D1309" s="207" t="s">
        <v>183</v>
      </c>
      <c r="E1309" s="229" t="s">
        <v>1</v>
      </c>
      <c r="F1309" s="230" t="s">
        <v>188</v>
      </c>
      <c r="G1309" s="228"/>
      <c r="H1309" s="231">
        <v>24</v>
      </c>
      <c r="I1309" s="232"/>
      <c r="J1309" s="228"/>
      <c r="K1309" s="228"/>
      <c r="L1309" s="233"/>
      <c r="M1309" s="234"/>
      <c r="N1309" s="235"/>
      <c r="O1309" s="235"/>
      <c r="P1309" s="235"/>
      <c r="Q1309" s="235"/>
      <c r="R1309" s="235"/>
      <c r="S1309" s="235"/>
      <c r="T1309" s="236"/>
      <c r="AT1309" s="237" t="s">
        <v>183</v>
      </c>
      <c r="AU1309" s="237" t="s">
        <v>89</v>
      </c>
      <c r="AV1309" s="15" t="s">
        <v>181</v>
      </c>
      <c r="AW1309" s="15" t="s">
        <v>36</v>
      </c>
      <c r="AX1309" s="15" t="s">
        <v>87</v>
      </c>
      <c r="AY1309" s="237" t="s">
        <v>174</v>
      </c>
    </row>
    <row r="1310" spans="1:65" s="2" customFormat="1" ht="14.45" customHeight="1">
      <c r="A1310" s="35"/>
      <c r="B1310" s="36"/>
      <c r="C1310" s="192" t="s">
        <v>1174</v>
      </c>
      <c r="D1310" s="192" t="s">
        <v>176</v>
      </c>
      <c r="E1310" s="193" t="s">
        <v>1175</v>
      </c>
      <c r="F1310" s="194" t="s">
        <v>1176</v>
      </c>
      <c r="G1310" s="195" t="s">
        <v>357</v>
      </c>
      <c r="H1310" s="196">
        <v>49.5</v>
      </c>
      <c r="I1310" s="197"/>
      <c r="J1310" s="198">
        <f>ROUND(I1310*H1310,2)</f>
        <v>0</v>
      </c>
      <c r="K1310" s="194" t="s">
        <v>180</v>
      </c>
      <c r="L1310" s="40"/>
      <c r="M1310" s="199" t="s">
        <v>1</v>
      </c>
      <c r="N1310" s="200" t="s">
        <v>44</v>
      </c>
      <c r="O1310" s="72"/>
      <c r="P1310" s="201">
        <f>O1310*H1310</f>
        <v>0</v>
      </c>
      <c r="Q1310" s="201">
        <v>0</v>
      </c>
      <c r="R1310" s="201">
        <f>Q1310*H1310</f>
        <v>0</v>
      </c>
      <c r="S1310" s="201">
        <v>0.00248</v>
      </c>
      <c r="T1310" s="202">
        <f>S1310*H1310</f>
        <v>0.12276</v>
      </c>
      <c r="U1310" s="35"/>
      <c r="V1310" s="35"/>
      <c r="W1310" s="35"/>
      <c r="X1310" s="35"/>
      <c r="Y1310" s="35"/>
      <c r="Z1310" s="35"/>
      <c r="AA1310" s="35"/>
      <c r="AB1310" s="35"/>
      <c r="AC1310" s="35"/>
      <c r="AD1310" s="35"/>
      <c r="AE1310" s="35"/>
      <c r="AR1310" s="203" t="s">
        <v>181</v>
      </c>
      <c r="AT1310" s="203" t="s">
        <v>176</v>
      </c>
      <c r="AU1310" s="203" t="s">
        <v>89</v>
      </c>
      <c r="AY1310" s="18" t="s">
        <v>174</v>
      </c>
      <c r="BE1310" s="204">
        <f>IF(N1310="základní",J1310,0)</f>
        <v>0</v>
      </c>
      <c r="BF1310" s="204">
        <f>IF(N1310="snížená",J1310,0)</f>
        <v>0</v>
      </c>
      <c r="BG1310" s="204">
        <f>IF(N1310="zákl. přenesená",J1310,0)</f>
        <v>0</v>
      </c>
      <c r="BH1310" s="204">
        <f>IF(N1310="sníž. přenesená",J1310,0)</f>
        <v>0</v>
      </c>
      <c r="BI1310" s="204">
        <f>IF(N1310="nulová",J1310,0)</f>
        <v>0</v>
      </c>
      <c r="BJ1310" s="18" t="s">
        <v>87</v>
      </c>
      <c r="BK1310" s="204">
        <f>ROUND(I1310*H1310,2)</f>
        <v>0</v>
      </c>
      <c r="BL1310" s="18" t="s">
        <v>181</v>
      </c>
      <c r="BM1310" s="203" t="s">
        <v>1177</v>
      </c>
    </row>
    <row r="1311" spans="2:51" s="13" customFormat="1" ht="11.25">
      <c r="B1311" s="205"/>
      <c r="C1311" s="206"/>
      <c r="D1311" s="207" t="s">
        <v>183</v>
      </c>
      <c r="E1311" s="208" t="s">
        <v>1</v>
      </c>
      <c r="F1311" s="209" t="s">
        <v>1104</v>
      </c>
      <c r="G1311" s="206"/>
      <c r="H1311" s="208" t="s">
        <v>1</v>
      </c>
      <c r="I1311" s="210"/>
      <c r="J1311" s="206"/>
      <c r="K1311" s="206"/>
      <c r="L1311" s="211"/>
      <c r="M1311" s="212"/>
      <c r="N1311" s="213"/>
      <c r="O1311" s="213"/>
      <c r="P1311" s="213"/>
      <c r="Q1311" s="213"/>
      <c r="R1311" s="213"/>
      <c r="S1311" s="213"/>
      <c r="T1311" s="214"/>
      <c r="AT1311" s="215" t="s">
        <v>183</v>
      </c>
      <c r="AU1311" s="215" t="s">
        <v>89</v>
      </c>
      <c r="AV1311" s="13" t="s">
        <v>87</v>
      </c>
      <c r="AW1311" s="13" t="s">
        <v>36</v>
      </c>
      <c r="AX1311" s="13" t="s">
        <v>79</v>
      </c>
      <c r="AY1311" s="215" t="s">
        <v>174</v>
      </c>
    </row>
    <row r="1312" spans="2:51" s="13" customFormat="1" ht="11.25">
      <c r="B1312" s="205"/>
      <c r="C1312" s="206"/>
      <c r="D1312" s="207" t="s">
        <v>183</v>
      </c>
      <c r="E1312" s="208" t="s">
        <v>1</v>
      </c>
      <c r="F1312" s="209" t="s">
        <v>1171</v>
      </c>
      <c r="G1312" s="206"/>
      <c r="H1312" s="208" t="s">
        <v>1</v>
      </c>
      <c r="I1312" s="210"/>
      <c r="J1312" s="206"/>
      <c r="K1312" s="206"/>
      <c r="L1312" s="211"/>
      <c r="M1312" s="212"/>
      <c r="N1312" s="213"/>
      <c r="O1312" s="213"/>
      <c r="P1312" s="213"/>
      <c r="Q1312" s="213"/>
      <c r="R1312" s="213"/>
      <c r="S1312" s="213"/>
      <c r="T1312" s="214"/>
      <c r="AT1312" s="215" t="s">
        <v>183</v>
      </c>
      <c r="AU1312" s="215" t="s">
        <v>89</v>
      </c>
      <c r="AV1312" s="13" t="s">
        <v>87</v>
      </c>
      <c r="AW1312" s="13" t="s">
        <v>36</v>
      </c>
      <c r="AX1312" s="13" t="s">
        <v>79</v>
      </c>
      <c r="AY1312" s="215" t="s">
        <v>174</v>
      </c>
    </row>
    <row r="1313" spans="2:51" s="14" customFormat="1" ht="11.25">
      <c r="B1313" s="216"/>
      <c r="C1313" s="217"/>
      <c r="D1313" s="207" t="s">
        <v>183</v>
      </c>
      <c r="E1313" s="218" t="s">
        <v>1</v>
      </c>
      <c r="F1313" s="219" t="s">
        <v>1178</v>
      </c>
      <c r="G1313" s="217"/>
      <c r="H1313" s="220">
        <v>49.5</v>
      </c>
      <c r="I1313" s="221"/>
      <c r="J1313" s="217"/>
      <c r="K1313" s="217"/>
      <c r="L1313" s="222"/>
      <c r="M1313" s="223"/>
      <c r="N1313" s="224"/>
      <c r="O1313" s="224"/>
      <c r="P1313" s="224"/>
      <c r="Q1313" s="224"/>
      <c r="R1313" s="224"/>
      <c r="S1313" s="224"/>
      <c r="T1313" s="225"/>
      <c r="AT1313" s="226" t="s">
        <v>183</v>
      </c>
      <c r="AU1313" s="226" t="s">
        <v>89</v>
      </c>
      <c r="AV1313" s="14" t="s">
        <v>89</v>
      </c>
      <c r="AW1313" s="14" t="s">
        <v>36</v>
      </c>
      <c r="AX1313" s="14" t="s">
        <v>79</v>
      </c>
      <c r="AY1313" s="226" t="s">
        <v>174</v>
      </c>
    </row>
    <row r="1314" spans="2:51" s="15" customFormat="1" ht="11.25">
      <c r="B1314" s="227"/>
      <c r="C1314" s="228"/>
      <c r="D1314" s="207" t="s">
        <v>183</v>
      </c>
      <c r="E1314" s="229" t="s">
        <v>1</v>
      </c>
      <c r="F1314" s="230" t="s">
        <v>188</v>
      </c>
      <c r="G1314" s="228"/>
      <c r="H1314" s="231">
        <v>49.5</v>
      </c>
      <c r="I1314" s="232"/>
      <c r="J1314" s="228"/>
      <c r="K1314" s="228"/>
      <c r="L1314" s="233"/>
      <c r="M1314" s="234"/>
      <c r="N1314" s="235"/>
      <c r="O1314" s="235"/>
      <c r="P1314" s="235"/>
      <c r="Q1314" s="235"/>
      <c r="R1314" s="235"/>
      <c r="S1314" s="235"/>
      <c r="T1314" s="236"/>
      <c r="AT1314" s="237" t="s">
        <v>183</v>
      </c>
      <c r="AU1314" s="237" t="s">
        <v>89</v>
      </c>
      <c r="AV1314" s="15" t="s">
        <v>181</v>
      </c>
      <c r="AW1314" s="15" t="s">
        <v>36</v>
      </c>
      <c r="AX1314" s="15" t="s">
        <v>87</v>
      </c>
      <c r="AY1314" s="237" t="s">
        <v>174</v>
      </c>
    </row>
    <row r="1315" spans="1:65" s="2" customFormat="1" ht="14.45" customHeight="1">
      <c r="A1315" s="35"/>
      <c r="B1315" s="36"/>
      <c r="C1315" s="192" t="s">
        <v>1179</v>
      </c>
      <c r="D1315" s="192" t="s">
        <v>176</v>
      </c>
      <c r="E1315" s="193" t="s">
        <v>1180</v>
      </c>
      <c r="F1315" s="194" t="s">
        <v>1181</v>
      </c>
      <c r="G1315" s="195" t="s">
        <v>179</v>
      </c>
      <c r="H1315" s="196">
        <v>4.5</v>
      </c>
      <c r="I1315" s="197"/>
      <c r="J1315" s="198">
        <f>ROUND(I1315*H1315,2)</f>
        <v>0</v>
      </c>
      <c r="K1315" s="194" t="s">
        <v>180</v>
      </c>
      <c r="L1315" s="40"/>
      <c r="M1315" s="199" t="s">
        <v>1</v>
      </c>
      <c r="N1315" s="200" t="s">
        <v>44</v>
      </c>
      <c r="O1315" s="72"/>
      <c r="P1315" s="201">
        <f>O1315*H1315</f>
        <v>0</v>
      </c>
      <c r="Q1315" s="201">
        <v>0</v>
      </c>
      <c r="R1315" s="201">
        <f>Q1315*H1315</f>
        <v>0</v>
      </c>
      <c r="S1315" s="201">
        <v>0.051</v>
      </c>
      <c r="T1315" s="202">
        <f>S1315*H1315</f>
        <v>0.22949999999999998</v>
      </c>
      <c r="U1315" s="35"/>
      <c r="V1315" s="35"/>
      <c r="W1315" s="35"/>
      <c r="X1315" s="35"/>
      <c r="Y1315" s="35"/>
      <c r="Z1315" s="35"/>
      <c r="AA1315" s="35"/>
      <c r="AB1315" s="35"/>
      <c r="AC1315" s="35"/>
      <c r="AD1315" s="35"/>
      <c r="AE1315" s="35"/>
      <c r="AR1315" s="203" t="s">
        <v>181</v>
      </c>
      <c r="AT1315" s="203" t="s">
        <v>176</v>
      </c>
      <c r="AU1315" s="203" t="s">
        <v>89</v>
      </c>
      <c r="AY1315" s="18" t="s">
        <v>174</v>
      </c>
      <c r="BE1315" s="204">
        <f>IF(N1315="základní",J1315,0)</f>
        <v>0</v>
      </c>
      <c r="BF1315" s="204">
        <f>IF(N1315="snížená",J1315,0)</f>
        <v>0</v>
      </c>
      <c r="BG1315" s="204">
        <f>IF(N1315="zákl. přenesená",J1315,0)</f>
        <v>0</v>
      </c>
      <c r="BH1315" s="204">
        <f>IF(N1315="sníž. přenesená",J1315,0)</f>
        <v>0</v>
      </c>
      <c r="BI1315" s="204">
        <f>IF(N1315="nulová",J1315,0)</f>
        <v>0</v>
      </c>
      <c r="BJ1315" s="18" t="s">
        <v>87</v>
      </c>
      <c r="BK1315" s="204">
        <f>ROUND(I1315*H1315,2)</f>
        <v>0</v>
      </c>
      <c r="BL1315" s="18" t="s">
        <v>181</v>
      </c>
      <c r="BM1315" s="203" t="s">
        <v>1182</v>
      </c>
    </row>
    <row r="1316" spans="2:51" s="13" customFormat="1" ht="11.25">
      <c r="B1316" s="205"/>
      <c r="C1316" s="206"/>
      <c r="D1316" s="207" t="s">
        <v>183</v>
      </c>
      <c r="E1316" s="208" t="s">
        <v>1</v>
      </c>
      <c r="F1316" s="209" t="s">
        <v>1183</v>
      </c>
      <c r="G1316" s="206"/>
      <c r="H1316" s="208" t="s">
        <v>1</v>
      </c>
      <c r="I1316" s="210"/>
      <c r="J1316" s="206"/>
      <c r="K1316" s="206"/>
      <c r="L1316" s="211"/>
      <c r="M1316" s="212"/>
      <c r="N1316" s="213"/>
      <c r="O1316" s="213"/>
      <c r="P1316" s="213"/>
      <c r="Q1316" s="213"/>
      <c r="R1316" s="213"/>
      <c r="S1316" s="213"/>
      <c r="T1316" s="214"/>
      <c r="AT1316" s="215" t="s">
        <v>183</v>
      </c>
      <c r="AU1316" s="215" t="s">
        <v>89</v>
      </c>
      <c r="AV1316" s="13" t="s">
        <v>87</v>
      </c>
      <c r="AW1316" s="13" t="s">
        <v>36</v>
      </c>
      <c r="AX1316" s="13" t="s">
        <v>79</v>
      </c>
      <c r="AY1316" s="215" t="s">
        <v>174</v>
      </c>
    </row>
    <row r="1317" spans="2:51" s="13" customFormat="1" ht="11.25">
      <c r="B1317" s="205"/>
      <c r="C1317" s="206"/>
      <c r="D1317" s="207" t="s">
        <v>183</v>
      </c>
      <c r="E1317" s="208" t="s">
        <v>1</v>
      </c>
      <c r="F1317" s="209" t="s">
        <v>1184</v>
      </c>
      <c r="G1317" s="206"/>
      <c r="H1317" s="208" t="s">
        <v>1</v>
      </c>
      <c r="I1317" s="210"/>
      <c r="J1317" s="206"/>
      <c r="K1317" s="206"/>
      <c r="L1317" s="211"/>
      <c r="M1317" s="212"/>
      <c r="N1317" s="213"/>
      <c r="O1317" s="213"/>
      <c r="P1317" s="213"/>
      <c r="Q1317" s="213"/>
      <c r="R1317" s="213"/>
      <c r="S1317" s="213"/>
      <c r="T1317" s="214"/>
      <c r="AT1317" s="215" t="s">
        <v>183</v>
      </c>
      <c r="AU1317" s="215" t="s">
        <v>89</v>
      </c>
      <c r="AV1317" s="13" t="s">
        <v>87</v>
      </c>
      <c r="AW1317" s="13" t="s">
        <v>36</v>
      </c>
      <c r="AX1317" s="13" t="s">
        <v>79</v>
      </c>
      <c r="AY1317" s="215" t="s">
        <v>174</v>
      </c>
    </row>
    <row r="1318" spans="2:51" s="14" customFormat="1" ht="11.25">
      <c r="B1318" s="216"/>
      <c r="C1318" s="217"/>
      <c r="D1318" s="207" t="s">
        <v>183</v>
      </c>
      <c r="E1318" s="218" t="s">
        <v>1</v>
      </c>
      <c r="F1318" s="219" t="s">
        <v>1185</v>
      </c>
      <c r="G1318" s="217"/>
      <c r="H1318" s="220">
        <v>4.5</v>
      </c>
      <c r="I1318" s="221"/>
      <c r="J1318" s="217"/>
      <c r="K1318" s="217"/>
      <c r="L1318" s="222"/>
      <c r="M1318" s="223"/>
      <c r="N1318" s="224"/>
      <c r="O1318" s="224"/>
      <c r="P1318" s="224"/>
      <c r="Q1318" s="224"/>
      <c r="R1318" s="224"/>
      <c r="S1318" s="224"/>
      <c r="T1318" s="225"/>
      <c r="AT1318" s="226" t="s">
        <v>183</v>
      </c>
      <c r="AU1318" s="226" t="s">
        <v>89</v>
      </c>
      <c r="AV1318" s="14" t="s">
        <v>89</v>
      </c>
      <c r="AW1318" s="14" t="s">
        <v>36</v>
      </c>
      <c r="AX1318" s="14" t="s">
        <v>79</v>
      </c>
      <c r="AY1318" s="226" t="s">
        <v>174</v>
      </c>
    </row>
    <row r="1319" spans="2:51" s="15" customFormat="1" ht="11.25">
      <c r="B1319" s="227"/>
      <c r="C1319" s="228"/>
      <c r="D1319" s="207" t="s">
        <v>183</v>
      </c>
      <c r="E1319" s="229" t="s">
        <v>1</v>
      </c>
      <c r="F1319" s="230" t="s">
        <v>188</v>
      </c>
      <c r="G1319" s="228"/>
      <c r="H1319" s="231">
        <v>4.5</v>
      </c>
      <c r="I1319" s="232"/>
      <c r="J1319" s="228"/>
      <c r="K1319" s="228"/>
      <c r="L1319" s="233"/>
      <c r="M1319" s="234"/>
      <c r="N1319" s="235"/>
      <c r="O1319" s="235"/>
      <c r="P1319" s="235"/>
      <c r="Q1319" s="235"/>
      <c r="R1319" s="235"/>
      <c r="S1319" s="235"/>
      <c r="T1319" s="236"/>
      <c r="AT1319" s="237" t="s">
        <v>183</v>
      </c>
      <c r="AU1319" s="237" t="s">
        <v>89</v>
      </c>
      <c r="AV1319" s="15" t="s">
        <v>181</v>
      </c>
      <c r="AW1319" s="15" t="s">
        <v>36</v>
      </c>
      <c r="AX1319" s="15" t="s">
        <v>87</v>
      </c>
      <c r="AY1319" s="237" t="s">
        <v>174</v>
      </c>
    </row>
    <row r="1320" spans="1:65" s="2" customFormat="1" ht="14.45" customHeight="1">
      <c r="A1320" s="35"/>
      <c r="B1320" s="36"/>
      <c r="C1320" s="192" t="s">
        <v>1186</v>
      </c>
      <c r="D1320" s="192" t="s">
        <v>176</v>
      </c>
      <c r="E1320" s="193" t="s">
        <v>1187</v>
      </c>
      <c r="F1320" s="194" t="s">
        <v>1188</v>
      </c>
      <c r="G1320" s="195" t="s">
        <v>179</v>
      </c>
      <c r="H1320" s="196">
        <v>20.3</v>
      </c>
      <c r="I1320" s="197"/>
      <c r="J1320" s="198">
        <f>ROUND(I1320*H1320,2)</f>
        <v>0</v>
      </c>
      <c r="K1320" s="194" t="s">
        <v>180</v>
      </c>
      <c r="L1320" s="40"/>
      <c r="M1320" s="199" t="s">
        <v>1</v>
      </c>
      <c r="N1320" s="200" t="s">
        <v>44</v>
      </c>
      <c r="O1320" s="72"/>
      <c r="P1320" s="201">
        <f>O1320*H1320</f>
        <v>0</v>
      </c>
      <c r="Q1320" s="201">
        <v>0</v>
      </c>
      <c r="R1320" s="201">
        <f>Q1320*H1320</f>
        <v>0</v>
      </c>
      <c r="S1320" s="201">
        <v>0.043</v>
      </c>
      <c r="T1320" s="202">
        <f>S1320*H1320</f>
        <v>0.8729</v>
      </c>
      <c r="U1320" s="35"/>
      <c r="V1320" s="35"/>
      <c r="W1320" s="35"/>
      <c r="X1320" s="35"/>
      <c r="Y1320" s="35"/>
      <c r="Z1320" s="35"/>
      <c r="AA1320" s="35"/>
      <c r="AB1320" s="35"/>
      <c r="AC1320" s="35"/>
      <c r="AD1320" s="35"/>
      <c r="AE1320" s="35"/>
      <c r="AR1320" s="203" t="s">
        <v>181</v>
      </c>
      <c r="AT1320" s="203" t="s">
        <v>176</v>
      </c>
      <c r="AU1320" s="203" t="s">
        <v>89</v>
      </c>
      <c r="AY1320" s="18" t="s">
        <v>174</v>
      </c>
      <c r="BE1320" s="204">
        <f>IF(N1320="základní",J1320,0)</f>
        <v>0</v>
      </c>
      <c r="BF1320" s="204">
        <f>IF(N1320="snížená",J1320,0)</f>
        <v>0</v>
      </c>
      <c r="BG1320" s="204">
        <f>IF(N1320="zákl. přenesená",J1320,0)</f>
        <v>0</v>
      </c>
      <c r="BH1320" s="204">
        <f>IF(N1320="sníž. přenesená",J1320,0)</f>
        <v>0</v>
      </c>
      <c r="BI1320" s="204">
        <f>IF(N1320="nulová",J1320,0)</f>
        <v>0</v>
      </c>
      <c r="BJ1320" s="18" t="s">
        <v>87</v>
      </c>
      <c r="BK1320" s="204">
        <f>ROUND(I1320*H1320,2)</f>
        <v>0</v>
      </c>
      <c r="BL1320" s="18" t="s">
        <v>181</v>
      </c>
      <c r="BM1320" s="203" t="s">
        <v>1189</v>
      </c>
    </row>
    <row r="1321" spans="2:51" s="13" customFormat="1" ht="11.25">
      <c r="B1321" s="205"/>
      <c r="C1321" s="206"/>
      <c r="D1321" s="207" t="s">
        <v>183</v>
      </c>
      <c r="E1321" s="208" t="s">
        <v>1</v>
      </c>
      <c r="F1321" s="209" t="s">
        <v>1190</v>
      </c>
      <c r="G1321" s="206"/>
      <c r="H1321" s="208" t="s">
        <v>1</v>
      </c>
      <c r="I1321" s="210"/>
      <c r="J1321" s="206"/>
      <c r="K1321" s="206"/>
      <c r="L1321" s="211"/>
      <c r="M1321" s="212"/>
      <c r="N1321" s="213"/>
      <c r="O1321" s="213"/>
      <c r="P1321" s="213"/>
      <c r="Q1321" s="213"/>
      <c r="R1321" s="213"/>
      <c r="S1321" s="213"/>
      <c r="T1321" s="214"/>
      <c r="AT1321" s="215" t="s">
        <v>183</v>
      </c>
      <c r="AU1321" s="215" t="s">
        <v>89</v>
      </c>
      <c r="AV1321" s="13" t="s">
        <v>87</v>
      </c>
      <c r="AW1321" s="13" t="s">
        <v>36</v>
      </c>
      <c r="AX1321" s="13" t="s">
        <v>79</v>
      </c>
      <c r="AY1321" s="215" t="s">
        <v>174</v>
      </c>
    </row>
    <row r="1322" spans="2:51" s="13" customFormat="1" ht="11.25">
      <c r="B1322" s="205"/>
      <c r="C1322" s="206"/>
      <c r="D1322" s="207" t="s">
        <v>183</v>
      </c>
      <c r="E1322" s="208" t="s">
        <v>1</v>
      </c>
      <c r="F1322" s="209" t="s">
        <v>1191</v>
      </c>
      <c r="G1322" s="206"/>
      <c r="H1322" s="208" t="s">
        <v>1</v>
      </c>
      <c r="I1322" s="210"/>
      <c r="J1322" s="206"/>
      <c r="K1322" s="206"/>
      <c r="L1322" s="211"/>
      <c r="M1322" s="212"/>
      <c r="N1322" s="213"/>
      <c r="O1322" s="213"/>
      <c r="P1322" s="213"/>
      <c r="Q1322" s="213"/>
      <c r="R1322" s="213"/>
      <c r="S1322" s="213"/>
      <c r="T1322" s="214"/>
      <c r="AT1322" s="215" t="s">
        <v>183</v>
      </c>
      <c r="AU1322" s="215" t="s">
        <v>89</v>
      </c>
      <c r="AV1322" s="13" t="s">
        <v>87</v>
      </c>
      <c r="AW1322" s="13" t="s">
        <v>36</v>
      </c>
      <c r="AX1322" s="13" t="s">
        <v>79</v>
      </c>
      <c r="AY1322" s="215" t="s">
        <v>174</v>
      </c>
    </row>
    <row r="1323" spans="2:51" s="14" customFormat="1" ht="11.25">
      <c r="B1323" s="216"/>
      <c r="C1323" s="217"/>
      <c r="D1323" s="207" t="s">
        <v>183</v>
      </c>
      <c r="E1323" s="218" t="s">
        <v>1</v>
      </c>
      <c r="F1323" s="219" t="s">
        <v>1192</v>
      </c>
      <c r="G1323" s="217"/>
      <c r="H1323" s="220">
        <v>20.3</v>
      </c>
      <c r="I1323" s="221"/>
      <c r="J1323" s="217"/>
      <c r="K1323" s="217"/>
      <c r="L1323" s="222"/>
      <c r="M1323" s="223"/>
      <c r="N1323" s="224"/>
      <c r="O1323" s="224"/>
      <c r="P1323" s="224"/>
      <c r="Q1323" s="224"/>
      <c r="R1323" s="224"/>
      <c r="S1323" s="224"/>
      <c r="T1323" s="225"/>
      <c r="AT1323" s="226" t="s">
        <v>183</v>
      </c>
      <c r="AU1323" s="226" t="s">
        <v>89</v>
      </c>
      <c r="AV1323" s="14" t="s">
        <v>89</v>
      </c>
      <c r="AW1323" s="14" t="s">
        <v>36</v>
      </c>
      <c r="AX1323" s="14" t="s">
        <v>79</v>
      </c>
      <c r="AY1323" s="226" t="s">
        <v>174</v>
      </c>
    </row>
    <row r="1324" spans="2:51" s="15" customFormat="1" ht="11.25">
      <c r="B1324" s="227"/>
      <c r="C1324" s="228"/>
      <c r="D1324" s="207" t="s">
        <v>183</v>
      </c>
      <c r="E1324" s="229" t="s">
        <v>1</v>
      </c>
      <c r="F1324" s="230" t="s">
        <v>188</v>
      </c>
      <c r="G1324" s="228"/>
      <c r="H1324" s="231">
        <v>20.3</v>
      </c>
      <c r="I1324" s="232"/>
      <c r="J1324" s="228"/>
      <c r="K1324" s="228"/>
      <c r="L1324" s="233"/>
      <c r="M1324" s="234"/>
      <c r="N1324" s="235"/>
      <c r="O1324" s="235"/>
      <c r="P1324" s="235"/>
      <c r="Q1324" s="235"/>
      <c r="R1324" s="235"/>
      <c r="S1324" s="235"/>
      <c r="T1324" s="236"/>
      <c r="AT1324" s="237" t="s">
        <v>183</v>
      </c>
      <c r="AU1324" s="237" t="s">
        <v>89</v>
      </c>
      <c r="AV1324" s="15" t="s">
        <v>181</v>
      </c>
      <c r="AW1324" s="15" t="s">
        <v>36</v>
      </c>
      <c r="AX1324" s="15" t="s">
        <v>87</v>
      </c>
      <c r="AY1324" s="237" t="s">
        <v>174</v>
      </c>
    </row>
    <row r="1325" spans="1:65" s="2" customFormat="1" ht="14.45" customHeight="1">
      <c r="A1325" s="35"/>
      <c r="B1325" s="36"/>
      <c r="C1325" s="192" t="s">
        <v>1193</v>
      </c>
      <c r="D1325" s="192" t="s">
        <v>176</v>
      </c>
      <c r="E1325" s="193" t="s">
        <v>1194</v>
      </c>
      <c r="F1325" s="194" t="s">
        <v>1195</v>
      </c>
      <c r="G1325" s="195" t="s">
        <v>595</v>
      </c>
      <c r="H1325" s="196">
        <v>14</v>
      </c>
      <c r="I1325" s="197"/>
      <c r="J1325" s="198">
        <f>ROUND(I1325*H1325,2)</f>
        <v>0</v>
      </c>
      <c r="K1325" s="194" t="s">
        <v>180</v>
      </c>
      <c r="L1325" s="40"/>
      <c r="M1325" s="199" t="s">
        <v>1</v>
      </c>
      <c r="N1325" s="200" t="s">
        <v>44</v>
      </c>
      <c r="O1325" s="72"/>
      <c r="P1325" s="201">
        <f>O1325*H1325</f>
        <v>0</v>
      </c>
      <c r="Q1325" s="201">
        <v>0</v>
      </c>
      <c r="R1325" s="201">
        <f>Q1325*H1325</f>
        <v>0</v>
      </c>
      <c r="S1325" s="201">
        <v>0.015</v>
      </c>
      <c r="T1325" s="202">
        <f>S1325*H1325</f>
        <v>0.21</v>
      </c>
      <c r="U1325" s="35"/>
      <c r="V1325" s="35"/>
      <c r="W1325" s="35"/>
      <c r="X1325" s="35"/>
      <c r="Y1325" s="35"/>
      <c r="Z1325" s="35"/>
      <c r="AA1325" s="35"/>
      <c r="AB1325" s="35"/>
      <c r="AC1325" s="35"/>
      <c r="AD1325" s="35"/>
      <c r="AE1325" s="35"/>
      <c r="AR1325" s="203" t="s">
        <v>181</v>
      </c>
      <c r="AT1325" s="203" t="s">
        <v>176</v>
      </c>
      <c r="AU1325" s="203" t="s">
        <v>89</v>
      </c>
      <c r="AY1325" s="18" t="s">
        <v>174</v>
      </c>
      <c r="BE1325" s="204">
        <f>IF(N1325="základní",J1325,0)</f>
        <v>0</v>
      </c>
      <c r="BF1325" s="204">
        <f>IF(N1325="snížená",J1325,0)</f>
        <v>0</v>
      </c>
      <c r="BG1325" s="204">
        <f>IF(N1325="zákl. přenesená",J1325,0)</f>
        <v>0</v>
      </c>
      <c r="BH1325" s="204">
        <f>IF(N1325="sníž. přenesená",J1325,0)</f>
        <v>0</v>
      </c>
      <c r="BI1325" s="204">
        <f>IF(N1325="nulová",J1325,0)</f>
        <v>0</v>
      </c>
      <c r="BJ1325" s="18" t="s">
        <v>87</v>
      </c>
      <c r="BK1325" s="204">
        <f>ROUND(I1325*H1325,2)</f>
        <v>0</v>
      </c>
      <c r="BL1325" s="18" t="s">
        <v>181</v>
      </c>
      <c r="BM1325" s="203" t="s">
        <v>1196</v>
      </c>
    </row>
    <row r="1326" spans="2:51" s="13" customFormat="1" ht="11.25">
      <c r="B1326" s="205"/>
      <c r="C1326" s="206"/>
      <c r="D1326" s="207" t="s">
        <v>183</v>
      </c>
      <c r="E1326" s="208" t="s">
        <v>1</v>
      </c>
      <c r="F1326" s="209" t="s">
        <v>529</v>
      </c>
      <c r="G1326" s="206"/>
      <c r="H1326" s="208" t="s">
        <v>1</v>
      </c>
      <c r="I1326" s="210"/>
      <c r="J1326" s="206"/>
      <c r="K1326" s="206"/>
      <c r="L1326" s="211"/>
      <c r="M1326" s="212"/>
      <c r="N1326" s="213"/>
      <c r="O1326" s="213"/>
      <c r="P1326" s="213"/>
      <c r="Q1326" s="213"/>
      <c r="R1326" s="213"/>
      <c r="S1326" s="213"/>
      <c r="T1326" s="214"/>
      <c r="AT1326" s="215" t="s">
        <v>183</v>
      </c>
      <c r="AU1326" s="215" t="s">
        <v>89</v>
      </c>
      <c r="AV1326" s="13" t="s">
        <v>87</v>
      </c>
      <c r="AW1326" s="13" t="s">
        <v>36</v>
      </c>
      <c r="AX1326" s="13" t="s">
        <v>79</v>
      </c>
      <c r="AY1326" s="215" t="s">
        <v>174</v>
      </c>
    </row>
    <row r="1327" spans="2:51" s="13" customFormat="1" ht="11.25">
      <c r="B1327" s="205"/>
      <c r="C1327" s="206"/>
      <c r="D1327" s="207" t="s">
        <v>183</v>
      </c>
      <c r="E1327" s="208" t="s">
        <v>1</v>
      </c>
      <c r="F1327" s="209" t="s">
        <v>1197</v>
      </c>
      <c r="G1327" s="206"/>
      <c r="H1327" s="208" t="s">
        <v>1</v>
      </c>
      <c r="I1327" s="210"/>
      <c r="J1327" s="206"/>
      <c r="K1327" s="206"/>
      <c r="L1327" s="211"/>
      <c r="M1327" s="212"/>
      <c r="N1327" s="213"/>
      <c r="O1327" s="213"/>
      <c r="P1327" s="213"/>
      <c r="Q1327" s="213"/>
      <c r="R1327" s="213"/>
      <c r="S1327" s="213"/>
      <c r="T1327" s="214"/>
      <c r="AT1327" s="215" t="s">
        <v>183</v>
      </c>
      <c r="AU1327" s="215" t="s">
        <v>89</v>
      </c>
      <c r="AV1327" s="13" t="s">
        <v>87</v>
      </c>
      <c r="AW1327" s="13" t="s">
        <v>36</v>
      </c>
      <c r="AX1327" s="13" t="s">
        <v>79</v>
      </c>
      <c r="AY1327" s="215" t="s">
        <v>174</v>
      </c>
    </row>
    <row r="1328" spans="2:51" s="14" customFormat="1" ht="11.25">
      <c r="B1328" s="216"/>
      <c r="C1328" s="217"/>
      <c r="D1328" s="207" t="s">
        <v>183</v>
      </c>
      <c r="E1328" s="218" t="s">
        <v>1</v>
      </c>
      <c r="F1328" s="219" t="s">
        <v>269</v>
      </c>
      <c r="G1328" s="217"/>
      <c r="H1328" s="220">
        <v>14</v>
      </c>
      <c r="I1328" s="221"/>
      <c r="J1328" s="217"/>
      <c r="K1328" s="217"/>
      <c r="L1328" s="222"/>
      <c r="M1328" s="223"/>
      <c r="N1328" s="224"/>
      <c r="O1328" s="224"/>
      <c r="P1328" s="224"/>
      <c r="Q1328" s="224"/>
      <c r="R1328" s="224"/>
      <c r="S1328" s="224"/>
      <c r="T1328" s="225"/>
      <c r="AT1328" s="226" t="s">
        <v>183</v>
      </c>
      <c r="AU1328" s="226" t="s">
        <v>89</v>
      </c>
      <c r="AV1328" s="14" t="s">
        <v>89</v>
      </c>
      <c r="AW1328" s="14" t="s">
        <v>36</v>
      </c>
      <c r="AX1328" s="14" t="s">
        <v>79</v>
      </c>
      <c r="AY1328" s="226" t="s">
        <v>174</v>
      </c>
    </row>
    <row r="1329" spans="2:51" s="15" customFormat="1" ht="11.25">
      <c r="B1329" s="227"/>
      <c r="C1329" s="228"/>
      <c r="D1329" s="207" t="s">
        <v>183</v>
      </c>
      <c r="E1329" s="229" t="s">
        <v>1</v>
      </c>
      <c r="F1329" s="230" t="s">
        <v>188</v>
      </c>
      <c r="G1329" s="228"/>
      <c r="H1329" s="231">
        <v>14</v>
      </c>
      <c r="I1329" s="232"/>
      <c r="J1329" s="228"/>
      <c r="K1329" s="228"/>
      <c r="L1329" s="233"/>
      <c r="M1329" s="234"/>
      <c r="N1329" s="235"/>
      <c r="O1329" s="235"/>
      <c r="P1329" s="235"/>
      <c r="Q1329" s="235"/>
      <c r="R1329" s="235"/>
      <c r="S1329" s="235"/>
      <c r="T1329" s="236"/>
      <c r="AT1329" s="237" t="s">
        <v>183</v>
      </c>
      <c r="AU1329" s="237" t="s">
        <v>89</v>
      </c>
      <c r="AV1329" s="15" t="s">
        <v>181</v>
      </c>
      <c r="AW1329" s="15" t="s">
        <v>36</v>
      </c>
      <c r="AX1329" s="15" t="s">
        <v>87</v>
      </c>
      <c r="AY1329" s="237" t="s">
        <v>174</v>
      </c>
    </row>
    <row r="1330" spans="1:65" s="2" customFormat="1" ht="14.45" customHeight="1">
      <c r="A1330" s="35"/>
      <c r="B1330" s="36"/>
      <c r="C1330" s="192" t="s">
        <v>1198</v>
      </c>
      <c r="D1330" s="192" t="s">
        <v>176</v>
      </c>
      <c r="E1330" s="193" t="s">
        <v>1199</v>
      </c>
      <c r="F1330" s="194" t="s">
        <v>1200</v>
      </c>
      <c r="G1330" s="195" t="s">
        <v>179</v>
      </c>
      <c r="H1330" s="196">
        <v>23.07</v>
      </c>
      <c r="I1330" s="197"/>
      <c r="J1330" s="198">
        <f>ROUND(I1330*H1330,2)</f>
        <v>0</v>
      </c>
      <c r="K1330" s="194" t="s">
        <v>180</v>
      </c>
      <c r="L1330" s="40"/>
      <c r="M1330" s="199" t="s">
        <v>1</v>
      </c>
      <c r="N1330" s="200" t="s">
        <v>44</v>
      </c>
      <c r="O1330" s="72"/>
      <c r="P1330" s="201">
        <f>O1330*H1330</f>
        <v>0</v>
      </c>
      <c r="Q1330" s="201">
        <v>0.01805</v>
      </c>
      <c r="R1330" s="201">
        <f>Q1330*H1330</f>
        <v>0.4164135</v>
      </c>
      <c r="S1330" s="201">
        <v>0</v>
      </c>
      <c r="T1330" s="202">
        <f>S1330*H1330</f>
        <v>0</v>
      </c>
      <c r="U1330" s="35"/>
      <c r="V1330" s="35"/>
      <c r="W1330" s="35"/>
      <c r="X1330" s="35"/>
      <c r="Y1330" s="35"/>
      <c r="Z1330" s="35"/>
      <c r="AA1330" s="35"/>
      <c r="AB1330" s="35"/>
      <c r="AC1330" s="35"/>
      <c r="AD1330" s="35"/>
      <c r="AE1330" s="35"/>
      <c r="AR1330" s="203" t="s">
        <v>181</v>
      </c>
      <c r="AT1330" s="203" t="s">
        <v>176</v>
      </c>
      <c r="AU1330" s="203" t="s">
        <v>89</v>
      </c>
      <c r="AY1330" s="18" t="s">
        <v>174</v>
      </c>
      <c r="BE1330" s="204">
        <f>IF(N1330="základní",J1330,0)</f>
        <v>0</v>
      </c>
      <c r="BF1330" s="204">
        <f>IF(N1330="snížená",J1330,0)</f>
        <v>0</v>
      </c>
      <c r="BG1330" s="204">
        <f>IF(N1330="zákl. přenesená",J1330,0)</f>
        <v>0</v>
      </c>
      <c r="BH1330" s="204">
        <f>IF(N1330="sníž. přenesená",J1330,0)</f>
        <v>0</v>
      </c>
      <c r="BI1330" s="204">
        <f>IF(N1330="nulová",J1330,0)</f>
        <v>0</v>
      </c>
      <c r="BJ1330" s="18" t="s">
        <v>87</v>
      </c>
      <c r="BK1330" s="204">
        <f>ROUND(I1330*H1330,2)</f>
        <v>0</v>
      </c>
      <c r="BL1330" s="18" t="s">
        <v>181</v>
      </c>
      <c r="BM1330" s="203" t="s">
        <v>1201</v>
      </c>
    </row>
    <row r="1331" spans="2:51" s="13" customFormat="1" ht="11.25">
      <c r="B1331" s="205"/>
      <c r="C1331" s="206"/>
      <c r="D1331" s="207" t="s">
        <v>183</v>
      </c>
      <c r="E1331" s="208" t="s">
        <v>1</v>
      </c>
      <c r="F1331" s="209" t="s">
        <v>1129</v>
      </c>
      <c r="G1331" s="206"/>
      <c r="H1331" s="208" t="s">
        <v>1</v>
      </c>
      <c r="I1331" s="210"/>
      <c r="J1331" s="206"/>
      <c r="K1331" s="206"/>
      <c r="L1331" s="211"/>
      <c r="M1331" s="212"/>
      <c r="N1331" s="213"/>
      <c r="O1331" s="213"/>
      <c r="P1331" s="213"/>
      <c r="Q1331" s="213"/>
      <c r="R1331" s="213"/>
      <c r="S1331" s="213"/>
      <c r="T1331" s="214"/>
      <c r="AT1331" s="215" t="s">
        <v>183</v>
      </c>
      <c r="AU1331" s="215" t="s">
        <v>89</v>
      </c>
      <c r="AV1331" s="13" t="s">
        <v>87</v>
      </c>
      <c r="AW1331" s="13" t="s">
        <v>36</v>
      </c>
      <c r="AX1331" s="13" t="s">
        <v>79</v>
      </c>
      <c r="AY1331" s="215" t="s">
        <v>174</v>
      </c>
    </row>
    <row r="1332" spans="2:51" s="13" customFormat="1" ht="11.25">
      <c r="B1332" s="205"/>
      <c r="C1332" s="206"/>
      <c r="D1332" s="207" t="s">
        <v>183</v>
      </c>
      <c r="E1332" s="208" t="s">
        <v>1</v>
      </c>
      <c r="F1332" s="209" t="s">
        <v>1130</v>
      </c>
      <c r="G1332" s="206"/>
      <c r="H1332" s="208" t="s">
        <v>1</v>
      </c>
      <c r="I1332" s="210"/>
      <c r="J1332" s="206"/>
      <c r="K1332" s="206"/>
      <c r="L1332" s="211"/>
      <c r="M1332" s="212"/>
      <c r="N1332" s="213"/>
      <c r="O1332" s="213"/>
      <c r="P1332" s="213"/>
      <c r="Q1332" s="213"/>
      <c r="R1332" s="213"/>
      <c r="S1332" s="213"/>
      <c r="T1332" s="214"/>
      <c r="AT1332" s="215" t="s">
        <v>183</v>
      </c>
      <c r="AU1332" s="215" t="s">
        <v>89</v>
      </c>
      <c r="AV1332" s="13" t="s">
        <v>87</v>
      </c>
      <c r="AW1332" s="13" t="s">
        <v>36</v>
      </c>
      <c r="AX1332" s="13" t="s">
        <v>79</v>
      </c>
      <c r="AY1332" s="215" t="s">
        <v>174</v>
      </c>
    </row>
    <row r="1333" spans="2:51" s="14" customFormat="1" ht="11.25">
      <c r="B1333" s="216"/>
      <c r="C1333" s="217"/>
      <c r="D1333" s="207" t="s">
        <v>183</v>
      </c>
      <c r="E1333" s="218" t="s">
        <v>1</v>
      </c>
      <c r="F1333" s="219" t="s">
        <v>1202</v>
      </c>
      <c r="G1333" s="217"/>
      <c r="H1333" s="220">
        <v>18.27</v>
      </c>
      <c r="I1333" s="221"/>
      <c r="J1333" s="217"/>
      <c r="K1333" s="217"/>
      <c r="L1333" s="222"/>
      <c r="M1333" s="223"/>
      <c r="N1333" s="224"/>
      <c r="O1333" s="224"/>
      <c r="P1333" s="224"/>
      <c r="Q1333" s="224"/>
      <c r="R1333" s="224"/>
      <c r="S1333" s="224"/>
      <c r="T1333" s="225"/>
      <c r="AT1333" s="226" t="s">
        <v>183</v>
      </c>
      <c r="AU1333" s="226" t="s">
        <v>89</v>
      </c>
      <c r="AV1333" s="14" t="s">
        <v>89</v>
      </c>
      <c r="AW1333" s="14" t="s">
        <v>36</v>
      </c>
      <c r="AX1333" s="14" t="s">
        <v>79</v>
      </c>
      <c r="AY1333" s="226" t="s">
        <v>174</v>
      </c>
    </row>
    <row r="1334" spans="2:51" s="13" customFormat="1" ht="11.25">
      <c r="B1334" s="205"/>
      <c r="C1334" s="206"/>
      <c r="D1334" s="207" t="s">
        <v>183</v>
      </c>
      <c r="E1334" s="208" t="s">
        <v>1</v>
      </c>
      <c r="F1334" s="209" t="s">
        <v>1133</v>
      </c>
      <c r="G1334" s="206"/>
      <c r="H1334" s="208" t="s">
        <v>1</v>
      </c>
      <c r="I1334" s="210"/>
      <c r="J1334" s="206"/>
      <c r="K1334" s="206"/>
      <c r="L1334" s="211"/>
      <c r="M1334" s="212"/>
      <c r="N1334" s="213"/>
      <c r="O1334" s="213"/>
      <c r="P1334" s="213"/>
      <c r="Q1334" s="213"/>
      <c r="R1334" s="213"/>
      <c r="S1334" s="213"/>
      <c r="T1334" s="214"/>
      <c r="AT1334" s="215" t="s">
        <v>183</v>
      </c>
      <c r="AU1334" s="215" t="s">
        <v>89</v>
      </c>
      <c r="AV1334" s="13" t="s">
        <v>87</v>
      </c>
      <c r="AW1334" s="13" t="s">
        <v>36</v>
      </c>
      <c r="AX1334" s="13" t="s">
        <v>79</v>
      </c>
      <c r="AY1334" s="215" t="s">
        <v>174</v>
      </c>
    </row>
    <row r="1335" spans="2:51" s="14" customFormat="1" ht="11.25">
      <c r="B1335" s="216"/>
      <c r="C1335" s="217"/>
      <c r="D1335" s="207" t="s">
        <v>183</v>
      </c>
      <c r="E1335" s="218" t="s">
        <v>1</v>
      </c>
      <c r="F1335" s="219" t="s">
        <v>1203</v>
      </c>
      <c r="G1335" s="217"/>
      <c r="H1335" s="220">
        <v>4.8</v>
      </c>
      <c r="I1335" s="221"/>
      <c r="J1335" s="217"/>
      <c r="K1335" s="217"/>
      <c r="L1335" s="222"/>
      <c r="M1335" s="223"/>
      <c r="N1335" s="224"/>
      <c r="O1335" s="224"/>
      <c r="P1335" s="224"/>
      <c r="Q1335" s="224"/>
      <c r="R1335" s="224"/>
      <c r="S1335" s="224"/>
      <c r="T1335" s="225"/>
      <c r="AT1335" s="226" t="s">
        <v>183</v>
      </c>
      <c r="AU1335" s="226" t="s">
        <v>89</v>
      </c>
      <c r="AV1335" s="14" t="s">
        <v>89</v>
      </c>
      <c r="AW1335" s="14" t="s">
        <v>36</v>
      </c>
      <c r="AX1335" s="14" t="s">
        <v>79</v>
      </c>
      <c r="AY1335" s="226" t="s">
        <v>174</v>
      </c>
    </row>
    <row r="1336" spans="2:51" s="15" customFormat="1" ht="11.25">
      <c r="B1336" s="227"/>
      <c r="C1336" s="228"/>
      <c r="D1336" s="207" t="s">
        <v>183</v>
      </c>
      <c r="E1336" s="229" t="s">
        <v>1</v>
      </c>
      <c r="F1336" s="230" t="s">
        <v>188</v>
      </c>
      <c r="G1336" s="228"/>
      <c r="H1336" s="231">
        <v>23.07</v>
      </c>
      <c r="I1336" s="232"/>
      <c r="J1336" s="228"/>
      <c r="K1336" s="228"/>
      <c r="L1336" s="233"/>
      <c r="M1336" s="234"/>
      <c r="N1336" s="235"/>
      <c r="O1336" s="235"/>
      <c r="P1336" s="235"/>
      <c r="Q1336" s="235"/>
      <c r="R1336" s="235"/>
      <c r="S1336" s="235"/>
      <c r="T1336" s="236"/>
      <c r="AT1336" s="237" t="s">
        <v>183</v>
      </c>
      <c r="AU1336" s="237" t="s">
        <v>89</v>
      </c>
      <c r="AV1336" s="15" t="s">
        <v>181</v>
      </c>
      <c r="AW1336" s="15" t="s">
        <v>36</v>
      </c>
      <c r="AX1336" s="15" t="s">
        <v>87</v>
      </c>
      <c r="AY1336" s="237" t="s">
        <v>174</v>
      </c>
    </row>
    <row r="1337" spans="1:65" s="2" customFormat="1" ht="14.45" customHeight="1">
      <c r="A1337" s="35"/>
      <c r="B1337" s="36"/>
      <c r="C1337" s="192" t="s">
        <v>1204</v>
      </c>
      <c r="D1337" s="192" t="s">
        <v>176</v>
      </c>
      <c r="E1337" s="193" t="s">
        <v>1205</v>
      </c>
      <c r="F1337" s="194" t="s">
        <v>1206</v>
      </c>
      <c r="G1337" s="195" t="s">
        <v>179</v>
      </c>
      <c r="H1337" s="196">
        <v>73.058</v>
      </c>
      <c r="I1337" s="197"/>
      <c r="J1337" s="198">
        <f>ROUND(I1337*H1337,2)</f>
        <v>0</v>
      </c>
      <c r="K1337" s="194" t="s">
        <v>180</v>
      </c>
      <c r="L1337" s="40"/>
      <c r="M1337" s="199" t="s">
        <v>1</v>
      </c>
      <c r="N1337" s="200" t="s">
        <v>44</v>
      </c>
      <c r="O1337" s="72"/>
      <c r="P1337" s="201">
        <f>O1337*H1337</f>
        <v>0</v>
      </c>
      <c r="Q1337" s="201">
        <v>0</v>
      </c>
      <c r="R1337" s="201">
        <f>Q1337*H1337</f>
        <v>0</v>
      </c>
      <c r="S1337" s="201">
        <v>0.035</v>
      </c>
      <c r="T1337" s="202">
        <f>S1337*H1337</f>
        <v>2.5570300000000006</v>
      </c>
      <c r="U1337" s="35"/>
      <c r="V1337" s="35"/>
      <c r="W1337" s="35"/>
      <c r="X1337" s="35"/>
      <c r="Y1337" s="35"/>
      <c r="Z1337" s="35"/>
      <c r="AA1337" s="35"/>
      <c r="AB1337" s="35"/>
      <c r="AC1337" s="35"/>
      <c r="AD1337" s="35"/>
      <c r="AE1337" s="35"/>
      <c r="AR1337" s="203" t="s">
        <v>181</v>
      </c>
      <c r="AT1337" s="203" t="s">
        <v>176</v>
      </c>
      <c r="AU1337" s="203" t="s">
        <v>89</v>
      </c>
      <c r="AY1337" s="18" t="s">
        <v>174</v>
      </c>
      <c r="BE1337" s="204">
        <f>IF(N1337="základní",J1337,0)</f>
        <v>0</v>
      </c>
      <c r="BF1337" s="204">
        <f>IF(N1337="snížená",J1337,0)</f>
        <v>0</v>
      </c>
      <c r="BG1337" s="204">
        <f>IF(N1337="zákl. přenesená",J1337,0)</f>
        <v>0</v>
      </c>
      <c r="BH1337" s="204">
        <f>IF(N1337="sníž. přenesená",J1337,0)</f>
        <v>0</v>
      </c>
      <c r="BI1337" s="204">
        <f>IF(N1337="nulová",J1337,0)</f>
        <v>0</v>
      </c>
      <c r="BJ1337" s="18" t="s">
        <v>87</v>
      </c>
      <c r="BK1337" s="204">
        <f>ROUND(I1337*H1337,2)</f>
        <v>0</v>
      </c>
      <c r="BL1337" s="18" t="s">
        <v>181</v>
      </c>
      <c r="BM1337" s="203" t="s">
        <v>1207</v>
      </c>
    </row>
    <row r="1338" spans="2:51" s="13" customFormat="1" ht="11.25">
      <c r="B1338" s="205"/>
      <c r="C1338" s="206"/>
      <c r="D1338" s="207" t="s">
        <v>183</v>
      </c>
      <c r="E1338" s="208" t="s">
        <v>1</v>
      </c>
      <c r="F1338" s="209" t="s">
        <v>1104</v>
      </c>
      <c r="G1338" s="206"/>
      <c r="H1338" s="208" t="s">
        <v>1</v>
      </c>
      <c r="I1338" s="210"/>
      <c r="J1338" s="206"/>
      <c r="K1338" s="206"/>
      <c r="L1338" s="211"/>
      <c r="M1338" s="212"/>
      <c r="N1338" s="213"/>
      <c r="O1338" s="213"/>
      <c r="P1338" s="213"/>
      <c r="Q1338" s="213"/>
      <c r="R1338" s="213"/>
      <c r="S1338" s="213"/>
      <c r="T1338" s="214"/>
      <c r="AT1338" s="215" t="s">
        <v>183</v>
      </c>
      <c r="AU1338" s="215" t="s">
        <v>89</v>
      </c>
      <c r="AV1338" s="13" t="s">
        <v>87</v>
      </c>
      <c r="AW1338" s="13" t="s">
        <v>36</v>
      </c>
      <c r="AX1338" s="13" t="s">
        <v>79</v>
      </c>
      <c r="AY1338" s="215" t="s">
        <v>174</v>
      </c>
    </row>
    <row r="1339" spans="2:51" s="13" customFormat="1" ht="11.25">
      <c r="B1339" s="205"/>
      <c r="C1339" s="206"/>
      <c r="D1339" s="207" t="s">
        <v>183</v>
      </c>
      <c r="E1339" s="208" t="s">
        <v>1</v>
      </c>
      <c r="F1339" s="209" t="s">
        <v>1191</v>
      </c>
      <c r="G1339" s="206"/>
      <c r="H1339" s="208" t="s">
        <v>1</v>
      </c>
      <c r="I1339" s="210"/>
      <c r="J1339" s="206"/>
      <c r="K1339" s="206"/>
      <c r="L1339" s="211"/>
      <c r="M1339" s="212"/>
      <c r="N1339" s="213"/>
      <c r="O1339" s="213"/>
      <c r="P1339" s="213"/>
      <c r="Q1339" s="213"/>
      <c r="R1339" s="213"/>
      <c r="S1339" s="213"/>
      <c r="T1339" s="214"/>
      <c r="AT1339" s="215" t="s">
        <v>183</v>
      </c>
      <c r="AU1339" s="215" t="s">
        <v>89</v>
      </c>
      <c r="AV1339" s="13" t="s">
        <v>87</v>
      </c>
      <c r="AW1339" s="13" t="s">
        <v>36</v>
      </c>
      <c r="AX1339" s="13" t="s">
        <v>79</v>
      </c>
      <c r="AY1339" s="215" t="s">
        <v>174</v>
      </c>
    </row>
    <row r="1340" spans="2:51" s="14" customFormat="1" ht="11.25">
      <c r="B1340" s="216"/>
      <c r="C1340" s="217"/>
      <c r="D1340" s="207" t="s">
        <v>183</v>
      </c>
      <c r="E1340" s="218" t="s">
        <v>1</v>
      </c>
      <c r="F1340" s="219" t="s">
        <v>1208</v>
      </c>
      <c r="G1340" s="217"/>
      <c r="H1340" s="220">
        <v>73.058</v>
      </c>
      <c r="I1340" s="221"/>
      <c r="J1340" s="217"/>
      <c r="K1340" s="217"/>
      <c r="L1340" s="222"/>
      <c r="M1340" s="223"/>
      <c r="N1340" s="224"/>
      <c r="O1340" s="224"/>
      <c r="P1340" s="224"/>
      <c r="Q1340" s="224"/>
      <c r="R1340" s="224"/>
      <c r="S1340" s="224"/>
      <c r="T1340" s="225"/>
      <c r="AT1340" s="226" t="s">
        <v>183</v>
      </c>
      <c r="AU1340" s="226" t="s">
        <v>89</v>
      </c>
      <c r="AV1340" s="14" t="s">
        <v>89</v>
      </c>
      <c r="AW1340" s="14" t="s">
        <v>36</v>
      </c>
      <c r="AX1340" s="14" t="s">
        <v>79</v>
      </c>
      <c r="AY1340" s="226" t="s">
        <v>174</v>
      </c>
    </row>
    <row r="1341" spans="2:51" s="15" customFormat="1" ht="11.25">
      <c r="B1341" s="227"/>
      <c r="C1341" s="228"/>
      <c r="D1341" s="207" t="s">
        <v>183</v>
      </c>
      <c r="E1341" s="229" t="s">
        <v>1</v>
      </c>
      <c r="F1341" s="230" t="s">
        <v>188</v>
      </c>
      <c r="G1341" s="228"/>
      <c r="H1341" s="231">
        <v>73.058</v>
      </c>
      <c r="I1341" s="232"/>
      <c r="J1341" s="228"/>
      <c r="K1341" s="228"/>
      <c r="L1341" s="233"/>
      <c r="M1341" s="234"/>
      <c r="N1341" s="235"/>
      <c r="O1341" s="235"/>
      <c r="P1341" s="235"/>
      <c r="Q1341" s="235"/>
      <c r="R1341" s="235"/>
      <c r="S1341" s="235"/>
      <c r="T1341" s="236"/>
      <c r="AT1341" s="237" t="s">
        <v>183</v>
      </c>
      <c r="AU1341" s="237" t="s">
        <v>89</v>
      </c>
      <c r="AV1341" s="15" t="s">
        <v>181</v>
      </c>
      <c r="AW1341" s="15" t="s">
        <v>36</v>
      </c>
      <c r="AX1341" s="15" t="s">
        <v>87</v>
      </c>
      <c r="AY1341" s="237" t="s">
        <v>174</v>
      </c>
    </row>
    <row r="1342" spans="1:65" s="2" customFormat="1" ht="14.45" customHeight="1">
      <c r="A1342" s="35"/>
      <c r="B1342" s="36"/>
      <c r="C1342" s="192" t="s">
        <v>1209</v>
      </c>
      <c r="D1342" s="192" t="s">
        <v>176</v>
      </c>
      <c r="E1342" s="193" t="s">
        <v>1210</v>
      </c>
      <c r="F1342" s="194" t="s">
        <v>1211</v>
      </c>
      <c r="G1342" s="195" t="s">
        <v>179</v>
      </c>
      <c r="H1342" s="196">
        <v>45.72</v>
      </c>
      <c r="I1342" s="197"/>
      <c r="J1342" s="198">
        <f>ROUND(I1342*H1342,2)</f>
        <v>0</v>
      </c>
      <c r="K1342" s="194" t="s">
        <v>180</v>
      </c>
      <c r="L1342" s="40"/>
      <c r="M1342" s="199" t="s">
        <v>1</v>
      </c>
      <c r="N1342" s="200" t="s">
        <v>44</v>
      </c>
      <c r="O1342" s="72"/>
      <c r="P1342" s="201">
        <f>O1342*H1342</f>
        <v>0</v>
      </c>
      <c r="Q1342" s="201">
        <v>0</v>
      </c>
      <c r="R1342" s="201">
        <f>Q1342*H1342</f>
        <v>0</v>
      </c>
      <c r="S1342" s="201">
        <v>0.0019</v>
      </c>
      <c r="T1342" s="202">
        <f>S1342*H1342</f>
        <v>0.086868</v>
      </c>
      <c r="U1342" s="35"/>
      <c r="V1342" s="35"/>
      <c r="W1342" s="35"/>
      <c r="X1342" s="35"/>
      <c r="Y1342" s="35"/>
      <c r="Z1342" s="35"/>
      <c r="AA1342" s="35"/>
      <c r="AB1342" s="35"/>
      <c r="AC1342" s="35"/>
      <c r="AD1342" s="35"/>
      <c r="AE1342" s="35"/>
      <c r="AR1342" s="203" t="s">
        <v>181</v>
      </c>
      <c r="AT1342" s="203" t="s">
        <v>176</v>
      </c>
      <c r="AU1342" s="203" t="s">
        <v>89</v>
      </c>
      <c r="AY1342" s="18" t="s">
        <v>174</v>
      </c>
      <c r="BE1342" s="204">
        <f>IF(N1342="základní",J1342,0)</f>
        <v>0</v>
      </c>
      <c r="BF1342" s="204">
        <f>IF(N1342="snížená",J1342,0)</f>
        <v>0</v>
      </c>
      <c r="BG1342" s="204">
        <f>IF(N1342="zákl. přenesená",J1342,0)</f>
        <v>0</v>
      </c>
      <c r="BH1342" s="204">
        <f>IF(N1342="sníž. přenesená",J1342,0)</f>
        <v>0</v>
      </c>
      <c r="BI1342" s="204">
        <f>IF(N1342="nulová",J1342,0)</f>
        <v>0</v>
      </c>
      <c r="BJ1342" s="18" t="s">
        <v>87</v>
      </c>
      <c r="BK1342" s="204">
        <f>ROUND(I1342*H1342,2)</f>
        <v>0</v>
      </c>
      <c r="BL1342" s="18" t="s">
        <v>181</v>
      </c>
      <c r="BM1342" s="203" t="s">
        <v>1212</v>
      </c>
    </row>
    <row r="1343" spans="2:51" s="13" customFormat="1" ht="11.25">
      <c r="B1343" s="205"/>
      <c r="C1343" s="206"/>
      <c r="D1343" s="207" t="s">
        <v>183</v>
      </c>
      <c r="E1343" s="208" t="s">
        <v>1</v>
      </c>
      <c r="F1343" s="209" t="s">
        <v>1213</v>
      </c>
      <c r="G1343" s="206"/>
      <c r="H1343" s="208" t="s">
        <v>1</v>
      </c>
      <c r="I1343" s="210"/>
      <c r="J1343" s="206"/>
      <c r="K1343" s="206"/>
      <c r="L1343" s="211"/>
      <c r="M1343" s="212"/>
      <c r="N1343" s="213"/>
      <c r="O1343" s="213"/>
      <c r="P1343" s="213"/>
      <c r="Q1343" s="213"/>
      <c r="R1343" s="213"/>
      <c r="S1343" s="213"/>
      <c r="T1343" s="214"/>
      <c r="AT1343" s="215" t="s">
        <v>183</v>
      </c>
      <c r="AU1343" s="215" t="s">
        <v>89</v>
      </c>
      <c r="AV1343" s="13" t="s">
        <v>87</v>
      </c>
      <c r="AW1343" s="13" t="s">
        <v>36</v>
      </c>
      <c r="AX1343" s="13" t="s">
        <v>79</v>
      </c>
      <c r="AY1343" s="215" t="s">
        <v>174</v>
      </c>
    </row>
    <row r="1344" spans="2:51" s="13" customFormat="1" ht="11.25">
      <c r="B1344" s="205"/>
      <c r="C1344" s="206"/>
      <c r="D1344" s="207" t="s">
        <v>183</v>
      </c>
      <c r="E1344" s="208" t="s">
        <v>1</v>
      </c>
      <c r="F1344" s="209" t="s">
        <v>1214</v>
      </c>
      <c r="G1344" s="206"/>
      <c r="H1344" s="208" t="s">
        <v>1</v>
      </c>
      <c r="I1344" s="210"/>
      <c r="J1344" s="206"/>
      <c r="K1344" s="206"/>
      <c r="L1344" s="211"/>
      <c r="M1344" s="212"/>
      <c r="N1344" s="213"/>
      <c r="O1344" s="213"/>
      <c r="P1344" s="213"/>
      <c r="Q1344" s="213"/>
      <c r="R1344" s="213"/>
      <c r="S1344" s="213"/>
      <c r="T1344" s="214"/>
      <c r="AT1344" s="215" t="s">
        <v>183</v>
      </c>
      <c r="AU1344" s="215" t="s">
        <v>89</v>
      </c>
      <c r="AV1344" s="13" t="s">
        <v>87</v>
      </c>
      <c r="AW1344" s="13" t="s">
        <v>36</v>
      </c>
      <c r="AX1344" s="13" t="s">
        <v>79</v>
      </c>
      <c r="AY1344" s="215" t="s">
        <v>174</v>
      </c>
    </row>
    <row r="1345" spans="2:51" s="14" customFormat="1" ht="11.25">
      <c r="B1345" s="216"/>
      <c r="C1345" s="217"/>
      <c r="D1345" s="207" t="s">
        <v>183</v>
      </c>
      <c r="E1345" s="218" t="s">
        <v>1</v>
      </c>
      <c r="F1345" s="219" t="s">
        <v>1215</v>
      </c>
      <c r="G1345" s="217"/>
      <c r="H1345" s="220">
        <v>11.4</v>
      </c>
      <c r="I1345" s="221"/>
      <c r="J1345" s="217"/>
      <c r="K1345" s="217"/>
      <c r="L1345" s="222"/>
      <c r="M1345" s="223"/>
      <c r="N1345" s="224"/>
      <c r="O1345" s="224"/>
      <c r="P1345" s="224"/>
      <c r="Q1345" s="224"/>
      <c r="R1345" s="224"/>
      <c r="S1345" s="224"/>
      <c r="T1345" s="225"/>
      <c r="AT1345" s="226" t="s">
        <v>183</v>
      </c>
      <c r="AU1345" s="226" t="s">
        <v>89</v>
      </c>
      <c r="AV1345" s="14" t="s">
        <v>89</v>
      </c>
      <c r="AW1345" s="14" t="s">
        <v>36</v>
      </c>
      <c r="AX1345" s="14" t="s">
        <v>79</v>
      </c>
      <c r="AY1345" s="226" t="s">
        <v>174</v>
      </c>
    </row>
    <row r="1346" spans="2:51" s="14" customFormat="1" ht="11.25">
      <c r="B1346" s="216"/>
      <c r="C1346" s="217"/>
      <c r="D1346" s="207" t="s">
        <v>183</v>
      </c>
      <c r="E1346" s="218" t="s">
        <v>1</v>
      </c>
      <c r="F1346" s="219" t="s">
        <v>1216</v>
      </c>
      <c r="G1346" s="217"/>
      <c r="H1346" s="220">
        <v>34.32</v>
      </c>
      <c r="I1346" s="221"/>
      <c r="J1346" s="217"/>
      <c r="K1346" s="217"/>
      <c r="L1346" s="222"/>
      <c r="M1346" s="223"/>
      <c r="N1346" s="224"/>
      <c r="O1346" s="224"/>
      <c r="P1346" s="224"/>
      <c r="Q1346" s="224"/>
      <c r="R1346" s="224"/>
      <c r="S1346" s="224"/>
      <c r="T1346" s="225"/>
      <c r="AT1346" s="226" t="s">
        <v>183</v>
      </c>
      <c r="AU1346" s="226" t="s">
        <v>89</v>
      </c>
      <c r="AV1346" s="14" t="s">
        <v>89</v>
      </c>
      <c r="AW1346" s="14" t="s">
        <v>36</v>
      </c>
      <c r="AX1346" s="14" t="s">
        <v>79</v>
      </c>
      <c r="AY1346" s="226" t="s">
        <v>174</v>
      </c>
    </row>
    <row r="1347" spans="2:51" s="15" customFormat="1" ht="11.25">
      <c r="B1347" s="227"/>
      <c r="C1347" s="228"/>
      <c r="D1347" s="207" t="s">
        <v>183</v>
      </c>
      <c r="E1347" s="229" t="s">
        <v>1</v>
      </c>
      <c r="F1347" s="230" t="s">
        <v>188</v>
      </c>
      <c r="G1347" s="228"/>
      <c r="H1347" s="231">
        <v>45.72</v>
      </c>
      <c r="I1347" s="232"/>
      <c r="J1347" s="228"/>
      <c r="K1347" s="228"/>
      <c r="L1347" s="233"/>
      <c r="M1347" s="234"/>
      <c r="N1347" s="235"/>
      <c r="O1347" s="235"/>
      <c r="P1347" s="235"/>
      <c r="Q1347" s="235"/>
      <c r="R1347" s="235"/>
      <c r="S1347" s="235"/>
      <c r="T1347" s="236"/>
      <c r="AT1347" s="237" t="s">
        <v>183</v>
      </c>
      <c r="AU1347" s="237" t="s">
        <v>89</v>
      </c>
      <c r="AV1347" s="15" t="s">
        <v>181</v>
      </c>
      <c r="AW1347" s="15" t="s">
        <v>36</v>
      </c>
      <c r="AX1347" s="15" t="s">
        <v>87</v>
      </c>
      <c r="AY1347" s="237" t="s">
        <v>174</v>
      </c>
    </row>
    <row r="1348" spans="1:65" s="2" customFormat="1" ht="14.45" customHeight="1">
      <c r="A1348" s="35"/>
      <c r="B1348" s="36"/>
      <c r="C1348" s="192" t="s">
        <v>1217</v>
      </c>
      <c r="D1348" s="192" t="s">
        <v>176</v>
      </c>
      <c r="E1348" s="193" t="s">
        <v>1218</v>
      </c>
      <c r="F1348" s="194" t="s">
        <v>1219</v>
      </c>
      <c r="G1348" s="195" t="s">
        <v>179</v>
      </c>
      <c r="H1348" s="196">
        <v>7.38</v>
      </c>
      <c r="I1348" s="197"/>
      <c r="J1348" s="198">
        <f>ROUND(I1348*H1348,2)</f>
        <v>0</v>
      </c>
      <c r="K1348" s="194" t="s">
        <v>180</v>
      </c>
      <c r="L1348" s="40"/>
      <c r="M1348" s="199" t="s">
        <v>1</v>
      </c>
      <c r="N1348" s="200" t="s">
        <v>44</v>
      </c>
      <c r="O1348" s="72"/>
      <c r="P1348" s="201">
        <f>O1348*H1348</f>
        <v>0</v>
      </c>
      <c r="Q1348" s="201">
        <v>0</v>
      </c>
      <c r="R1348" s="201">
        <f>Q1348*H1348</f>
        <v>0</v>
      </c>
      <c r="S1348" s="201">
        <v>0.062</v>
      </c>
      <c r="T1348" s="202">
        <f>S1348*H1348</f>
        <v>0.45755999999999997</v>
      </c>
      <c r="U1348" s="35"/>
      <c r="V1348" s="35"/>
      <c r="W1348" s="35"/>
      <c r="X1348" s="35"/>
      <c r="Y1348" s="35"/>
      <c r="Z1348" s="35"/>
      <c r="AA1348" s="35"/>
      <c r="AB1348" s="35"/>
      <c r="AC1348" s="35"/>
      <c r="AD1348" s="35"/>
      <c r="AE1348" s="35"/>
      <c r="AR1348" s="203" t="s">
        <v>181</v>
      </c>
      <c r="AT1348" s="203" t="s">
        <v>176</v>
      </c>
      <c r="AU1348" s="203" t="s">
        <v>89</v>
      </c>
      <c r="AY1348" s="18" t="s">
        <v>174</v>
      </c>
      <c r="BE1348" s="204">
        <f>IF(N1348="základní",J1348,0)</f>
        <v>0</v>
      </c>
      <c r="BF1348" s="204">
        <f>IF(N1348="snížená",J1348,0)</f>
        <v>0</v>
      </c>
      <c r="BG1348" s="204">
        <f>IF(N1348="zákl. přenesená",J1348,0)</f>
        <v>0</v>
      </c>
      <c r="BH1348" s="204">
        <f>IF(N1348="sníž. přenesená",J1348,0)</f>
        <v>0</v>
      </c>
      <c r="BI1348" s="204">
        <f>IF(N1348="nulová",J1348,0)</f>
        <v>0</v>
      </c>
      <c r="BJ1348" s="18" t="s">
        <v>87</v>
      </c>
      <c r="BK1348" s="204">
        <f>ROUND(I1348*H1348,2)</f>
        <v>0</v>
      </c>
      <c r="BL1348" s="18" t="s">
        <v>181</v>
      </c>
      <c r="BM1348" s="203" t="s">
        <v>1220</v>
      </c>
    </row>
    <row r="1349" spans="2:51" s="13" customFormat="1" ht="11.25">
      <c r="B1349" s="205"/>
      <c r="C1349" s="206"/>
      <c r="D1349" s="207" t="s">
        <v>183</v>
      </c>
      <c r="E1349" s="208" t="s">
        <v>1</v>
      </c>
      <c r="F1349" s="209" t="s">
        <v>1190</v>
      </c>
      <c r="G1349" s="206"/>
      <c r="H1349" s="208" t="s">
        <v>1</v>
      </c>
      <c r="I1349" s="210"/>
      <c r="J1349" s="206"/>
      <c r="K1349" s="206"/>
      <c r="L1349" s="211"/>
      <c r="M1349" s="212"/>
      <c r="N1349" s="213"/>
      <c r="O1349" s="213"/>
      <c r="P1349" s="213"/>
      <c r="Q1349" s="213"/>
      <c r="R1349" s="213"/>
      <c r="S1349" s="213"/>
      <c r="T1349" s="214"/>
      <c r="AT1349" s="215" t="s">
        <v>183</v>
      </c>
      <c r="AU1349" s="215" t="s">
        <v>89</v>
      </c>
      <c r="AV1349" s="13" t="s">
        <v>87</v>
      </c>
      <c r="AW1349" s="13" t="s">
        <v>36</v>
      </c>
      <c r="AX1349" s="13" t="s">
        <v>79</v>
      </c>
      <c r="AY1349" s="215" t="s">
        <v>174</v>
      </c>
    </row>
    <row r="1350" spans="2:51" s="13" customFormat="1" ht="11.25">
      <c r="B1350" s="205"/>
      <c r="C1350" s="206"/>
      <c r="D1350" s="207" t="s">
        <v>183</v>
      </c>
      <c r="E1350" s="208" t="s">
        <v>1</v>
      </c>
      <c r="F1350" s="209" t="s">
        <v>1191</v>
      </c>
      <c r="G1350" s="206"/>
      <c r="H1350" s="208" t="s">
        <v>1</v>
      </c>
      <c r="I1350" s="210"/>
      <c r="J1350" s="206"/>
      <c r="K1350" s="206"/>
      <c r="L1350" s="211"/>
      <c r="M1350" s="212"/>
      <c r="N1350" s="213"/>
      <c r="O1350" s="213"/>
      <c r="P1350" s="213"/>
      <c r="Q1350" s="213"/>
      <c r="R1350" s="213"/>
      <c r="S1350" s="213"/>
      <c r="T1350" s="214"/>
      <c r="AT1350" s="215" t="s">
        <v>183</v>
      </c>
      <c r="AU1350" s="215" t="s">
        <v>89</v>
      </c>
      <c r="AV1350" s="13" t="s">
        <v>87</v>
      </c>
      <c r="AW1350" s="13" t="s">
        <v>36</v>
      </c>
      <c r="AX1350" s="13" t="s">
        <v>79</v>
      </c>
      <c r="AY1350" s="215" t="s">
        <v>174</v>
      </c>
    </row>
    <row r="1351" spans="2:51" s="14" customFormat="1" ht="11.25">
      <c r="B1351" s="216"/>
      <c r="C1351" s="217"/>
      <c r="D1351" s="207" t="s">
        <v>183</v>
      </c>
      <c r="E1351" s="218" t="s">
        <v>1</v>
      </c>
      <c r="F1351" s="219" t="s">
        <v>1221</v>
      </c>
      <c r="G1351" s="217"/>
      <c r="H1351" s="220">
        <v>3.18</v>
      </c>
      <c r="I1351" s="221"/>
      <c r="J1351" s="217"/>
      <c r="K1351" s="217"/>
      <c r="L1351" s="222"/>
      <c r="M1351" s="223"/>
      <c r="N1351" s="224"/>
      <c r="O1351" s="224"/>
      <c r="P1351" s="224"/>
      <c r="Q1351" s="224"/>
      <c r="R1351" s="224"/>
      <c r="S1351" s="224"/>
      <c r="T1351" s="225"/>
      <c r="AT1351" s="226" t="s">
        <v>183</v>
      </c>
      <c r="AU1351" s="226" t="s">
        <v>89</v>
      </c>
      <c r="AV1351" s="14" t="s">
        <v>89</v>
      </c>
      <c r="AW1351" s="14" t="s">
        <v>36</v>
      </c>
      <c r="AX1351" s="14" t="s">
        <v>79</v>
      </c>
      <c r="AY1351" s="226" t="s">
        <v>174</v>
      </c>
    </row>
    <row r="1352" spans="2:51" s="14" customFormat="1" ht="11.25">
      <c r="B1352" s="216"/>
      <c r="C1352" s="217"/>
      <c r="D1352" s="207" t="s">
        <v>183</v>
      </c>
      <c r="E1352" s="218" t="s">
        <v>1</v>
      </c>
      <c r="F1352" s="219" t="s">
        <v>1222</v>
      </c>
      <c r="G1352" s="217"/>
      <c r="H1352" s="220">
        <v>4.2</v>
      </c>
      <c r="I1352" s="221"/>
      <c r="J1352" s="217"/>
      <c r="K1352" s="217"/>
      <c r="L1352" s="222"/>
      <c r="M1352" s="223"/>
      <c r="N1352" s="224"/>
      <c r="O1352" s="224"/>
      <c r="P1352" s="224"/>
      <c r="Q1352" s="224"/>
      <c r="R1352" s="224"/>
      <c r="S1352" s="224"/>
      <c r="T1352" s="225"/>
      <c r="AT1352" s="226" t="s">
        <v>183</v>
      </c>
      <c r="AU1352" s="226" t="s">
        <v>89</v>
      </c>
      <c r="AV1352" s="14" t="s">
        <v>89</v>
      </c>
      <c r="AW1352" s="14" t="s">
        <v>36</v>
      </c>
      <c r="AX1352" s="14" t="s">
        <v>79</v>
      </c>
      <c r="AY1352" s="226" t="s">
        <v>174</v>
      </c>
    </row>
    <row r="1353" spans="2:51" s="15" customFormat="1" ht="11.25">
      <c r="B1353" s="227"/>
      <c r="C1353" s="228"/>
      <c r="D1353" s="207" t="s">
        <v>183</v>
      </c>
      <c r="E1353" s="229" t="s">
        <v>1</v>
      </c>
      <c r="F1353" s="230" t="s">
        <v>188</v>
      </c>
      <c r="G1353" s="228"/>
      <c r="H1353" s="231">
        <v>7.380000000000001</v>
      </c>
      <c r="I1353" s="232"/>
      <c r="J1353" s="228"/>
      <c r="K1353" s="228"/>
      <c r="L1353" s="233"/>
      <c r="M1353" s="234"/>
      <c r="N1353" s="235"/>
      <c r="O1353" s="235"/>
      <c r="P1353" s="235"/>
      <c r="Q1353" s="235"/>
      <c r="R1353" s="235"/>
      <c r="S1353" s="235"/>
      <c r="T1353" s="236"/>
      <c r="AT1353" s="237" t="s">
        <v>183</v>
      </c>
      <c r="AU1353" s="237" t="s">
        <v>89</v>
      </c>
      <c r="AV1353" s="15" t="s">
        <v>181</v>
      </c>
      <c r="AW1353" s="15" t="s">
        <v>36</v>
      </c>
      <c r="AX1353" s="15" t="s">
        <v>87</v>
      </c>
      <c r="AY1353" s="237" t="s">
        <v>174</v>
      </c>
    </row>
    <row r="1354" spans="1:65" s="2" customFormat="1" ht="14.45" customHeight="1">
      <c r="A1354" s="35"/>
      <c r="B1354" s="36"/>
      <c r="C1354" s="192" t="s">
        <v>1223</v>
      </c>
      <c r="D1354" s="192" t="s">
        <v>176</v>
      </c>
      <c r="E1354" s="193" t="s">
        <v>1224</v>
      </c>
      <c r="F1354" s="194" t="s">
        <v>1225</v>
      </c>
      <c r="G1354" s="195" t="s">
        <v>357</v>
      </c>
      <c r="H1354" s="196">
        <v>1.5</v>
      </c>
      <c r="I1354" s="197"/>
      <c r="J1354" s="198">
        <f>ROUND(I1354*H1354,2)</f>
        <v>0</v>
      </c>
      <c r="K1354" s="194" t="s">
        <v>180</v>
      </c>
      <c r="L1354" s="40"/>
      <c r="M1354" s="199" t="s">
        <v>1</v>
      </c>
      <c r="N1354" s="200" t="s">
        <v>44</v>
      </c>
      <c r="O1354" s="72"/>
      <c r="P1354" s="201">
        <f>O1354*H1354</f>
        <v>0</v>
      </c>
      <c r="Q1354" s="201">
        <v>0.00047</v>
      </c>
      <c r="R1354" s="201">
        <f>Q1354*H1354</f>
        <v>0.000705</v>
      </c>
      <c r="S1354" s="201">
        <v>0.005</v>
      </c>
      <c r="T1354" s="202">
        <f>S1354*H1354</f>
        <v>0.0075</v>
      </c>
      <c r="U1354" s="35"/>
      <c r="V1354" s="35"/>
      <c r="W1354" s="35"/>
      <c r="X1354" s="35"/>
      <c r="Y1354" s="35"/>
      <c r="Z1354" s="35"/>
      <c r="AA1354" s="35"/>
      <c r="AB1354" s="35"/>
      <c r="AC1354" s="35"/>
      <c r="AD1354" s="35"/>
      <c r="AE1354" s="35"/>
      <c r="AR1354" s="203" t="s">
        <v>181</v>
      </c>
      <c r="AT1354" s="203" t="s">
        <v>176</v>
      </c>
      <c r="AU1354" s="203" t="s">
        <v>89</v>
      </c>
      <c r="AY1354" s="18" t="s">
        <v>174</v>
      </c>
      <c r="BE1354" s="204">
        <f>IF(N1354="základní",J1354,0)</f>
        <v>0</v>
      </c>
      <c r="BF1354" s="204">
        <f>IF(N1354="snížená",J1354,0)</f>
        <v>0</v>
      </c>
      <c r="BG1354" s="204">
        <f>IF(N1354="zákl. přenesená",J1354,0)</f>
        <v>0</v>
      </c>
      <c r="BH1354" s="204">
        <f>IF(N1354="sníž. přenesená",J1354,0)</f>
        <v>0</v>
      </c>
      <c r="BI1354" s="204">
        <f>IF(N1354="nulová",J1354,0)</f>
        <v>0</v>
      </c>
      <c r="BJ1354" s="18" t="s">
        <v>87</v>
      </c>
      <c r="BK1354" s="204">
        <f>ROUND(I1354*H1354,2)</f>
        <v>0</v>
      </c>
      <c r="BL1354" s="18" t="s">
        <v>181</v>
      </c>
      <c r="BM1354" s="203" t="s">
        <v>1226</v>
      </c>
    </row>
    <row r="1355" spans="2:51" s="13" customFormat="1" ht="11.25">
      <c r="B1355" s="205"/>
      <c r="C1355" s="206"/>
      <c r="D1355" s="207" t="s">
        <v>183</v>
      </c>
      <c r="E1355" s="208" t="s">
        <v>1</v>
      </c>
      <c r="F1355" s="209" t="s">
        <v>1227</v>
      </c>
      <c r="G1355" s="206"/>
      <c r="H1355" s="208" t="s">
        <v>1</v>
      </c>
      <c r="I1355" s="210"/>
      <c r="J1355" s="206"/>
      <c r="K1355" s="206"/>
      <c r="L1355" s="211"/>
      <c r="M1355" s="212"/>
      <c r="N1355" s="213"/>
      <c r="O1355" s="213"/>
      <c r="P1355" s="213"/>
      <c r="Q1355" s="213"/>
      <c r="R1355" s="213"/>
      <c r="S1355" s="213"/>
      <c r="T1355" s="214"/>
      <c r="AT1355" s="215" t="s">
        <v>183</v>
      </c>
      <c r="AU1355" s="215" t="s">
        <v>89</v>
      </c>
      <c r="AV1355" s="13" t="s">
        <v>87</v>
      </c>
      <c r="AW1355" s="13" t="s">
        <v>36</v>
      </c>
      <c r="AX1355" s="13" t="s">
        <v>79</v>
      </c>
      <c r="AY1355" s="215" t="s">
        <v>174</v>
      </c>
    </row>
    <row r="1356" spans="2:51" s="13" customFormat="1" ht="11.25">
      <c r="B1356" s="205"/>
      <c r="C1356" s="206"/>
      <c r="D1356" s="207" t="s">
        <v>183</v>
      </c>
      <c r="E1356" s="208" t="s">
        <v>1</v>
      </c>
      <c r="F1356" s="209" t="s">
        <v>1228</v>
      </c>
      <c r="G1356" s="206"/>
      <c r="H1356" s="208" t="s">
        <v>1</v>
      </c>
      <c r="I1356" s="210"/>
      <c r="J1356" s="206"/>
      <c r="K1356" s="206"/>
      <c r="L1356" s="211"/>
      <c r="M1356" s="212"/>
      <c r="N1356" s="213"/>
      <c r="O1356" s="213"/>
      <c r="P1356" s="213"/>
      <c r="Q1356" s="213"/>
      <c r="R1356" s="213"/>
      <c r="S1356" s="213"/>
      <c r="T1356" s="214"/>
      <c r="AT1356" s="215" t="s">
        <v>183</v>
      </c>
      <c r="AU1356" s="215" t="s">
        <v>89</v>
      </c>
      <c r="AV1356" s="13" t="s">
        <v>87</v>
      </c>
      <c r="AW1356" s="13" t="s">
        <v>36</v>
      </c>
      <c r="AX1356" s="13" t="s">
        <v>79</v>
      </c>
      <c r="AY1356" s="215" t="s">
        <v>174</v>
      </c>
    </row>
    <row r="1357" spans="2:51" s="14" customFormat="1" ht="11.25">
      <c r="B1357" s="216"/>
      <c r="C1357" s="217"/>
      <c r="D1357" s="207" t="s">
        <v>183</v>
      </c>
      <c r="E1357" s="218" t="s">
        <v>1</v>
      </c>
      <c r="F1357" s="219" t="s">
        <v>1229</v>
      </c>
      <c r="G1357" s="217"/>
      <c r="H1357" s="220">
        <v>1.5</v>
      </c>
      <c r="I1357" s="221"/>
      <c r="J1357" s="217"/>
      <c r="K1357" s="217"/>
      <c r="L1357" s="222"/>
      <c r="M1357" s="223"/>
      <c r="N1357" s="224"/>
      <c r="O1357" s="224"/>
      <c r="P1357" s="224"/>
      <c r="Q1357" s="224"/>
      <c r="R1357" s="224"/>
      <c r="S1357" s="224"/>
      <c r="T1357" s="225"/>
      <c r="AT1357" s="226" t="s">
        <v>183</v>
      </c>
      <c r="AU1357" s="226" t="s">
        <v>89</v>
      </c>
      <c r="AV1357" s="14" t="s">
        <v>89</v>
      </c>
      <c r="AW1357" s="14" t="s">
        <v>36</v>
      </c>
      <c r="AX1357" s="14" t="s">
        <v>79</v>
      </c>
      <c r="AY1357" s="226" t="s">
        <v>174</v>
      </c>
    </row>
    <row r="1358" spans="2:51" s="15" customFormat="1" ht="11.25">
      <c r="B1358" s="227"/>
      <c r="C1358" s="228"/>
      <c r="D1358" s="207" t="s">
        <v>183</v>
      </c>
      <c r="E1358" s="229" t="s">
        <v>1</v>
      </c>
      <c r="F1358" s="230" t="s">
        <v>188</v>
      </c>
      <c r="G1358" s="228"/>
      <c r="H1358" s="231">
        <v>1.5</v>
      </c>
      <c r="I1358" s="232"/>
      <c r="J1358" s="228"/>
      <c r="K1358" s="228"/>
      <c r="L1358" s="233"/>
      <c r="M1358" s="234"/>
      <c r="N1358" s="235"/>
      <c r="O1358" s="235"/>
      <c r="P1358" s="235"/>
      <c r="Q1358" s="235"/>
      <c r="R1358" s="235"/>
      <c r="S1358" s="235"/>
      <c r="T1358" s="236"/>
      <c r="AT1358" s="237" t="s">
        <v>183</v>
      </c>
      <c r="AU1358" s="237" t="s">
        <v>89</v>
      </c>
      <c r="AV1358" s="15" t="s">
        <v>181</v>
      </c>
      <c r="AW1358" s="15" t="s">
        <v>36</v>
      </c>
      <c r="AX1358" s="15" t="s">
        <v>87</v>
      </c>
      <c r="AY1358" s="237" t="s">
        <v>174</v>
      </c>
    </row>
    <row r="1359" spans="1:65" s="2" customFormat="1" ht="14.45" customHeight="1">
      <c r="A1359" s="35"/>
      <c r="B1359" s="36"/>
      <c r="C1359" s="192" t="s">
        <v>1230</v>
      </c>
      <c r="D1359" s="192" t="s">
        <v>176</v>
      </c>
      <c r="E1359" s="193" t="s">
        <v>1231</v>
      </c>
      <c r="F1359" s="194" t="s">
        <v>1232</v>
      </c>
      <c r="G1359" s="195" t="s">
        <v>357</v>
      </c>
      <c r="H1359" s="196">
        <v>2.85</v>
      </c>
      <c r="I1359" s="197"/>
      <c r="J1359" s="198">
        <f>ROUND(I1359*H1359,2)</f>
        <v>0</v>
      </c>
      <c r="K1359" s="194" t="s">
        <v>180</v>
      </c>
      <c r="L1359" s="40"/>
      <c r="M1359" s="199" t="s">
        <v>1</v>
      </c>
      <c r="N1359" s="200" t="s">
        <v>44</v>
      </c>
      <c r="O1359" s="72"/>
      <c r="P1359" s="201">
        <f>O1359*H1359</f>
        <v>0</v>
      </c>
      <c r="Q1359" s="201">
        <v>0.00082</v>
      </c>
      <c r="R1359" s="201">
        <f>Q1359*H1359</f>
        <v>0.002337</v>
      </c>
      <c r="S1359" s="201">
        <v>0.011</v>
      </c>
      <c r="T1359" s="202">
        <f>S1359*H1359</f>
        <v>0.031349999999999996</v>
      </c>
      <c r="U1359" s="35"/>
      <c r="V1359" s="35"/>
      <c r="W1359" s="35"/>
      <c r="X1359" s="35"/>
      <c r="Y1359" s="35"/>
      <c r="Z1359" s="35"/>
      <c r="AA1359" s="35"/>
      <c r="AB1359" s="35"/>
      <c r="AC1359" s="35"/>
      <c r="AD1359" s="35"/>
      <c r="AE1359" s="35"/>
      <c r="AR1359" s="203" t="s">
        <v>181</v>
      </c>
      <c r="AT1359" s="203" t="s">
        <v>176</v>
      </c>
      <c r="AU1359" s="203" t="s">
        <v>89</v>
      </c>
      <c r="AY1359" s="18" t="s">
        <v>174</v>
      </c>
      <c r="BE1359" s="204">
        <f>IF(N1359="základní",J1359,0)</f>
        <v>0</v>
      </c>
      <c r="BF1359" s="204">
        <f>IF(N1359="snížená",J1359,0)</f>
        <v>0</v>
      </c>
      <c r="BG1359" s="204">
        <f>IF(N1359="zákl. přenesená",J1359,0)</f>
        <v>0</v>
      </c>
      <c r="BH1359" s="204">
        <f>IF(N1359="sníž. přenesená",J1359,0)</f>
        <v>0</v>
      </c>
      <c r="BI1359" s="204">
        <f>IF(N1359="nulová",J1359,0)</f>
        <v>0</v>
      </c>
      <c r="BJ1359" s="18" t="s">
        <v>87</v>
      </c>
      <c r="BK1359" s="204">
        <f>ROUND(I1359*H1359,2)</f>
        <v>0</v>
      </c>
      <c r="BL1359" s="18" t="s">
        <v>181</v>
      </c>
      <c r="BM1359" s="203" t="s">
        <v>1233</v>
      </c>
    </row>
    <row r="1360" spans="2:51" s="13" customFormat="1" ht="11.25">
      <c r="B1360" s="205"/>
      <c r="C1360" s="206"/>
      <c r="D1360" s="207" t="s">
        <v>183</v>
      </c>
      <c r="E1360" s="208" t="s">
        <v>1</v>
      </c>
      <c r="F1360" s="209" t="s">
        <v>1234</v>
      </c>
      <c r="G1360" s="206"/>
      <c r="H1360" s="208" t="s">
        <v>1</v>
      </c>
      <c r="I1360" s="210"/>
      <c r="J1360" s="206"/>
      <c r="K1360" s="206"/>
      <c r="L1360" s="211"/>
      <c r="M1360" s="212"/>
      <c r="N1360" s="213"/>
      <c r="O1360" s="213"/>
      <c r="P1360" s="213"/>
      <c r="Q1360" s="213"/>
      <c r="R1360" s="213"/>
      <c r="S1360" s="213"/>
      <c r="T1360" s="214"/>
      <c r="AT1360" s="215" t="s">
        <v>183</v>
      </c>
      <c r="AU1360" s="215" t="s">
        <v>89</v>
      </c>
      <c r="AV1360" s="13" t="s">
        <v>87</v>
      </c>
      <c r="AW1360" s="13" t="s">
        <v>36</v>
      </c>
      <c r="AX1360" s="13" t="s">
        <v>79</v>
      </c>
      <c r="AY1360" s="215" t="s">
        <v>174</v>
      </c>
    </row>
    <row r="1361" spans="2:51" s="14" customFormat="1" ht="11.25">
      <c r="B1361" s="216"/>
      <c r="C1361" s="217"/>
      <c r="D1361" s="207" t="s">
        <v>183</v>
      </c>
      <c r="E1361" s="218" t="s">
        <v>1</v>
      </c>
      <c r="F1361" s="219" t="s">
        <v>1235</v>
      </c>
      <c r="G1361" s="217"/>
      <c r="H1361" s="220">
        <v>0.6</v>
      </c>
      <c r="I1361" s="221"/>
      <c r="J1361" s="217"/>
      <c r="K1361" s="217"/>
      <c r="L1361" s="222"/>
      <c r="M1361" s="223"/>
      <c r="N1361" s="224"/>
      <c r="O1361" s="224"/>
      <c r="P1361" s="224"/>
      <c r="Q1361" s="224"/>
      <c r="R1361" s="224"/>
      <c r="S1361" s="224"/>
      <c r="T1361" s="225"/>
      <c r="AT1361" s="226" t="s">
        <v>183</v>
      </c>
      <c r="AU1361" s="226" t="s">
        <v>89</v>
      </c>
      <c r="AV1361" s="14" t="s">
        <v>89</v>
      </c>
      <c r="AW1361" s="14" t="s">
        <v>36</v>
      </c>
      <c r="AX1361" s="14" t="s">
        <v>79</v>
      </c>
      <c r="AY1361" s="226" t="s">
        <v>174</v>
      </c>
    </row>
    <row r="1362" spans="2:51" s="16" customFormat="1" ht="11.25">
      <c r="B1362" s="238"/>
      <c r="C1362" s="239"/>
      <c r="D1362" s="207" t="s">
        <v>183</v>
      </c>
      <c r="E1362" s="240" t="s">
        <v>1</v>
      </c>
      <c r="F1362" s="241" t="s">
        <v>226</v>
      </c>
      <c r="G1362" s="239"/>
      <c r="H1362" s="242">
        <v>0.6</v>
      </c>
      <c r="I1362" s="243"/>
      <c r="J1362" s="239"/>
      <c r="K1362" s="239"/>
      <c r="L1362" s="244"/>
      <c r="M1362" s="245"/>
      <c r="N1362" s="246"/>
      <c r="O1362" s="246"/>
      <c r="P1362" s="246"/>
      <c r="Q1362" s="246"/>
      <c r="R1362" s="246"/>
      <c r="S1362" s="246"/>
      <c r="T1362" s="247"/>
      <c r="AT1362" s="248" t="s">
        <v>183</v>
      </c>
      <c r="AU1362" s="248" t="s">
        <v>89</v>
      </c>
      <c r="AV1362" s="16" t="s">
        <v>194</v>
      </c>
      <c r="AW1362" s="16" t="s">
        <v>36</v>
      </c>
      <c r="AX1362" s="16" t="s">
        <v>79</v>
      </c>
      <c r="AY1362" s="248" t="s">
        <v>174</v>
      </c>
    </row>
    <row r="1363" spans="2:51" s="13" customFormat="1" ht="11.25">
      <c r="B1363" s="205"/>
      <c r="C1363" s="206"/>
      <c r="D1363" s="207" t="s">
        <v>183</v>
      </c>
      <c r="E1363" s="208" t="s">
        <v>1</v>
      </c>
      <c r="F1363" s="209" t="s">
        <v>1236</v>
      </c>
      <c r="G1363" s="206"/>
      <c r="H1363" s="208" t="s">
        <v>1</v>
      </c>
      <c r="I1363" s="210"/>
      <c r="J1363" s="206"/>
      <c r="K1363" s="206"/>
      <c r="L1363" s="211"/>
      <c r="M1363" s="212"/>
      <c r="N1363" s="213"/>
      <c r="O1363" s="213"/>
      <c r="P1363" s="213"/>
      <c r="Q1363" s="213"/>
      <c r="R1363" s="213"/>
      <c r="S1363" s="213"/>
      <c r="T1363" s="214"/>
      <c r="AT1363" s="215" t="s">
        <v>183</v>
      </c>
      <c r="AU1363" s="215" t="s">
        <v>89</v>
      </c>
      <c r="AV1363" s="13" t="s">
        <v>87</v>
      </c>
      <c r="AW1363" s="13" t="s">
        <v>36</v>
      </c>
      <c r="AX1363" s="13" t="s">
        <v>79</v>
      </c>
      <c r="AY1363" s="215" t="s">
        <v>174</v>
      </c>
    </row>
    <row r="1364" spans="2:51" s="14" customFormat="1" ht="11.25">
      <c r="B1364" s="216"/>
      <c r="C1364" s="217"/>
      <c r="D1364" s="207" t="s">
        <v>183</v>
      </c>
      <c r="E1364" s="218" t="s">
        <v>1</v>
      </c>
      <c r="F1364" s="219" t="s">
        <v>1237</v>
      </c>
      <c r="G1364" s="217"/>
      <c r="H1364" s="220">
        <v>0.25</v>
      </c>
      <c r="I1364" s="221"/>
      <c r="J1364" s="217"/>
      <c r="K1364" s="217"/>
      <c r="L1364" s="222"/>
      <c r="M1364" s="223"/>
      <c r="N1364" s="224"/>
      <c r="O1364" s="224"/>
      <c r="P1364" s="224"/>
      <c r="Q1364" s="224"/>
      <c r="R1364" s="224"/>
      <c r="S1364" s="224"/>
      <c r="T1364" s="225"/>
      <c r="AT1364" s="226" t="s">
        <v>183</v>
      </c>
      <c r="AU1364" s="226" t="s">
        <v>89</v>
      </c>
      <c r="AV1364" s="14" t="s">
        <v>89</v>
      </c>
      <c r="AW1364" s="14" t="s">
        <v>36</v>
      </c>
      <c r="AX1364" s="14" t="s">
        <v>79</v>
      </c>
      <c r="AY1364" s="226" t="s">
        <v>174</v>
      </c>
    </row>
    <row r="1365" spans="2:51" s="14" customFormat="1" ht="11.25">
      <c r="B1365" s="216"/>
      <c r="C1365" s="217"/>
      <c r="D1365" s="207" t="s">
        <v>183</v>
      </c>
      <c r="E1365" s="218" t="s">
        <v>1</v>
      </c>
      <c r="F1365" s="219" t="s">
        <v>1238</v>
      </c>
      <c r="G1365" s="217"/>
      <c r="H1365" s="220">
        <v>0.25</v>
      </c>
      <c r="I1365" s="221"/>
      <c r="J1365" s="217"/>
      <c r="K1365" s="217"/>
      <c r="L1365" s="222"/>
      <c r="M1365" s="223"/>
      <c r="N1365" s="224"/>
      <c r="O1365" s="224"/>
      <c r="P1365" s="224"/>
      <c r="Q1365" s="224"/>
      <c r="R1365" s="224"/>
      <c r="S1365" s="224"/>
      <c r="T1365" s="225"/>
      <c r="AT1365" s="226" t="s">
        <v>183</v>
      </c>
      <c r="AU1365" s="226" t="s">
        <v>89</v>
      </c>
      <c r="AV1365" s="14" t="s">
        <v>89</v>
      </c>
      <c r="AW1365" s="14" t="s">
        <v>36</v>
      </c>
      <c r="AX1365" s="14" t="s">
        <v>79</v>
      </c>
      <c r="AY1365" s="226" t="s">
        <v>174</v>
      </c>
    </row>
    <row r="1366" spans="2:51" s="14" customFormat="1" ht="11.25">
      <c r="B1366" s="216"/>
      <c r="C1366" s="217"/>
      <c r="D1366" s="207" t="s">
        <v>183</v>
      </c>
      <c r="E1366" s="218" t="s">
        <v>1</v>
      </c>
      <c r="F1366" s="219" t="s">
        <v>1239</v>
      </c>
      <c r="G1366" s="217"/>
      <c r="H1366" s="220">
        <v>0.25</v>
      </c>
      <c r="I1366" s="221"/>
      <c r="J1366" s="217"/>
      <c r="K1366" s="217"/>
      <c r="L1366" s="222"/>
      <c r="M1366" s="223"/>
      <c r="N1366" s="224"/>
      <c r="O1366" s="224"/>
      <c r="P1366" s="224"/>
      <c r="Q1366" s="224"/>
      <c r="R1366" s="224"/>
      <c r="S1366" s="224"/>
      <c r="T1366" s="225"/>
      <c r="AT1366" s="226" t="s">
        <v>183</v>
      </c>
      <c r="AU1366" s="226" t="s">
        <v>89</v>
      </c>
      <c r="AV1366" s="14" t="s">
        <v>89</v>
      </c>
      <c r="AW1366" s="14" t="s">
        <v>36</v>
      </c>
      <c r="AX1366" s="14" t="s">
        <v>79</v>
      </c>
      <c r="AY1366" s="226" t="s">
        <v>174</v>
      </c>
    </row>
    <row r="1367" spans="2:51" s="16" customFormat="1" ht="11.25">
      <c r="B1367" s="238"/>
      <c r="C1367" s="239"/>
      <c r="D1367" s="207" t="s">
        <v>183</v>
      </c>
      <c r="E1367" s="240" t="s">
        <v>1</v>
      </c>
      <c r="F1367" s="241" t="s">
        <v>226</v>
      </c>
      <c r="G1367" s="239"/>
      <c r="H1367" s="242">
        <v>0.75</v>
      </c>
      <c r="I1367" s="243"/>
      <c r="J1367" s="239"/>
      <c r="K1367" s="239"/>
      <c r="L1367" s="244"/>
      <c r="M1367" s="245"/>
      <c r="N1367" s="246"/>
      <c r="O1367" s="246"/>
      <c r="P1367" s="246"/>
      <c r="Q1367" s="246"/>
      <c r="R1367" s="246"/>
      <c r="S1367" s="246"/>
      <c r="T1367" s="247"/>
      <c r="AT1367" s="248" t="s">
        <v>183</v>
      </c>
      <c r="AU1367" s="248" t="s">
        <v>89</v>
      </c>
      <c r="AV1367" s="16" t="s">
        <v>194</v>
      </c>
      <c r="AW1367" s="16" t="s">
        <v>36</v>
      </c>
      <c r="AX1367" s="16" t="s">
        <v>79</v>
      </c>
      <c r="AY1367" s="248" t="s">
        <v>174</v>
      </c>
    </row>
    <row r="1368" spans="2:51" s="13" customFormat="1" ht="11.25">
      <c r="B1368" s="205"/>
      <c r="C1368" s="206"/>
      <c r="D1368" s="207" t="s">
        <v>183</v>
      </c>
      <c r="E1368" s="208" t="s">
        <v>1</v>
      </c>
      <c r="F1368" s="209" t="s">
        <v>1227</v>
      </c>
      <c r="G1368" s="206"/>
      <c r="H1368" s="208" t="s">
        <v>1</v>
      </c>
      <c r="I1368" s="210"/>
      <c r="J1368" s="206"/>
      <c r="K1368" s="206"/>
      <c r="L1368" s="211"/>
      <c r="M1368" s="212"/>
      <c r="N1368" s="213"/>
      <c r="O1368" s="213"/>
      <c r="P1368" s="213"/>
      <c r="Q1368" s="213"/>
      <c r="R1368" s="213"/>
      <c r="S1368" s="213"/>
      <c r="T1368" s="214"/>
      <c r="AT1368" s="215" t="s">
        <v>183</v>
      </c>
      <c r="AU1368" s="215" t="s">
        <v>89</v>
      </c>
      <c r="AV1368" s="13" t="s">
        <v>87</v>
      </c>
      <c r="AW1368" s="13" t="s">
        <v>36</v>
      </c>
      <c r="AX1368" s="13" t="s">
        <v>79</v>
      </c>
      <c r="AY1368" s="215" t="s">
        <v>174</v>
      </c>
    </row>
    <row r="1369" spans="2:51" s="13" customFormat="1" ht="11.25">
      <c r="B1369" s="205"/>
      <c r="C1369" s="206"/>
      <c r="D1369" s="207" t="s">
        <v>183</v>
      </c>
      <c r="E1369" s="208" t="s">
        <v>1</v>
      </c>
      <c r="F1369" s="209" t="s">
        <v>1228</v>
      </c>
      <c r="G1369" s="206"/>
      <c r="H1369" s="208" t="s">
        <v>1</v>
      </c>
      <c r="I1369" s="210"/>
      <c r="J1369" s="206"/>
      <c r="K1369" s="206"/>
      <c r="L1369" s="211"/>
      <c r="M1369" s="212"/>
      <c r="N1369" s="213"/>
      <c r="O1369" s="213"/>
      <c r="P1369" s="213"/>
      <c r="Q1369" s="213"/>
      <c r="R1369" s="213"/>
      <c r="S1369" s="213"/>
      <c r="T1369" s="214"/>
      <c r="AT1369" s="215" t="s">
        <v>183</v>
      </c>
      <c r="AU1369" s="215" t="s">
        <v>89</v>
      </c>
      <c r="AV1369" s="13" t="s">
        <v>87</v>
      </c>
      <c r="AW1369" s="13" t="s">
        <v>36</v>
      </c>
      <c r="AX1369" s="13" t="s">
        <v>79</v>
      </c>
      <c r="AY1369" s="215" t="s">
        <v>174</v>
      </c>
    </row>
    <row r="1370" spans="2:51" s="14" customFormat="1" ht="11.25">
      <c r="B1370" s="216"/>
      <c r="C1370" s="217"/>
      <c r="D1370" s="207" t="s">
        <v>183</v>
      </c>
      <c r="E1370" s="218" t="s">
        <v>1</v>
      </c>
      <c r="F1370" s="219" t="s">
        <v>1229</v>
      </c>
      <c r="G1370" s="217"/>
      <c r="H1370" s="220">
        <v>1.5</v>
      </c>
      <c r="I1370" s="221"/>
      <c r="J1370" s="217"/>
      <c r="K1370" s="217"/>
      <c r="L1370" s="222"/>
      <c r="M1370" s="223"/>
      <c r="N1370" s="224"/>
      <c r="O1370" s="224"/>
      <c r="P1370" s="224"/>
      <c r="Q1370" s="224"/>
      <c r="R1370" s="224"/>
      <c r="S1370" s="224"/>
      <c r="T1370" s="225"/>
      <c r="AT1370" s="226" t="s">
        <v>183</v>
      </c>
      <c r="AU1370" s="226" t="s">
        <v>89</v>
      </c>
      <c r="AV1370" s="14" t="s">
        <v>89</v>
      </c>
      <c r="AW1370" s="14" t="s">
        <v>36</v>
      </c>
      <c r="AX1370" s="14" t="s">
        <v>79</v>
      </c>
      <c r="AY1370" s="226" t="s">
        <v>174</v>
      </c>
    </row>
    <row r="1371" spans="2:51" s="16" customFormat="1" ht="11.25">
      <c r="B1371" s="238"/>
      <c r="C1371" s="239"/>
      <c r="D1371" s="207" t="s">
        <v>183</v>
      </c>
      <c r="E1371" s="240" t="s">
        <v>1</v>
      </c>
      <c r="F1371" s="241" t="s">
        <v>226</v>
      </c>
      <c r="G1371" s="239"/>
      <c r="H1371" s="242">
        <v>1.5</v>
      </c>
      <c r="I1371" s="243"/>
      <c r="J1371" s="239"/>
      <c r="K1371" s="239"/>
      <c r="L1371" s="244"/>
      <c r="M1371" s="245"/>
      <c r="N1371" s="246"/>
      <c r="O1371" s="246"/>
      <c r="P1371" s="246"/>
      <c r="Q1371" s="246"/>
      <c r="R1371" s="246"/>
      <c r="S1371" s="246"/>
      <c r="T1371" s="247"/>
      <c r="AT1371" s="248" t="s">
        <v>183</v>
      </c>
      <c r="AU1371" s="248" t="s">
        <v>89</v>
      </c>
      <c r="AV1371" s="16" t="s">
        <v>194</v>
      </c>
      <c r="AW1371" s="16" t="s">
        <v>36</v>
      </c>
      <c r="AX1371" s="16" t="s">
        <v>79</v>
      </c>
      <c r="AY1371" s="248" t="s">
        <v>174</v>
      </c>
    </row>
    <row r="1372" spans="2:51" s="15" customFormat="1" ht="11.25">
      <c r="B1372" s="227"/>
      <c r="C1372" s="228"/>
      <c r="D1372" s="207" t="s">
        <v>183</v>
      </c>
      <c r="E1372" s="229" t="s">
        <v>1</v>
      </c>
      <c r="F1372" s="230" t="s">
        <v>188</v>
      </c>
      <c r="G1372" s="228"/>
      <c r="H1372" s="231">
        <v>2.85</v>
      </c>
      <c r="I1372" s="232"/>
      <c r="J1372" s="228"/>
      <c r="K1372" s="228"/>
      <c r="L1372" s="233"/>
      <c r="M1372" s="234"/>
      <c r="N1372" s="235"/>
      <c r="O1372" s="235"/>
      <c r="P1372" s="235"/>
      <c r="Q1372" s="235"/>
      <c r="R1372" s="235"/>
      <c r="S1372" s="235"/>
      <c r="T1372" s="236"/>
      <c r="AT1372" s="237" t="s">
        <v>183</v>
      </c>
      <c r="AU1372" s="237" t="s">
        <v>89</v>
      </c>
      <c r="AV1372" s="15" t="s">
        <v>181</v>
      </c>
      <c r="AW1372" s="15" t="s">
        <v>36</v>
      </c>
      <c r="AX1372" s="15" t="s">
        <v>87</v>
      </c>
      <c r="AY1372" s="237" t="s">
        <v>174</v>
      </c>
    </row>
    <row r="1373" spans="1:65" s="2" customFormat="1" ht="14.45" customHeight="1">
      <c r="A1373" s="35"/>
      <c r="B1373" s="36"/>
      <c r="C1373" s="192" t="s">
        <v>1240</v>
      </c>
      <c r="D1373" s="192" t="s">
        <v>176</v>
      </c>
      <c r="E1373" s="193" t="s">
        <v>1241</v>
      </c>
      <c r="F1373" s="194" t="s">
        <v>1242</v>
      </c>
      <c r="G1373" s="195" t="s">
        <v>357</v>
      </c>
      <c r="H1373" s="196">
        <v>0.25</v>
      </c>
      <c r="I1373" s="197"/>
      <c r="J1373" s="198">
        <f>ROUND(I1373*H1373,2)</f>
        <v>0</v>
      </c>
      <c r="K1373" s="194" t="s">
        <v>180</v>
      </c>
      <c r="L1373" s="40"/>
      <c r="M1373" s="199" t="s">
        <v>1</v>
      </c>
      <c r="N1373" s="200" t="s">
        <v>44</v>
      </c>
      <c r="O1373" s="72"/>
      <c r="P1373" s="201">
        <f>O1373*H1373</f>
        <v>0</v>
      </c>
      <c r="Q1373" s="201">
        <v>0.00059</v>
      </c>
      <c r="R1373" s="201">
        <f>Q1373*H1373</f>
        <v>0.0001475</v>
      </c>
      <c r="S1373" s="201">
        <v>0.015</v>
      </c>
      <c r="T1373" s="202">
        <f>S1373*H1373</f>
        <v>0.00375</v>
      </c>
      <c r="U1373" s="35"/>
      <c r="V1373" s="35"/>
      <c r="W1373" s="35"/>
      <c r="X1373" s="35"/>
      <c r="Y1373" s="35"/>
      <c r="Z1373" s="35"/>
      <c r="AA1373" s="35"/>
      <c r="AB1373" s="35"/>
      <c r="AC1373" s="35"/>
      <c r="AD1373" s="35"/>
      <c r="AE1373" s="35"/>
      <c r="AR1373" s="203" t="s">
        <v>181</v>
      </c>
      <c r="AT1373" s="203" t="s">
        <v>176</v>
      </c>
      <c r="AU1373" s="203" t="s">
        <v>89</v>
      </c>
      <c r="AY1373" s="18" t="s">
        <v>174</v>
      </c>
      <c r="BE1373" s="204">
        <f>IF(N1373="základní",J1373,0)</f>
        <v>0</v>
      </c>
      <c r="BF1373" s="204">
        <f>IF(N1373="snížená",J1373,0)</f>
        <v>0</v>
      </c>
      <c r="BG1373" s="204">
        <f>IF(N1373="zákl. přenesená",J1373,0)</f>
        <v>0</v>
      </c>
      <c r="BH1373" s="204">
        <f>IF(N1373="sníž. přenesená",J1373,0)</f>
        <v>0</v>
      </c>
      <c r="BI1373" s="204">
        <f>IF(N1373="nulová",J1373,0)</f>
        <v>0</v>
      </c>
      <c r="BJ1373" s="18" t="s">
        <v>87</v>
      </c>
      <c r="BK1373" s="204">
        <f>ROUND(I1373*H1373,2)</f>
        <v>0</v>
      </c>
      <c r="BL1373" s="18" t="s">
        <v>181</v>
      </c>
      <c r="BM1373" s="203" t="s">
        <v>1243</v>
      </c>
    </row>
    <row r="1374" spans="2:51" s="13" customFormat="1" ht="11.25">
      <c r="B1374" s="205"/>
      <c r="C1374" s="206"/>
      <c r="D1374" s="207" t="s">
        <v>183</v>
      </c>
      <c r="E1374" s="208" t="s">
        <v>1</v>
      </c>
      <c r="F1374" s="209" t="s">
        <v>1236</v>
      </c>
      <c r="G1374" s="206"/>
      <c r="H1374" s="208" t="s">
        <v>1</v>
      </c>
      <c r="I1374" s="210"/>
      <c r="J1374" s="206"/>
      <c r="K1374" s="206"/>
      <c r="L1374" s="211"/>
      <c r="M1374" s="212"/>
      <c r="N1374" s="213"/>
      <c r="O1374" s="213"/>
      <c r="P1374" s="213"/>
      <c r="Q1374" s="213"/>
      <c r="R1374" s="213"/>
      <c r="S1374" s="213"/>
      <c r="T1374" s="214"/>
      <c r="AT1374" s="215" t="s">
        <v>183</v>
      </c>
      <c r="AU1374" s="215" t="s">
        <v>89</v>
      </c>
      <c r="AV1374" s="13" t="s">
        <v>87</v>
      </c>
      <c r="AW1374" s="13" t="s">
        <v>36</v>
      </c>
      <c r="AX1374" s="13" t="s">
        <v>79</v>
      </c>
      <c r="AY1374" s="215" t="s">
        <v>174</v>
      </c>
    </row>
    <row r="1375" spans="2:51" s="14" customFormat="1" ht="11.25">
      <c r="B1375" s="216"/>
      <c r="C1375" s="217"/>
      <c r="D1375" s="207" t="s">
        <v>183</v>
      </c>
      <c r="E1375" s="218" t="s">
        <v>1</v>
      </c>
      <c r="F1375" s="219" t="s">
        <v>1244</v>
      </c>
      <c r="G1375" s="217"/>
      <c r="H1375" s="220">
        <v>0.25</v>
      </c>
      <c r="I1375" s="221"/>
      <c r="J1375" s="217"/>
      <c r="K1375" s="217"/>
      <c r="L1375" s="222"/>
      <c r="M1375" s="223"/>
      <c r="N1375" s="224"/>
      <c r="O1375" s="224"/>
      <c r="P1375" s="224"/>
      <c r="Q1375" s="224"/>
      <c r="R1375" s="224"/>
      <c r="S1375" s="224"/>
      <c r="T1375" s="225"/>
      <c r="AT1375" s="226" t="s">
        <v>183</v>
      </c>
      <c r="AU1375" s="226" t="s">
        <v>89</v>
      </c>
      <c r="AV1375" s="14" t="s">
        <v>89</v>
      </c>
      <c r="AW1375" s="14" t="s">
        <v>36</v>
      </c>
      <c r="AX1375" s="14" t="s">
        <v>79</v>
      </c>
      <c r="AY1375" s="226" t="s">
        <v>174</v>
      </c>
    </row>
    <row r="1376" spans="2:51" s="15" customFormat="1" ht="11.25">
      <c r="B1376" s="227"/>
      <c r="C1376" s="228"/>
      <c r="D1376" s="207" t="s">
        <v>183</v>
      </c>
      <c r="E1376" s="229" t="s">
        <v>1</v>
      </c>
      <c r="F1376" s="230" t="s">
        <v>188</v>
      </c>
      <c r="G1376" s="228"/>
      <c r="H1376" s="231">
        <v>0.25</v>
      </c>
      <c r="I1376" s="232"/>
      <c r="J1376" s="228"/>
      <c r="K1376" s="228"/>
      <c r="L1376" s="233"/>
      <c r="M1376" s="234"/>
      <c r="N1376" s="235"/>
      <c r="O1376" s="235"/>
      <c r="P1376" s="235"/>
      <c r="Q1376" s="235"/>
      <c r="R1376" s="235"/>
      <c r="S1376" s="235"/>
      <c r="T1376" s="236"/>
      <c r="AT1376" s="237" t="s">
        <v>183</v>
      </c>
      <c r="AU1376" s="237" t="s">
        <v>89</v>
      </c>
      <c r="AV1376" s="15" t="s">
        <v>181</v>
      </c>
      <c r="AW1376" s="15" t="s">
        <v>36</v>
      </c>
      <c r="AX1376" s="15" t="s">
        <v>87</v>
      </c>
      <c r="AY1376" s="237" t="s">
        <v>174</v>
      </c>
    </row>
    <row r="1377" spans="1:65" s="2" customFormat="1" ht="14.45" customHeight="1">
      <c r="A1377" s="35"/>
      <c r="B1377" s="36"/>
      <c r="C1377" s="192" t="s">
        <v>1245</v>
      </c>
      <c r="D1377" s="192" t="s">
        <v>176</v>
      </c>
      <c r="E1377" s="193" t="s">
        <v>1246</v>
      </c>
      <c r="F1377" s="194" t="s">
        <v>1247</v>
      </c>
      <c r="G1377" s="195" t="s">
        <v>357</v>
      </c>
      <c r="H1377" s="196">
        <v>1.6</v>
      </c>
      <c r="I1377" s="197"/>
      <c r="J1377" s="198">
        <f>ROUND(I1377*H1377,2)</f>
        <v>0</v>
      </c>
      <c r="K1377" s="194" t="s">
        <v>180</v>
      </c>
      <c r="L1377" s="40"/>
      <c r="M1377" s="199" t="s">
        <v>1</v>
      </c>
      <c r="N1377" s="200" t="s">
        <v>44</v>
      </c>
      <c r="O1377" s="72"/>
      <c r="P1377" s="201">
        <f>O1377*H1377</f>
        <v>0</v>
      </c>
      <c r="Q1377" s="201">
        <v>0.00067</v>
      </c>
      <c r="R1377" s="201">
        <f>Q1377*H1377</f>
        <v>0.001072</v>
      </c>
      <c r="S1377" s="201">
        <v>0.02</v>
      </c>
      <c r="T1377" s="202">
        <f>S1377*H1377</f>
        <v>0.032</v>
      </c>
      <c r="U1377" s="35"/>
      <c r="V1377" s="35"/>
      <c r="W1377" s="35"/>
      <c r="X1377" s="35"/>
      <c r="Y1377" s="35"/>
      <c r="Z1377" s="35"/>
      <c r="AA1377" s="35"/>
      <c r="AB1377" s="35"/>
      <c r="AC1377" s="35"/>
      <c r="AD1377" s="35"/>
      <c r="AE1377" s="35"/>
      <c r="AR1377" s="203" t="s">
        <v>181</v>
      </c>
      <c r="AT1377" s="203" t="s">
        <v>176</v>
      </c>
      <c r="AU1377" s="203" t="s">
        <v>89</v>
      </c>
      <c r="AY1377" s="18" t="s">
        <v>174</v>
      </c>
      <c r="BE1377" s="204">
        <f>IF(N1377="základní",J1377,0)</f>
        <v>0</v>
      </c>
      <c r="BF1377" s="204">
        <f>IF(N1377="snížená",J1377,0)</f>
        <v>0</v>
      </c>
      <c r="BG1377" s="204">
        <f>IF(N1377="zákl. přenesená",J1377,0)</f>
        <v>0</v>
      </c>
      <c r="BH1377" s="204">
        <f>IF(N1377="sníž. přenesená",J1377,0)</f>
        <v>0</v>
      </c>
      <c r="BI1377" s="204">
        <f>IF(N1377="nulová",J1377,0)</f>
        <v>0</v>
      </c>
      <c r="BJ1377" s="18" t="s">
        <v>87</v>
      </c>
      <c r="BK1377" s="204">
        <f>ROUND(I1377*H1377,2)</f>
        <v>0</v>
      </c>
      <c r="BL1377" s="18" t="s">
        <v>181</v>
      </c>
      <c r="BM1377" s="203" t="s">
        <v>1248</v>
      </c>
    </row>
    <row r="1378" spans="2:51" s="13" customFormat="1" ht="11.25">
      <c r="B1378" s="205"/>
      <c r="C1378" s="206"/>
      <c r="D1378" s="207" t="s">
        <v>183</v>
      </c>
      <c r="E1378" s="208" t="s">
        <v>1</v>
      </c>
      <c r="F1378" s="209" t="s">
        <v>1249</v>
      </c>
      <c r="G1378" s="206"/>
      <c r="H1378" s="208" t="s">
        <v>1</v>
      </c>
      <c r="I1378" s="210"/>
      <c r="J1378" s="206"/>
      <c r="K1378" s="206"/>
      <c r="L1378" s="211"/>
      <c r="M1378" s="212"/>
      <c r="N1378" s="213"/>
      <c r="O1378" s="213"/>
      <c r="P1378" s="213"/>
      <c r="Q1378" s="213"/>
      <c r="R1378" s="213"/>
      <c r="S1378" s="213"/>
      <c r="T1378" s="214"/>
      <c r="AT1378" s="215" t="s">
        <v>183</v>
      </c>
      <c r="AU1378" s="215" t="s">
        <v>89</v>
      </c>
      <c r="AV1378" s="13" t="s">
        <v>87</v>
      </c>
      <c r="AW1378" s="13" t="s">
        <v>36</v>
      </c>
      <c r="AX1378" s="13" t="s">
        <v>79</v>
      </c>
      <c r="AY1378" s="215" t="s">
        <v>174</v>
      </c>
    </row>
    <row r="1379" spans="2:51" s="13" customFormat="1" ht="11.25">
      <c r="B1379" s="205"/>
      <c r="C1379" s="206"/>
      <c r="D1379" s="207" t="s">
        <v>183</v>
      </c>
      <c r="E1379" s="208" t="s">
        <v>1</v>
      </c>
      <c r="F1379" s="209" t="s">
        <v>1250</v>
      </c>
      <c r="G1379" s="206"/>
      <c r="H1379" s="208" t="s">
        <v>1</v>
      </c>
      <c r="I1379" s="210"/>
      <c r="J1379" s="206"/>
      <c r="K1379" s="206"/>
      <c r="L1379" s="211"/>
      <c r="M1379" s="212"/>
      <c r="N1379" s="213"/>
      <c r="O1379" s="213"/>
      <c r="P1379" s="213"/>
      <c r="Q1379" s="213"/>
      <c r="R1379" s="213"/>
      <c r="S1379" s="213"/>
      <c r="T1379" s="214"/>
      <c r="AT1379" s="215" t="s">
        <v>183</v>
      </c>
      <c r="AU1379" s="215" t="s">
        <v>89</v>
      </c>
      <c r="AV1379" s="13" t="s">
        <v>87</v>
      </c>
      <c r="AW1379" s="13" t="s">
        <v>36</v>
      </c>
      <c r="AX1379" s="13" t="s">
        <v>79</v>
      </c>
      <c r="AY1379" s="215" t="s">
        <v>174</v>
      </c>
    </row>
    <row r="1380" spans="2:51" s="13" customFormat="1" ht="11.25">
      <c r="B1380" s="205"/>
      <c r="C1380" s="206"/>
      <c r="D1380" s="207" t="s">
        <v>183</v>
      </c>
      <c r="E1380" s="208" t="s">
        <v>1</v>
      </c>
      <c r="F1380" s="209" t="s">
        <v>1251</v>
      </c>
      <c r="G1380" s="206"/>
      <c r="H1380" s="208" t="s">
        <v>1</v>
      </c>
      <c r="I1380" s="210"/>
      <c r="J1380" s="206"/>
      <c r="K1380" s="206"/>
      <c r="L1380" s="211"/>
      <c r="M1380" s="212"/>
      <c r="N1380" s="213"/>
      <c r="O1380" s="213"/>
      <c r="P1380" s="213"/>
      <c r="Q1380" s="213"/>
      <c r="R1380" s="213"/>
      <c r="S1380" s="213"/>
      <c r="T1380" s="214"/>
      <c r="AT1380" s="215" t="s">
        <v>183</v>
      </c>
      <c r="AU1380" s="215" t="s">
        <v>89</v>
      </c>
      <c r="AV1380" s="13" t="s">
        <v>87</v>
      </c>
      <c r="AW1380" s="13" t="s">
        <v>36</v>
      </c>
      <c r="AX1380" s="13" t="s">
        <v>79</v>
      </c>
      <c r="AY1380" s="215" t="s">
        <v>174</v>
      </c>
    </row>
    <row r="1381" spans="2:51" s="14" customFormat="1" ht="11.25">
      <c r="B1381" s="216"/>
      <c r="C1381" s="217"/>
      <c r="D1381" s="207" t="s">
        <v>183</v>
      </c>
      <c r="E1381" s="218" t="s">
        <v>1</v>
      </c>
      <c r="F1381" s="219" t="s">
        <v>1252</v>
      </c>
      <c r="G1381" s="217"/>
      <c r="H1381" s="220">
        <v>1.2</v>
      </c>
      <c r="I1381" s="221"/>
      <c r="J1381" s="217"/>
      <c r="K1381" s="217"/>
      <c r="L1381" s="222"/>
      <c r="M1381" s="223"/>
      <c r="N1381" s="224"/>
      <c r="O1381" s="224"/>
      <c r="P1381" s="224"/>
      <c r="Q1381" s="224"/>
      <c r="R1381" s="224"/>
      <c r="S1381" s="224"/>
      <c r="T1381" s="225"/>
      <c r="AT1381" s="226" t="s">
        <v>183</v>
      </c>
      <c r="AU1381" s="226" t="s">
        <v>89</v>
      </c>
      <c r="AV1381" s="14" t="s">
        <v>89</v>
      </c>
      <c r="AW1381" s="14" t="s">
        <v>36</v>
      </c>
      <c r="AX1381" s="14" t="s">
        <v>79</v>
      </c>
      <c r="AY1381" s="226" t="s">
        <v>174</v>
      </c>
    </row>
    <row r="1382" spans="2:51" s="13" customFormat="1" ht="11.25">
      <c r="B1382" s="205"/>
      <c r="C1382" s="206"/>
      <c r="D1382" s="207" t="s">
        <v>183</v>
      </c>
      <c r="E1382" s="208" t="s">
        <v>1</v>
      </c>
      <c r="F1382" s="209" t="s">
        <v>1253</v>
      </c>
      <c r="G1382" s="206"/>
      <c r="H1382" s="208" t="s">
        <v>1</v>
      </c>
      <c r="I1382" s="210"/>
      <c r="J1382" s="206"/>
      <c r="K1382" s="206"/>
      <c r="L1382" s="211"/>
      <c r="M1382" s="212"/>
      <c r="N1382" s="213"/>
      <c r="O1382" s="213"/>
      <c r="P1382" s="213"/>
      <c r="Q1382" s="213"/>
      <c r="R1382" s="213"/>
      <c r="S1382" s="213"/>
      <c r="T1382" s="214"/>
      <c r="AT1382" s="215" t="s">
        <v>183</v>
      </c>
      <c r="AU1382" s="215" t="s">
        <v>89</v>
      </c>
      <c r="AV1382" s="13" t="s">
        <v>87</v>
      </c>
      <c r="AW1382" s="13" t="s">
        <v>36</v>
      </c>
      <c r="AX1382" s="13" t="s">
        <v>79</v>
      </c>
      <c r="AY1382" s="215" t="s">
        <v>174</v>
      </c>
    </row>
    <row r="1383" spans="2:51" s="14" customFormat="1" ht="11.25">
      <c r="B1383" s="216"/>
      <c r="C1383" s="217"/>
      <c r="D1383" s="207" t="s">
        <v>183</v>
      </c>
      <c r="E1383" s="218" t="s">
        <v>1</v>
      </c>
      <c r="F1383" s="219" t="s">
        <v>825</v>
      </c>
      <c r="G1383" s="217"/>
      <c r="H1383" s="220">
        <v>0.4</v>
      </c>
      <c r="I1383" s="221"/>
      <c r="J1383" s="217"/>
      <c r="K1383" s="217"/>
      <c r="L1383" s="222"/>
      <c r="M1383" s="223"/>
      <c r="N1383" s="224"/>
      <c r="O1383" s="224"/>
      <c r="P1383" s="224"/>
      <c r="Q1383" s="224"/>
      <c r="R1383" s="224"/>
      <c r="S1383" s="224"/>
      <c r="T1383" s="225"/>
      <c r="AT1383" s="226" t="s">
        <v>183</v>
      </c>
      <c r="AU1383" s="226" t="s">
        <v>89</v>
      </c>
      <c r="AV1383" s="14" t="s">
        <v>89</v>
      </c>
      <c r="AW1383" s="14" t="s">
        <v>36</v>
      </c>
      <c r="AX1383" s="14" t="s">
        <v>79</v>
      </c>
      <c r="AY1383" s="226" t="s">
        <v>174</v>
      </c>
    </row>
    <row r="1384" spans="2:51" s="15" customFormat="1" ht="11.25">
      <c r="B1384" s="227"/>
      <c r="C1384" s="228"/>
      <c r="D1384" s="207" t="s">
        <v>183</v>
      </c>
      <c r="E1384" s="229" t="s">
        <v>1</v>
      </c>
      <c r="F1384" s="230" t="s">
        <v>188</v>
      </c>
      <c r="G1384" s="228"/>
      <c r="H1384" s="231">
        <v>1.6</v>
      </c>
      <c r="I1384" s="232"/>
      <c r="J1384" s="228"/>
      <c r="K1384" s="228"/>
      <c r="L1384" s="233"/>
      <c r="M1384" s="234"/>
      <c r="N1384" s="235"/>
      <c r="O1384" s="235"/>
      <c r="P1384" s="235"/>
      <c r="Q1384" s="235"/>
      <c r="R1384" s="235"/>
      <c r="S1384" s="235"/>
      <c r="T1384" s="236"/>
      <c r="AT1384" s="237" t="s">
        <v>183</v>
      </c>
      <c r="AU1384" s="237" t="s">
        <v>89</v>
      </c>
      <c r="AV1384" s="15" t="s">
        <v>181</v>
      </c>
      <c r="AW1384" s="15" t="s">
        <v>36</v>
      </c>
      <c r="AX1384" s="15" t="s">
        <v>87</v>
      </c>
      <c r="AY1384" s="237" t="s">
        <v>174</v>
      </c>
    </row>
    <row r="1385" spans="1:65" s="2" customFormat="1" ht="14.45" customHeight="1">
      <c r="A1385" s="35"/>
      <c r="B1385" s="36"/>
      <c r="C1385" s="192" t="s">
        <v>1254</v>
      </c>
      <c r="D1385" s="192" t="s">
        <v>176</v>
      </c>
      <c r="E1385" s="193" t="s">
        <v>1255</v>
      </c>
      <c r="F1385" s="194" t="s">
        <v>1256</v>
      </c>
      <c r="G1385" s="195" t="s">
        <v>357</v>
      </c>
      <c r="H1385" s="196">
        <v>0.25</v>
      </c>
      <c r="I1385" s="197"/>
      <c r="J1385" s="198">
        <f>ROUND(I1385*H1385,2)</f>
        <v>0</v>
      </c>
      <c r="K1385" s="194" t="s">
        <v>180</v>
      </c>
      <c r="L1385" s="40"/>
      <c r="M1385" s="199" t="s">
        <v>1</v>
      </c>
      <c r="N1385" s="200" t="s">
        <v>44</v>
      </c>
      <c r="O1385" s="72"/>
      <c r="P1385" s="201">
        <f>O1385*H1385</f>
        <v>0</v>
      </c>
      <c r="Q1385" s="201">
        <v>0.00072</v>
      </c>
      <c r="R1385" s="201">
        <f>Q1385*H1385</f>
        <v>0.00018</v>
      </c>
      <c r="S1385" s="201">
        <v>0.025</v>
      </c>
      <c r="T1385" s="202">
        <f>S1385*H1385</f>
        <v>0.00625</v>
      </c>
      <c r="U1385" s="35"/>
      <c r="V1385" s="35"/>
      <c r="W1385" s="35"/>
      <c r="X1385" s="35"/>
      <c r="Y1385" s="35"/>
      <c r="Z1385" s="35"/>
      <c r="AA1385" s="35"/>
      <c r="AB1385" s="35"/>
      <c r="AC1385" s="35"/>
      <c r="AD1385" s="35"/>
      <c r="AE1385" s="35"/>
      <c r="AR1385" s="203" t="s">
        <v>181</v>
      </c>
      <c r="AT1385" s="203" t="s">
        <v>176</v>
      </c>
      <c r="AU1385" s="203" t="s">
        <v>89</v>
      </c>
      <c r="AY1385" s="18" t="s">
        <v>174</v>
      </c>
      <c r="BE1385" s="204">
        <f>IF(N1385="základní",J1385,0)</f>
        <v>0</v>
      </c>
      <c r="BF1385" s="204">
        <f>IF(N1385="snížená",J1385,0)</f>
        <v>0</v>
      </c>
      <c r="BG1385" s="204">
        <f>IF(N1385="zákl. přenesená",J1385,0)</f>
        <v>0</v>
      </c>
      <c r="BH1385" s="204">
        <f>IF(N1385="sníž. přenesená",J1385,0)</f>
        <v>0</v>
      </c>
      <c r="BI1385" s="204">
        <f>IF(N1385="nulová",J1385,0)</f>
        <v>0</v>
      </c>
      <c r="BJ1385" s="18" t="s">
        <v>87</v>
      </c>
      <c r="BK1385" s="204">
        <f>ROUND(I1385*H1385,2)</f>
        <v>0</v>
      </c>
      <c r="BL1385" s="18" t="s">
        <v>181</v>
      </c>
      <c r="BM1385" s="203" t="s">
        <v>1257</v>
      </c>
    </row>
    <row r="1386" spans="2:51" s="13" customFormat="1" ht="11.25">
      <c r="B1386" s="205"/>
      <c r="C1386" s="206"/>
      <c r="D1386" s="207" t="s">
        <v>183</v>
      </c>
      <c r="E1386" s="208" t="s">
        <v>1</v>
      </c>
      <c r="F1386" s="209" t="s">
        <v>1236</v>
      </c>
      <c r="G1386" s="206"/>
      <c r="H1386" s="208" t="s">
        <v>1</v>
      </c>
      <c r="I1386" s="210"/>
      <c r="J1386" s="206"/>
      <c r="K1386" s="206"/>
      <c r="L1386" s="211"/>
      <c r="M1386" s="212"/>
      <c r="N1386" s="213"/>
      <c r="O1386" s="213"/>
      <c r="P1386" s="213"/>
      <c r="Q1386" s="213"/>
      <c r="R1386" s="213"/>
      <c r="S1386" s="213"/>
      <c r="T1386" s="214"/>
      <c r="AT1386" s="215" t="s">
        <v>183</v>
      </c>
      <c r="AU1386" s="215" t="s">
        <v>89</v>
      </c>
      <c r="AV1386" s="13" t="s">
        <v>87</v>
      </c>
      <c r="AW1386" s="13" t="s">
        <v>36</v>
      </c>
      <c r="AX1386" s="13" t="s">
        <v>79</v>
      </c>
      <c r="AY1386" s="215" t="s">
        <v>174</v>
      </c>
    </row>
    <row r="1387" spans="2:51" s="14" customFormat="1" ht="11.25">
      <c r="B1387" s="216"/>
      <c r="C1387" s="217"/>
      <c r="D1387" s="207" t="s">
        <v>183</v>
      </c>
      <c r="E1387" s="218" t="s">
        <v>1</v>
      </c>
      <c r="F1387" s="219" t="s">
        <v>1237</v>
      </c>
      <c r="G1387" s="217"/>
      <c r="H1387" s="220">
        <v>0.25</v>
      </c>
      <c r="I1387" s="221"/>
      <c r="J1387" s="217"/>
      <c r="K1387" s="217"/>
      <c r="L1387" s="222"/>
      <c r="M1387" s="223"/>
      <c r="N1387" s="224"/>
      <c r="O1387" s="224"/>
      <c r="P1387" s="224"/>
      <c r="Q1387" s="224"/>
      <c r="R1387" s="224"/>
      <c r="S1387" s="224"/>
      <c r="T1387" s="225"/>
      <c r="AT1387" s="226" t="s">
        <v>183</v>
      </c>
      <c r="AU1387" s="226" t="s">
        <v>89</v>
      </c>
      <c r="AV1387" s="14" t="s">
        <v>89</v>
      </c>
      <c r="AW1387" s="14" t="s">
        <v>36</v>
      </c>
      <c r="AX1387" s="14" t="s">
        <v>79</v>
      </c>
      <c r="AY1387" s="226" t="s">
        <v>174</v>
      </c>
    </row>
    <row r="1388" spans="2:51" s="15" customFormat="1" ht="11.25">
      <c r="B1388" s="227"/>
      <c r="C1388" s="228"/>
      <c r="D1388" s="207" t="s">
        <v>183</v>
      </c>
      <c r="E1388" s="229" t="s">
        <v>1</v>
      </c>
      <c r="F1388" s="230" t="s">
        <v>188</v>
      </c>
      <c r="G1388" s="228"/>
      <c r="H1388" s="231">
        <v>0.25</v>
      </c>
      <c r="I1388" s="232"/>
      <c r="J1388" s="228"/>
      <c r="K1388" s="228"/>
      <c r="L1388" s="233"/>
      <c r="M1388" s="234"/>
      <c r="N1388" s="235"/>
      <c r="O1388" s="235"/>
      <c r="P1388" s="235"/>
      <c r="Q1388" s="235"/>
      <c r="R1388" s="235"/>
      <c r="S1388" s="235"/>
      <c r="T1388" s="236"/>
      <c r="AT1388" s="237" t="s">
        <v>183</v>
      </c>
      <c r="AU1388" s="237" t="s">
        <v>89</v>
      </c>
      <c r="AV1388" s="15" t="s">
        <v>181</v>
      </c>
      <c r="AW1388" s="15" t="s">
        <v>36</v>
      </c>
      <c r="AX1388" s="15" t="s">
        <v>87</v>
      </c>
      <c r="AY1388" s="237" t="s">
        <v>174</v>
      </c>
    </row>
    <row r="1389" spans="1:65" s="2" customFormat="1" ht="14.45" customHeight="1">
      <c r="A1389" s="35"/>
      <c r="B1389" s="36"/>
      <c r="C1389" s="192" t="s">
        <v>1258</v>
      </c>
      <c r="D1389" s="192" t="s">
        <v>176</v>
      </c>
      <c r="E1389" s="193" t="s">
        <v>1259</v>
      </c>
      <c r="F1389" s="194" t="s">
        <v>1260</v>
      </c>
      <c r="G1389" s="195" t="s">
        <v>357</v>
      </c>
      <c r="H1389" s="196">
        <v>0.4</v>
      </c>
      <c r="I1389" s="197"/>
      <c r="J1389" s="198">
        <f>ROUND(I1389*H1389,2)</f>
        <v>0</v>
      </c>
      <c r="K1389" s="194" t="s">
        <v>180</v>
      </c>
      <c r="L1389" s="40"/>
      <c r="M1389" s="199" t="s">
        <v>1</v>
      </c>
      <c r="N1389" s="200" t="s">
        <v>44</v>
      </c>
      <c r="O1389" s="72"/>
      <c r="P1389" s="201">
        <f>O1389*H1389</f>
        <v>0</v>
      </c>
      <c r="Q1389" s="201">
        <v>0.00067</v>
      </c>
      <c r="R1389" s="201">
        <f>Q1389*H1389</f>
        <v>0.000268</v>
      </c>
      <c r="S1389" s="201">
        <v>0.031</v>
      </c>
      <c r="T1389" s="202">
        <f>S1389*H1389</f>
        <v>0.012400000000000001</v>
      </c>
      <c r="U1389" s="35"/>
      <c r="V1389" s="35"/>
      <c r="W1389" s="35"/>
      <c r="X1389" s="35"/>
      <c r="Y1389" s="35"/>
      <c r="Z1389" s="35"/>
      <c r="AA1389" s="35"/>
      <c r="AB1389" s="35"/>
      <c r="AC1389" s="35"/>
      <c r="AD1389" s="35"/>
      <c r="AE1389" s="35"/>
      <c r="AR1389" s="203" t="s">
        <v>181</v>
      </c>
      <c r="AT1389" s="203" t="s">
        <v>176</v>
      </c>
      <c r="AU1389" s="203" t="s">
        <v>89</v>
      </c>
      <c r="AY1389" s="18" t="s">
        <v>174</v>
      </c>
      <c r="BE1389" s="204">
        <f>IF(N1389="základní",J1389,0)</f>
        <v>0</v>
      </c>
      <c r="BF1389" s="204">
        <f>IF(N1389="snížená",J1389,0)</f>
        <v>0</v>
      </c>
      <c r="BG1389" s="204">
        <f>IF(N1389="zákl. přenesená",J1389,0)</f>
        <v>0</v>
      </c>
      <c r="BH1389" s="204">
        <f>IF(N1389="sníž. přenesená",J1389,0)</f>
        <v>0</v>
      </c>
      <c r="BI1389" s="204">
        <f>IF(N1389="nulová",J1389,0)</f>
        <v>0</v>
      </c>
      <c r="BJ1389" s="18" t="s">
        <v>87</v>
      </c>
      <c r="BK1389" s="204">
        <f>ROUND(I1389*H1389,2)</f>
        <v>0</v>
      </c>
      <c r="BL1389" s="18" t="s">
        <v>181</v>
      </c>
      <c r="BM1389" s="203" t="s">
        <v>1261</v>
      </c>
    </row>
    <row r="1390" spans="2:51" s="13" customFormat="1" ht="11.25">
      <c r="B1390" s="205"/>
      <c r="C1390" s="206"/>
      <c r="D1390" s="207" t="s">
        <v>183</v>
      </c>
      <c r="E1390" s="208" t="s">
        <v>1</v>
      </c>
      <c r="F1390" s="209" t="s">
        <v>1249</v>
      </c>
      <c r="G1390" s="206"/>
      <c r="H1390" s="208" t="s">
        <v>1</v>
      </c>
      <c r="I1390" s="210"/>
      <c r="J1390" s="206"/>
      <c r="K1390" s="206"/>
      <c r="L1390" s="211"/>
      <c r="M1390" s="212"/>
      <c r="N1390" s="213"/>
      <c r="O1390" s="213"/>
      <c r="P1390" s="213"/>
      <c r="Q1390" s="213"/>
      <c r="R1390" s="213"/>
      <c r="S1390" s="213"/>
      <c r="T1390" s="214"/>
      <c r="AT1390" s="215" t="s">
        <v>183</v>
      </c>
      <c r="AU1390" s="215" t="s">
        <v>89</v>
      </c>
      <c r="AV1390" s="13" t="s">
        <v>87</v>
      </c>
      <c r="AW1390" s="13" t="s">
        <v>36</v>
      </c>
      <c r="AX1390" s="13" t="s">
        <v>79</v>
      </c>
      <c r="AY1390" s="215" t="s">
        <v>174</v>
      </c>
    </row>
    <row r="1391" spans="2:51" s="13" customFormat="1" ht="11.25">
      <c r="B1391" s="205"/>
      <c r="C1391" s="206"/>
      <c r="D1391" s="207" t="s">
        <v>183</v>
      </c>
      <c r="E1391" s="208" t="s">
        <v>1</v>
      </c>
      <c r="F1391" s="209" t="s">
        <v>1250</v>
      </c>
      <c r="G1391" s="206"/>
      <c r="H1391" s="208" t="s">
        <v>1</v>
      </c>
      <c r="I1391" s="210"/>
      <c r="J1391" s="206"/>
      <c r="K1391" s="206"/>
      <c r="L1391" s="211"/>
      <c r="M1391" s="212"/>
      <c r="N1391" s="213"/>
      <c r="O1391" s="213"/>
      <c r="P1391" s="213"/>
      <c r="Q1391" s="213"/>
      <c r="R1391" s="213"/>
      <c r="S1391" s="213"/>
      <c r="T1391" s="214"/>
      <c r="AT1391" s="215" t="s">
        <v>183</v>
      </c>
      <c r="AU1391" s="215" t="s">
        <v>89</v>
      </c>
      <c r="AV1391" s="13" t="s">
        <v>87</v>
      </c>
      <c r="AW1391" s="13" t="s">
        <v>36</v>
      </c>
      <c r="AX1391" s="13" t="s">
        <v>79</v>
      </c>
      <c r="AY1391" s="215" t="s">
        <v>174</v>
      </c>
    </row>
    <row r="1392" spans="2:51" s="13" customFormat="1" ht="11.25">
      <c r="B1392" s="205"/>
      <c r="C1392" s="206"/>
      <c r="D1392" s="207" t="s">
        <v>183</v>
      </c>
      <c r="E1392" s="208" t="s">
        <v>1</v>
      </c>
      <c r="F1392" s="209" t="s">
        <v>1253</v>
      </c>
      <c r="G1392" s="206"/>
      <c r="H1392" s="208" t="s">
        <v>1</v>
      </c>
      <c r="I1392" s="210"/>
      <c r="J1392" s="206"/>
      <c r="K1392" s="206"/>
      <c r="L1392" s="211"/>
      <c r="M1392" s="212"/>
      <c r="N1392" s="213"/>
      <c r="O1392" s="213"/>
      <c r="P1392" s="213"/>
      <c r="Q1392" s="213"/>
      <c r="R1392" s="213"/>
      <c r="S1392" s="213"/>
      <c r="T1392" s="214"/>
      <c r="AT1392" s="215" t="s">
        <v>183</v>
      </c>
      <c r="AU1392" s="215" t="s">
        <v>89</v>
      </c>
      <c r="AV1392" s="13" t="s">
        <v>87</v>
      </c>
      <c r="AW1392" s="13" t="s">
        <v>36</v>
      </c>
      <c r="AX1392" s="13" t="s">
        <v>79</v>
      </c>
      <c r="AY1392" s="215" t="s">
        <v>174</v>
      </c>
    </row>
    <row r="1393" spans="2:51" s="14" customFormat="1" ht="11.25">
      <c r="B1393" s="216"/>
      <c r="C1393" s="217"/>
      <c r="D1393" s="207" t="s">
        <v>183</v>
      </c>
      <c r="E1393" s="218" t="s">
        <v>1</v>
      </c>
      <c r="F1393" s="219" t="s">
        <v>825</v>
      </c>
      <c r="G1393" s="217"/>
      <c r="H1393" s="220">
        <v>0.4</v>
      </c>
      <c r="I1393" s="221"/>
      <c r="J1393" s="217"/>
      <c r="K1393" s="217"/>
      <c r="L1393" s="222"/>
      <c r="M1393" s="223"/>
      <c r="N1393" s="224"/>
      <c r="O1393" s="224"/>
      <c r="P1393" s="224"/>
      <c r="Q1393" s="224"/>
      <c r="R1393" s="224"/>
      <c r="S1393" s="224"/>
      <c r="T1393" s="225"/>
      <c r="AT1393" s="226" t="s">
        <v>183</v>
      </c>
      <c r="AU1393" s="226" t="s">
        <v>89</v>
      </c>
      <c r="AV1393" s="14" t="s">
        <v>89</v>
      </c>
      <c r="AW1393" s="14" t="s">
        <v>36</v>
      </c>
      <c r="AX1393" s="14" t="s">
        <v>79</v>
      </c>
      <c r="AY1393" s="226" t="s">
        <v>174</v>
      </c>
    </row>
    <row r="1394" spans="2:51" s="15" customFormat="1" ht="11.25">
      <c r="B1394" s="227"/>
      <c r="C1394" s="228"/>
      <c r="D1394" s="207" t="s">
        <v>183</v>
      </c>
      <c r="E1394" s="229" t="s">
        <v>1</v>
      </c>
      <c r="F1394" s="230" t="s">
        <v>188</v>
      </c>
      <c r="G1394" s="228"/>
      <c r="H1394" s="231">
        <v>0.4</v>
      </c>
      <c r="I1394" s="232"/>
      <c r="J1394" s="228"/>
      <c r="K1394" s="228"/>
      <c r="L1394" s="233"/>
      <c r="M1394" s="234"/>
      <c r="N1394" s="235"/>
      <c r="O1394" s="235"/>
      <c r="P1394" s="235"/>
      <c r="Q1394" s="235"/>
      <c r="R1394" s="235"/>
      <c r="S1394" s="235"/>
      <c r="T1394" s="236"/>
      <c r="AT1394" s="237" t="s">
        <v>183</v>
      </c>
      <c r="AU1394" s="237" t="s">
        <v>89</v>
      </c>
      <c r="AV1394" s="15" t="s">
        <v>181</v>
      </c>
      <c r="AW1394" s="15" t="s">
        <v>36</v>
      </c>
      <c r="AX1394" s="15" t="s">
        <v>87</v>
      </c>
      <c r="AY1394" s="237" t="s">
        <v>174</v>
      </c>
    </row>
    <row r="1395" spans="1:65" s="2" customFormat="1" ht="14.45" customHeight="1">
      <c r="A1395" s="35"/>
      <c r="B1395" s="36"/>
      <c r="C1395" s="192" t="s">
        <v>1262</v>
      </c>
      <c r="D1395" s="192" t="s">
        <v>176</v>
      </c>
      <c r="E1395" s="193" t="s">
        <v>1263</v>
      </c>
      <c r="F1395" s="194" t="s">
        <v>1264</v>
      </c>
      <c r="G1395" s="195" t="s">
        <v>357</v>
      </c>
      <c r="H1395" s="196">
        <v>0.85</v>
      </c>
      <c r="I1395" s="197"/>
      <c r="J1395" s="198">
        <f>ROUND(I1395*H1395,2)</f>
        <v>0</v>
      </c>
      <c r="K1395" s="194" t="s">
        <v>180</v>
      </c>
      <c r="L1395" s="40"/>
      <c r="M1395" s="199" t="s">
        <v>1</v>
      </c>
      <c r="N1395" s="200" t="s">
        <v>44</v>
      </c>
      <c r="O1395" s="72"/>
      <c r="P1395" s="201">
        <f>O1395*H1395</f>
        <v>0</v>
      </c>
      <c r="Q1395" s="201">
        <v>0.00081</v>
      </c>
      <c r="R1395" s="201">
        <f>Q1395*H1395</f>
        <v>0.0006885</v>
      </c>
      <c r="S1395" s="201">
        <v>0.038</v>
      </c>
      <c r="T1395" s="202">
        <f>S1395*H1395</f>
        <v>0.032299999999999995</v>
      </c>
      <c r="U1395" s="35"/>
      <c r="V1395" s="35"/>
      <c r="W1395" s="35"/>
      <c r="X1395" s="35"/>
      <c r="Y1395" s="35"/>
      <c r="Z1395" s="35"/>
      <c r="AA1395" s="35"/>
      <c r="AB1395" s="35"/>
      <c r="AC1395" s="35"/>
      <c r="AD1395" s="35"/>
      <c r="AE1395" s="35"/>
      <c r="AR1395" s="203" t="s">
        <v>181</v>
      </c>
      <c r="AT1395" s="203" t="s">
        <v>176</v>
      </c>
      <c r="AU1395" s="203" t="s">
        <v>89</v>
      </c>
      <c r="AY1395" s="18" t="s">
        <v>174</v>
      </c>
      <c r="BE1395" s="204">
        <f>IF(N1395="základní",J1395,0)</f>
        <v>0</v>
      </c>
      <c r="BF1395" s="204">
        <f>IF(N1395="snížená",J1395,0)</f>
        <v>0</v>
      </c>
      <c r="BG1395" s="204">
        <f>IF(N1395="zákl. přenesená",J1395,0)</f>
        <v>0</v>
      </c>
      <c r="BH1395" s="204">
        <f>IF(N1395="sníž. přenesená",J1395,0)</f>
        <v>0</v>
      </c>
      <c r="BI1395" s="204">
        <f>IF(N1395="nulová",J1395,0)</f>
        <v>0</v>
      </c>
      <c r="BJ1395" s="18" t="s">
        <v>87</v>
      </c>
      <c r="BK1395" s="204">
        <f>ROUND(I1395*H1395,2)</f>
        <v>0</v>
      </c>
      <c r="BL1395" s="18" t="s">
        <v>181</v>
      </c>
      <c r="BM1395" s="203" t="s">
        <v>1265</v>
      </c>
    </row>
    <row r="1396" spans="2:51" s="13" customFormat="1" ht="11.25">
      <c r="B1396" s="205"/>
      <c r="C1396" s="206"/>
      <c r="D1396" s="207" t="s">
        <v>183</v>
      </c>
      <c r="E1396" s="208" t="s">
        <v>1</v>
      </c>
      <c r="F1396" s="209" t="s">
        <v>1234</v>
      </c>
      <c r="G1396" s="206"/>
      <c r="H1396" s="208" t="s">
        <v>1</v>
      </c>
      <c r="I1396" s="210"/>
      <c r="J1396" s="206"/>
      <c r="K1396" s="206"/>
      <c r="L1396" s="211"/>
      <c r="M1396" s="212"/>
      <c r="N1396" s="213"/>
      <c r="O1396" s="213"/>
      <c r="P1396" s="213"/>
      <c r="Q1396" s="213"/>
      <c r="R1396" s="213"/>
      <c r="S1396" s="213"/>
      <c r="T1396" s="214"/>
      <c r="AT1396" s="215" t="s">
        <v>183</v>
      </c>
      <c r="AU1396" s="215" t="s">
        <v>89</v>
      </c>
      <c r="AV1396" s="13" t="s">
        <v>87</v>
      </c>
      <c r="AW1396" s="13" t="s">
        <v>36</v>
      </c>
      <c r="AX1396" s="13" t="s">
        <v>79</v>
      </c>
      <c r="AY1396" s="215" t="s">
        <v>174</v>
      </c>
    </row>
    <row r="1397" spans="2:51" s="14" customFormat="1" ht="11.25">
      <c r="B1397" s="216"/>
      <c r="C1397" s="217"/>
      <c r="D1397" s="207" t="s">
        <v>183</v>
      </c>
      <c r="E1397" s="218" t="s">
        <v>1</v>
      </c>
      <c r="F1397" s="219" t="s">
        <v>1266</v>
      </c>
      <c r="G1397" s="217"/>
      <c r="H1397" s="220">
        <v>0.6</v>
      </c>
      <c r="I1397" s="221"/>
      <c r="J1397" s="217"/>
      <c r="K1397" s="217"/>
      <c r="L1397" s="222"/>
      <c r="M1397" s="223"/>
      <c r="N1397" s="224"/>
      <c r="O1397" s="224"/>
      <c r="P1397" s="224"/>
      <c r="Q1397" s="224"/>
      <c r="R1397" s="224"/>
      <c r="S1397" s="224"/>
      <c r="T1397" s="225"/>
      <c r="AT1397" s="226" t="s">
        <v>183</v>
      </c>
      <c r="AU1397" s="226" t="s">
        <v>89</v>
      </c>
      <c r="AV1397" s="14" t="s">
        <v>89</v>
      </c>
      <c r="AW1397" s="14" t="s">
        <v>36</v>
      </c>
      <c r="AX1397" s="14" t="s">
        <v>79</v>
      </c>
      <c r="AY1397" s="226" t="s">
        <v>174</v>
      </c>
    </row>
    <row r="1398" spans="2:51" s="16" customFormat="1" ht="11.25">
      <c r="B1398" s="238"/>
      <c r="C1398" s="239"/>
      <c r="D1398" s="207" t="s">
        <v>183</v>
      </c>
      <c r="E1398" s="240" t="s">
        <v>1</v>
      </c>
      <c r="F1398" s="241" t="s">
        <v>226</v>
      </c>
      <c r="G1398" s="239"/>
      <c r="H1398" s="242">
        <v>0.6</v>
      </c>
      <c r="I1398" s="243"/>
      <c r="J1398" s="239"/>
      <c r="K1398" s="239"/>
      <c r="L1398" s="244"/>
      <c r="M1398" s="245"/>
      <c r="N1398" s="246"/>
      <c r="O1398" s="246"/>
      <c r="P1398" s="246"/>
      <c r="Q1398" s="246"/>
      <c r="R1398" s="246"/>
      <c r="S1398" s="246"/>
      <c r="T1398" s="247"/>
      <c r="AT1398" s="248" t="s">
        <v>183</v>
      </c>
      <c r="AU1398" s="248" t="s">
        <v>89</v>
      </c>
      <c r="AV1398" s="16" t="s">
        <v>194</v>
      </c>
      <c r="AW1398" s="16" t="s">
        <v>36</v>
      </c>
      <c r="AX1398" s="16" t="s">
        <v>79</v>
      </c>
      <c r="AY1398" s="248" t="s">
        <v>174</v>
      </c>
    </row>
    <row r="1399" spans="2:51" s="13" customFormat="1" ht="11.25">
      <c r="B1399" s="205"/>
      <c r="C1399" s="206"/>
      <c r="D1399" s="207" t="s">
        <v>183</v>
      </c>
      <c r="E1399" s="208" t="s">
        <v>1</v>
      </c>
      <c r="F1399" s="209" t="s">
        <v>1236</v>
      </c>
      <c r="G1399" s="206"/>
      <c r="H1399" s="208" t="s">
        <v>1</v>
      </c>
      <c r="I1399" s="210"/>
      <c r="J1399" s="206"/>
      <c r="K1399" s="206"/>
      <c r="L1399" s="211"/>
      <c r="M1399" s="212"/>
      <c r="N1399" s="213"/>
      <c r="O1399" s="213"/>
      <c r="P1399" s="213"/>
      <c r="Q1399" s="213"/>
      <c r="R1399" s="213"/>
      <c r="S1399" s="213"/>
      <c r="T1399" s="214"/>
      <c r="AT1399" s="215" t="s">
        <v>183</v>
      </c>
      <c r="AU1399" s="215" t="s">
        <v>89</v>
      </c>
      <c r="AV1399" s="13" t="s">
        <v>87</v>
      </c>
      <c r="AW1399" s="13" t="s">
        <v>36</v>
      </c>
      <c r="AX1399" s="13" t="s">
        <v>79</v>
      </c>
      <c r="AY1399" s="215" t="s">
        <v>174</v>
      </c>
    </row>
    <row r="1400" spans="2:51" s="14" customFormat="1" ht="11.25">
      <c r="B1400" s="216"/>
      <c r="C1400" s="217"/>
      <c r="D1400" s="207" t="s">
        <v>183</v>
      </c>
      <c r="E1400" s="218" t="s">
        <v>1</v>
      </c>
      <c r="F1400" s="219" t="s">
        <v>1267</v>
      </c>
      <c r="G1400" s="217"/>
      <c r="H1400" s="220">
        <v>0.25</v>
      </c>
      <c r="I1400" s="221"/>
      <c r="J1400" s="217"/>
      <c r="K1400" s="217"/>
      <c r="L1400" s="222"/>
      <c r="M1400" s="223"/>
      <c r="N1400" s="224"/>
      <c r="O1400" s="224"/>
      <c r="P1400" s="224"/>
      <c r="Q1400" s="224"/>
      <c r="R1400" s="224"/>
      <c r="S1400" s="224"/>
      <c r="T1400" s="225"/>
      <c r="AT1400" s="226" t="s">
        <v>183</v>
      </c>
      <c r="AU1400" s="226" t="s">
        <v>89</v>
      </c>
      <c r="AV1400" s="14" t="s">
        <v>89</v>
      </c>
      <c r="AW1400" s="14" t="s">
        <v>36</v>
      </c>
      <c r="AX1400" s="14" t="s">
        <v>79</v>
      </c>
      <c r="AY1400" s="226" t="s">
        <v>174</v>
      </c>
    </row>
    <row r="1401" spans="2:51" s="16" customFormat="1" ht="11.25">
      <c r="B1401" s="238"/>
      <c r="C1401" s="239"/>
      <c r="D1401" s="207" t="s">
        <v>183</v>
      </c>
      <c r="E1401" s="240" t="s">
        <v>1</v>
      </c>
      <c r="F1401" s="241" t="s">
        <v>226</v>
      </c>
      <c r="G1401" s="239"/>
      <c r="H1401" s="242">
        <v>0.25</v>
      </c>
      <c r="I1401" s="243"/>
      <c r="J1401" s="239"/>
      <c r="K1401" s="239"/>
      <c r="L1401" s="244"/>
      <c r="M1401" s="245"/>
      <c r="N1401" s="246"/>
      <c r="O1401" s="246"/>
      <c r="P1401" s="246"/>
      <c r="Q1401" s="246"/>
      <c r="R1401" s="246"/>
      <c r="S1401" s="246"/>
      <c r="T1401" s="247"/>
      <c r="AT1401" s="248" t="s">
        <v>183</v>
      </c>
      <c r="AU1401" s="248" t="s">
        <v>89</v>
      </c>
      <c r="AV1401" s="16" t="s">
        <v>194</v>
      </c>
      <c r="AW1401" s="16" t="s">
        <v>36</v>
      </c>
      <c r="AX1401" s="16" t="s">
        <v>79</v>
      </c>
      <c r="AY1401" s="248" t="s">
        <v>174</v>
      </c>
    </row>
    <row r="1402" spans="2:51" s="15" customFormat="1" ht="11.25">
      <c r="B1402" s="227"/>
      <c r="C1402" s="228"/>
      <c r="D1402" s="207" t="s">
        <v>183</v>
      </c>
      <c r="E1402" s="229" t="s">
        <v>1</v>
      </c>
      <c r="F1402" s="230" t="s">
        <v>188</v>
      </c>
      <c r="G1402" s="228"/>
      <c r="H1402" s="231">
        <v>0.85</v>
      </c>
      <c r="I1402" s="232"/>
      <c r="J1402" s="228"/>
      <c r="K1402" s="228"/>
      <c r="L1402" s="233"/>
      <c r="M1402" s="234"/>
      <c r="N1402" s="235"/>
      <c r="O1402" s="235"/>
      <c r="P1402" s="235"/>
      <c r="Q1402" s="235"/>
      <c r="R1402" s="235"/>
      <c r="S1402" s="235"/>
      <c r="T1402" s="236"/>
      <c r="AT1402" s="237" t="s">
        <v>183</v>
      </c>
      <c r="AU1402" s="237" t="s">
        <v>89</v>
      </c>
      <c r="AV1402" s="15" t="s">
        <v>181</v>
      </c>
      <c r="AW1402" s="15" t="s">
        <v>36</v>
      </c>
      <c r="AX1402" s="15" t="s">
        <v>87</v>
      </c>
      <c r="AY1402" s="237" t="s">
        <v>174</v>
      </c>
    </row>
    <row r="1403" spans="1:65" s="2" customFormat="1" ht="14.45" customHeight="1">
      <c r="A1403" s="35"/>
      <c r="B1403" s="36"/>
      <c r="C1403" s="192" t="s">
        <v>1268</v>
      </c>
      <c r="D1403" s="192" t="s">
        <v>176</v>
      </c>
      <c r="E1403" s="193" t="s">
        <v>1269</v>
      </c>
      <c r="F1403" s="194" t="s">
        <v>1270</v>
      </c>
      <c r="G1403" s="195" t="s">
        <v>357</v>
      </c>
      <c r="H1403" s="196">
        <v>1.6</v>
      </c>
      <c r="I1403" s="197"/>
      <c r="J1403" s="198">
        <f>ROUND(I1403*H1403,2)</f>
        <v>0</v>
      </c>
      <c r="K1403" s="194" t="s">
        <v>180</v>
      </c>
      <c r="L1403" s="40"/>
      <c r="M1403" s="199" t="s">
        <v>1</v>
      </c>
      <c r="N1403" s="200" t="s">
        <v>44</v>
      </c>
      <c r="O1403" s="72"/>
      <c r="P1403" s="201">
        <f>O1403*H1403</f>
        <v>0</v>
      </c>
      <c r="Q1403" s="201">
        <v>0.00075</v>
      </c>
      <c r="R1403" s="201">
        <f>Q1403*H1403</f>
        <v>0.0012000000000000001</v>
      </c>
      <c r="S1403" s="201">
        <v>0.045</v>
      </c>
      <c r="T1403" s="202">
        <f>S1403*H1403</f>
        <v>0.072</v>
      </c>
      <c r="U1403" s="35"/>
      <c r="V1403" s="35"/>
      <c r="W1403" s="35"/>
      <c r="X1403" s="35"/>
      <c r="Y1403" s="35"/>
      <c r="Z1403" s="35"/>
      <c r="AA1403" s="35"/>
      <c r="AB1403" s="35"/>
      <c r="AC1403" s="35"/>
      <c r="AD1403" s="35"/>
      <c r="AE1403" s="35"/>
      <c r="AR1403" s="203" t="s">
        <v>181</v>
      </c>
      <c r="AT1403" s="203" t="s">
        <v>176</v>
      </c>
      <c r="AU1403" s="203" t="s">
        <v>89</v>
      </c>
      <c r="AY1403" s="18" t="s">
        <v>174</v>
      </c>
      <c r="BE1403" s="204">
        <f>IF(N1403="základní",J1403,0)</f>
        <v>0</v>
      </c>
      <c r="BF1403" s="204">
        <f>IF(N1403="snížená",J1403,0)</f>
        <v>0</v>
      </c>
      <c r="BG1403" s="204">
        <f>IF(N1403="zákl. přenesená",J1403,0)</f>
        <v>0</v>
      </c>
      <c r="BH1403" s="204">
        <f>IF(N1403="sníž. přenesená",J1403,0)</f>
        <v>0</v>
      </c>
      <c r="BI1403" s="204">
        <f>IF(N1403="nulová",J1403,0)</f>
        <v>0</v>
      </c>
      <c r="BJ1403" s="18" t="s">
        <v>87</v>
      </c>
      <c r="BK1403" s="204">
        <f>ROUND(I1403*H1403,2)</f>
        <v>0</v>
      </c>
      <c r="BL1403" s="18" t="s">
        <v>181</v>
      </c>
      <c r="BM1403" s="203" t="s">
        <v>1271</v>
      </c>
    </row>
    <row r="1404" spans="2:51" s="13" customFormat="1" ht="11.25">
      <c r="B1404" s="205"/>
      <c r="C1404" s="206"/>
      <c r="D1404" s="207" t="s">
        <v>183</v>
      </c>
      <c r="E1404" s="208" t="s">
        <v>1</v>
      </c>
      <c r="F1404" s="209" t="s">
        <v>1227</v>
      </c>
      <c r="G1404" s="206"/>
      <c r="H1404" s="208" t="s">
        <v>1</v>
      </c>
      <c r="I1404" s="210"/>
      <c r="J1404" s="206"/>
      <c r="K1404" s="206"/>
      <c r="L1404" s="211"/>
      <c r="M1404" s="212"/>
      <c r="N1404" s="213"/>
      <c r="O1404" s="213"/>
      <c r="P1404" s="213"/>
      <c r="Q1404" s="213"/>
      <c r="R1404" s="213"/>
      <c r="S1404" s="213"/>
      <c r="T1404" s="214"/>
      <c r="AT1404" s="215" t="s">
        <v>183</v>
      </c>
      <c r="AU1404" s="215" t="s">
        <v>89</v>
      </c>
      <c r="AV1404" s="13" t="s">
        <v>87</v>
      </c>
      <c r="AW1404" s="13" t="s">
        <v>36</v>
      </c>
      <c r="AX1404" s="13" t="s">
        <v>79</v>
      </c>
      <c r="AY1404" s="215" t="s">
        <v>174</v>
      </c>
    </row>
    <row r="1405" spans="2:51" s="13" customFormat="1" ht="11.25">
      <c r="B1405" s="205"/>
      <c r="C1405" s="206"/>
      <c r="D1405" s="207" t="s">
        <v>183</v>
      </c>
      <c r="E1405" s="208" t="s">
        <v>1</v>
      </c>
      <c r="F1405" s="209" t="s">
        <v>1228</v>
      </c>
      <c r="G1405" s="206"/>
      <c r="H1405" s="208" t="s">
        <v>1</v>
      </c>
      <c r="I1405" s="210"/>
      <c r="J1405" s="206"/>
      <c r="K1405" s="206"/>
      <c r="L1405" s="211"/>
      <c r="M1405" s="212"/>
      <c r="N1405" s="213"/>
      <c r="O1405" s="213"/>
      <c r="P1405" s="213"/>
      <c r="Q1405" s="213"/>
      <c r="R1405" s="213"/>
      <c r="S1405" s="213"/>
      <c r="T1405" s="214"/>
      <c r="AT1405" s="215" t="s">
        <v>183</v>
      </c>
      <c r="AU1405" s="215" t="s">
        <v>89</v>
      </c>
      <c r="AV1405" s="13" t="s">
        <v>87</v>
      </c>
      <c r="AW1405" s="13" t="s">
        <v>36</v>
      </c>
      <c r="AX1405" s="13" t="s">
        <v>79</v>
      </c>
      <c r="AY1405" s="215" t="s">
        <v>174</v>
      </c>
    </row>
    <row r="1406" spans="2:51" s="14" customFormat="1" ht="11.25">
      <c r="B1406" s="216"/>
      <c r="C1406" s="217"/>
      <c r="D1406" s="207" t="s">
        <v>183</v>
      </c>
      <c r="E1406" s="218" t="s">
        <v>1</v>
      </c>
      <c r="F1406" s="219" t="s">
        <v>1272</v>
      </c>
      <c r="G1406" s="217"/>
      <c r="H1406" s="220">
        <v>1.6</v>
      </c>
      <c r="I1406" s="221"/>
      <c r="J1406" s="217"/>
      <c r="K1406" s="217"/>
      <c r="L1406" s="222"/>
      <c r="M1406" s="223"/>
      <c r="N1406" s="224"/>
      <c r="O1406" s="224"/>
      <c r="P1406" s="224"/>
      <c r="Q1406" s="224"/>
      <c r="R1406" s="224"/>
      <c r="S1406" s="224"/>
      <c r="T1406" s="225"/>
      <c r="AT1406" s="226" t="s">
        <v>183</v>
      </c>
      <c r="AU1406" s="226" t="s">
        <v>89</v>
      </c>
      <c r="AV1406" s="14" t="s">
        <v>89</v>
      </c>
      <c r="AW1406" s="14" t="s">
        <v>36</v>
      </c>
      <c r="AX1406" s="14" t="s">
        <v>79</v>
      </c>
      <c r="AY1406" s="226" t="s">
        <v>174</v>
      </c>
    </row>
    <row r="1407" spans="2:51" s="15" customFormat="1" ht="11.25">
      <c r="B1407" s="227"/>
      <c r="C1407" s="228"/>
      <c r="D1407" s="207" t="s">
        <v>183</v>
      </c>
      <c r="E1407" s="229" t="s">
        <v>1</v>
      </c>
      <c r="F1407" s="230" t="s">
        <v>188</v>
      </c>
      <c r="G1407" s="228"/>
      <c r="H1407" s="231">
        <v>1.6</v>
      </c>
      <c r="I1407" s="232"/>
      <c r="J1407" s="228"/>
      <c r="K1407" s="228"/>
      <c r="L1407" s="233"/>
      <c r="M1407" s="234"/>
      <c r="N1407" s="235"/>
      <c r="O1407" s="235"/>
      <c r="P1407" s="235"/>
      <c r="Q1407" s="235"/>
      <c r="R1407" s="235"/>
      <c r="S1407" s="235"/>
      <c r="T1407" s="236"/>
      <c r="AT1407" s="237" t="s">
        <v>183</v>
      </c>
      <c r="AU1407" s="237" t="s">
        <v>89</v>
      </c>
      <c r="AV1407" s="15" t="s">
        <v>181</v>
      </c>
      <c r="AW1407" s="15" t="s">
        <v>36</v>
      </c>
      <c r="AX1407" s="15" t="s">
        <v>87</v>
      </c>
      <c r="AY1407" s="237" t="s">
        <v>174</v>
      </c>
    </row>
    <row r="1408" spans="1:65" s="2" customFormat="1" ht="14.45" customHeight="1">
      <c r="A1408" s="35"/>
      <c r="B1408" s="36"/>
      <c r="C1408" s="192" t="s">
        <v>1273</v>
      </c>
      <c r="D1408" s="192" t="s">
        <v>176</v>
      </c>
      <c r="E1408" s="193" t="s">
        <v>1274</v>
      </c>
      <c r="F1408" s="194" t="s">
        <v>1275</v>
      </c>
      <c r="G1408" s="195" t="s">
        <v>357</v>
      </c>
      <c r="H1408" s="196">
        <v>1.65</v>
      </c>
      <c r="I1408" s="197"/>
      <c r="J1408" s="198">
        <f>ROUND(I1408*H1408,2)</f>
        <v>0</v>
      </c>
      <c r="K1408" s="194" t="s">
        <v>180</v>
      </c>
      <c r="L1408" s="40"/>
      <c r="M1408" s="199" t="s">
        <v>1</v>
      </c>
      <c r="N1408" s="200" t="s">
        <v>44</v>
      </c>
      <c r="O1408" s="72"/>
      <c r="P1408" s="201">
        <f>O1408*H1408</f>
        <v>0</v>
      </c>
      <c r="Q1408" s="201">
        <v>0.00079</v>
      </c>
      <c r="R1408" s="201">
        <f>Q1408*H1408</f>
        <v>0.0013035</v>
      </c>
      <c r="S1408" s="201">
        <v>0.053</v>
      </c>
      <c r="T1408" s="202">
        <f>S1408*H1408</f>
        <v>0.08744999999999999</v>
      </c>
      <c r="U1408" s="35"/>
      <c r="V1408" s="35"/>
      <c r="W1408" s="35"/>
      <c r="X1408" s="35"/>
      <c r="Y1408" s="35"/>
      <c r="Z1408" s="35"/>
      <c r="AA1408" s="35"/>
      <c r="AB1408" s="35"/>
      <c r="AC1408" s="35"/>
      <c r="AD1408" s="35"/>
      <c r="AE1408" s="35"/>
      <c r="AR1408" s="203" t="s">
        <v>181</v>
      </c>
      <c r="AT1408" s="203" t="s">
        <v>176</v>
      </c>
      <c r="AU1408" s="203" t="s">
        <v>89</v>
      </c>
      <c r="AY1408" s="18" t="s">
        <v>174</v>
      </c>
      <c r="BE1408" s="204">
        <f>IF(N1408="základní",J1408,0)</f>
        <v>0</v>
      </c>
      <c r="BF1408" s="204">
        <f>IF(N1408="snížená",J1408,0)</f>
        <v>0</v>
      </c>
      <c r="BG1408" s="204">
        <f>IF(N1408="zákl. přenesená",J1408,0)</f>
        <v>0</v>
      </c>
      <c r="BH1408" s="204">
        <f>IF(N1408="sníž. přenesená",J1408,0)</f>
        <v>0</v>
      </c>
      <c r="BI1408" s="204">
        <f>IF(N1408="nulová",J1408,0)</f>
        <v>0</v>
      </c>
      <c r="BJ1408" s="18" t="s">
        <v>87</v>
      </c>
      <c r="BK1408" s="204">
        <f>ROUND(I1408*H1408,2)</f>
        <v>0</v>
      </c>
      <c r="BL1408" s="18" t="s">
        <v>181</v>
      </c>
      <c r="BM1408" s="203" t="s">
        <v>1276</v>
      </c>
    </row>
    <row r="1409" spans="2:51" s="13" customFormat="1" ht="11.25">
      <c r="B1409" s="205"/>
      <c r="C1409" s="206"/>
      <c r="D1409" s="207" t="s">
        <v>183</v>
      </c>
      <c r="E1409" s="208" t="s">
        <v>1</v>
      </c>
      <c r="F1409" s="209" t="s">
        <v>1234</v>
      </c>
      <c r="G1409" s="206"/>
      <c r="H1409" s="208" t="s">
        <v>1</v>
      </c>
      <c r="I1409" s="210"/>
      <c r="J1409" s="206"/>
      <c r="K1409" s="206"/>
      <c r="L1409" s="211"/>
      <c r="M1409" s="212"/>
      <c r="N1409" s="213"/>
      <c r="O1409" s="213"/>
      <c r="P1409" s="213"/>
      <c r="Q1409" s="213"/>
      <c r="R1409" s="213"/>
      <c r="S1409" s="213"/>
      <c r="T1409" s="214"/>
      <c r="AT1409" s="215" t="s">
        <v>183</v>
      </c>
      <c r="AU1409" s="215" t="s">
        <v>89</v>
      </c>
      <c r="AV1409" s="13" t="s">
        <v>87</v>
      </c>
      <c r="AW1409" s="13" t="s">
        <v>36</v>
      </c>
      <c r="AX1409" s="13" t="s">
        <v>79</v>
      </c>
      <c r="AY1409" s="215" t="s">
        <v>174</v>
      </c>
    </row>
    <row r="1410" spans="2:51" s="14" customFormat="1" ht="11.25">
      <c r="B1410" s="216"/>
      <c r="C1410" s="217"/>
      <c r="D1410" s="207" t="s">
        <v>183</v>
      </c>
      <c r="E1410" s="218" t="s">
        <v>1</v>
      </c>
      <c r="F1410" s="219" t="s">
        <v>1277</v>
      </c>
      <c r="G1410" s="217"/>
      <c r="H1410" s="220">
        <v>0.6</v>
      </c>
      <c r="I1410" s="221"/>
      <c r="J1410" s="217"/>
      <c r="K1410" s="217"/>
      <c r="L1410" s="222"/>
      <c r="M1410" s="223"/>
      <c r="N1410" s="224"/>
      <c r="O1410" s="224"/>
      <c r="P1410" s="224"/>
      <c r="Q1410" s="224"/>
      <c r="R1410" s="224"/>
      <c r="S1410" s="224"/>
      <c r="T1410" s="225"/>
      <c r="AT1410" s="226" t="s">
        <v>183</v>
      </c>
      <c r="AU1410" s="226" t="s">
        <v>89</v>
      </c>
      <c r="AV1410" s="14" t="s">
        <v>89</v>
      </c>
      <c r="AW1410" s="14" t="s">
        <v>36</v>
      </c>
      <c r="AX1410" s="14" t="s">
        <v>79</v>
      </c>
      <c r="AY1410" s="226" t="s">
        <v>174</v>
      </c>
    </row>
    <row r="1411" spans="2:51" s="16" customFormat="1" ht="11.25">
      <c r="B1411" s="238"/>
      <c r="C1411" s="239"/>
      <c r="D1411" s="207" t="s">
        <v>183</v>
      </c>
      <c r="E1411" s="240" t="s">
        <v>1</v>
      </c>
      <c r="F1411" s="241" t="s">
        <v>226</v>
      </c>
      <c r="G1411" s="239"/>
      <c r="H1411" s="242">
        <v>0.6</v>
      </c>
      <c r="I1411" s="243"/>
      <c r="J1411" s="239"/>
      <c r="K1411" s="239"/>
      <c r="L1411" s="244"/>
      <c r="M1411" s="245"/>
      <c r="N1411" s="246"/>
      <c r="O1411" s="246"/>
      <c r="P1411" s="246"/>
      <c r="Q1411" s="246"/>
      <c r="R1411" s="246"/>
      <c r="S1411" s="246"/>
      <c r="T1411" s="247"/>
      <c r="AT1411" s="248" t="s">
        <v>183</v>
      </c>
      <c r="AU1411" s="248" t="s">
        <v>89</v>
      </c>
      <c r="AV1411" s="16" t="s">
        <v>194</v>
      </c>
      <c r="AW1411" s="16" t="s">
        <v>36</v>
      </c>
      <c r="AX1411" s="16" t="s">
        <v>79</v>
      </c>
      <c r="AY1411" s="248" t="s">
        <v>174</v>
      </c>
    </row>
    <row r="1412" spans="2:51" s="13" customFormat="1" ht="11.25">
      <c r="B1412" s="205"/>
      <c r="C1412" s="206"/>
      <c r="D1412" s="207" t="s">
        <v>183</v>
      </c>
      <c r="E1412" s="208" t="s">
        <v>1</v>
      </c>
      <c r="F1412" s="209" t="s">
        <v>1236</v>
      </c>
      <c r="G1412" s="206"/>
      <c r="H1412" s="208" t="s">
        <v>1</v>
      </c>
      <c r="I1412" s="210"/>
      <c r="J1412" s="206"/>
      <c r="K1412" s="206"/>
      <c r="L1412" s="211"/>
      <c r="M1412" s="212"/>
      <c r="N1412" s="213"/>
      <c r="O1412" s="213"/>
      <c r="P1412" s="213"/>
      <c r="Q1412" s="213"/>
      <c r="R1412" s="213"/>
      <c r="S1412" s="213"/>
      <c r="T1412" s="214"/>
      <c r="AT1412" s="215" t="s">
        <v>183</v>
      </c>
      <c r="AU1412" s="215" t="s">
        <v>89</v>
      </c>
      <c r="AV1412" s="13" t="s">
        <v>87</v>
      </c>
      <c r="AW1412" s="13" t="s">
        <v>36</v>
      </c>
      <c r="AX1412" s="13" t="s">
        <v>79</v>
      </c>
      <c r="AY1412" s="215" t="s">
        <v>174</v>
      </c>
    </row>
    <row r="1413" spans="2:51" s="14" customFormat="1" ht="11.25">
      <c r="B1413" s="216"/>
      <c r="C1413" s="217"/>
      <c r="D1413" s="207" t="s">
        <v>183</v>
      </c>
      <c r="E1413" s="218" t="s">
        <v>1</v>
      </c>
      <c r="F1413" s="219" t="s">
        <v>1278</v>
      </c>
      <c r="G1413" s="217"/>
      <c r="H1413" s="220">
        <v>0.25</v>
      </c>
      <c r="I1413" s="221"/>
      <c r="J1413" s="217"/>
      <c r="K1413" s="217"/>
      <c r="L1413" s="222"/>
      <c r="M1413" s="223"/>
      <c r="N1413" s="224"/>
      <c r="O1413" s="224"/>
      <c r="P1413" s="224"/>
      <c r="Q1413" s="224"/>
      <c r="R1413" s="224"/>
      <c r="S1413" s="224"/>
      <c r="T1413" s="225"/>
      <c r="AT1413" s="226" t="s">
        <v>183</v>
      </c>
      <c r="AU1413" s="226" t="s">
        <v>89</v>
      </c>
      <c r="AV1413" s="14" t="s">
        <v>89</v>
      </c>
      <c r="AW1413" s="14" t="s">
        <v>36</v>
      </c>
      <c r="AX1413" s="14" t="s">
        <v>79</v>
      </c>
      <c r="AY1413" s="226" t="s">
        <v>174</v>
      </c>
    </row>
    <row r="1414" spans="2:51" s="16" customFormat="1" ht="11.25">
      <c r="B1414" s="238"/>
      <c r="C1414" s="239"/>
      <c r="D1414" s="207" t="s">
        <v>183</v>
      </c>
      <c r="E1414" s="240" t="s">
        <v>1</v>
      </c>
      <c r="F1414" s="241" t="s">
        <v>226</v>
      </c>
      <c r="G1414" s="239"/>
      <c r="H1414" s="242">
        <v>0.25</v>
      </c>
      <c r="I1414" s="243"/>
      <c r="J1414" s="239"/>
      <c r="K1414" s="239"/>
      <c r="L1414" s="244"/>
      <c r="M1414" s="245"/>
      <c r="N1414" s="246"/>
      <c r="O1414" s="246"/>
      <c r="P1414" s="246"/>
      <c r="Q1414" s="246"/>
      <c r="R1414" s="246"/>
      <c r="S1414" s="246"/>
      <c r="T1414" s="247"/>
      <c r="AT1414" s="248" t="s">
        <v>183</v>
      </c>
      <c r="AU1414" s="248" t="s">
        <v>89</v>
      </c>
      <c r="AV1414" s="16" t="s">
        <v>194</v>
      </c>
      <c r="AW1414" s="16" t="s">
        <v>36</v>
      </c>
      <c r="AX1414" s="16" t="s">
        <v>79</v>
      </c>
      <c r="AY1414" s="248" t="s">
        <v>174</v>
      </c>
    </row>
    <row r="1415" spans="2:51" s="13" customFormat="1" ht="11.25">
      <c r="B1415" s="205"/>
      <c r="C1415" s="206"/>
      <c r="D1415" s="207" t="s">
        <v>183</v>
      </c>
      <c r="E1415" s="208" t="s">
        <v>1</v>
      </c>
      <c r="F1415" s="209" t="s">
        <v>1279</v>
      </c>
      <c r="G1415" s="206"/>
      <c r="H1415" s="208" t="s">
        <v>1</v>
      </c>
      <c r="I1415" s="210"/>
      <c r="J1415" s="206"/>
      <c r="K1415" s="206"/>
      <c r="L1415" s="211"/>
      <c r="M1415" s="212"/>
      <c r="N1415" s="213"/>
      <c r="O1415" s="213"/>
      <c r="P1415" s="213"/>
      <c r="Q1415" s="213"/>
      <c r="R1415" s="213"/>
      <c r="S1415" s="213"/>
      <c r="T1415" s="214"/>
      <c r="AT1415" s="215" t="s">
        <v>183</v>
      </c>
      <c r="AU1415" s="215" t="s">
        <v>89</v>
      </c>
      <c r="AV1415" s="13" t="s">
        <v>87</v>
      </c>
      <c r="AW1415" s="13" t="s">
        <v>36</v>
      </c>
      <c r="AX1415" s="13" t="s">
        <v>79</v>
      </c>
      <c r="AY1415" s="215" t="s">
        <v>174</v>
      </c>
    </row>
    <row r="1416" spans="2:51" s="13" customFormat="1" ht="11.25">
      <c r="B1416" s="205"/>
      <c r="C1416" s="206"/>
      <c r="D1416" s="207" t="s">
        <v>183</v>
      </c>
      <c r="E1416" s="208" t="s">
        <v>1</v>
      </c>
      <c r="F1416" s="209" t="s">
        <v>1280</v>
      </c>
      <c r="G1416" s="206"/>
      <c r="H1416" s="208" t="s">
        <v>1</v>
      </c>
      <c r="I1416" s="210"/>
      <c r="J1416" s="206"/>
      <c r="K1416" s="206"/>
      <c r="L1416" s="211"/>
      <c r="M1416" s="212"/>
      <c r="N1416" s="213"/>
      <c r="O1416" s="213"/>
      <c r="P1416" s="213"/>
      <c r="Q1416" s="213"/>
      <c r="R1416" s="213"/>
      <c r="S1416" s="213"/>
      <c r="T1416" s="214"/>
      <c r="AT1416" s="215" t="s">
        <v>183</v>
      </c>
      <c r="AU1416" s="215" t="s">
        <v>89</v>
      </c>
      <c r="AV1416" s="13" t="s">
        <v>87</v>
      </c>
      <c r="AW1416" s="13" t="s">
        <v>36</v>
      </c>
      <c r="AX1416" s="13" t="s">
        <v>79</v>
      </c>
      <c r="AY1416" s="215" t="s">
        <v>174</v>
      </c>
    </row>
    <row r="1417" spans="2:51" s="14" customFormat="1" ht="11.25">
      <c r="B1417" s="216"/>
      <c r="C1417" s="217"/>
      <c r="D1417" s="207" t="s">
        <v>183</v>
      </c>
      <c r="E1417" s="218" t="s">
        <v>1</v>
      </c>
      <c r="F1417" s="219" t="s">
        <v>1281</v>
      </c>
      <c r="G1417" s="217"/>
      <c r="H1417" s="220">
        <v>0.8</v>
      </c>
      <c r="I1417" s="221"/>
      <c r="J1417" s="217"/>
      <c r="K1417" s="217"/>
      <c r="L1417" s="222"/>
      <c r="M1417" s="223"/>
      <c r="N1417" s="224"/>
      <c r="O1417" s="224"/>
      <c r="P1417" s="224"/>
      <c r="Q1417" s="224"/>
      <c r="R1417" s="224"/>
      <c r="S1417" s="224"/>
      <c r="T1417" s="225"/>
      <c r="AT1417" s="226" t="s">
        <v>183</v>
      </c>
      <c r="AU1417" s="226" t="s">
        <v>89</v>
      </c>
      <c r="AV1417" s="14" t="s">
        <v>89</v>
      </c>
      <c r="AW1417" s="14" t="s">
        <v>36</v>
      </c>
      <c r="AX1417" s="14" t="s">
        <v>79</v>
      </c>
      <c r="AY1417" s="226" t="s">
        <v>174</v>
      </c>
    </row>
    <row r="1418" spans="2:51" s="16" customFormat="1" ht="11.25">
      <c r="B1418" s="238"/>
      <c r="C1418" s="239"/>
      <c r="D1418" s="207" t="s">
        <v>183</v>
      </c>
      <c r="E1418" s="240" t="s">
        <v>1</v>
      </c>
      <c r="F1418" s="241" t="s">
        <v>226</v>
      </c>
      <c r="G1418" s="239"/>
      <c r="H1418" s="242">
        <v>0.8</v>
      </c>
      <c r="I1418" s="243"/>
      <c r="J1418" s="239"/>
      <c r="K1418" s="239"/>
      <c r="L1418" s="244"/>
      <c r="M1418" s="245"/>
      <c r="N1418" s="246"/>
      <c r="O1418" s="246"/>
      <c r="P1418" s="246"/>
      <c r="Q1418" s="246"/>
      <c r="R1418" s="246"/>
      <c r="S1418" s="246"/>
      <c r="T1418" s="247"/>
      <c r="AT1418" s="248" t="s">
        <v>183</v>
      </c>
      <c r="AU1418" s="248" t="s">
        <v>89</v>
      </c>
      <c r="AV1418" s="16" t="s">
        <v>194</v>
      </c>
      <c r="AW1418" s="16" t="s">
        <v>36</v>
      </c>
      <c r="AX1418" s="16" t="s">
        <v>79</v>
      </c>
      <c r="AY1418" s="248" t="s">
        <v>174</v>
      </c>
    </row>
    <row r="1419" spans="2:51" s="15" customFormat="1" ht="11.25">
      <c r="B1419" s="227"/>
      <c r="C1419" s="228"/>
      <c r="D1419" s="207" t="s">
        <v>183</v>
      </c>
      <c r="E1419" s="229" t="s">
        <v>1</v>
      </c>
      <c r="F1419" s="230" t="s">
        <v>188</v>
      </c>
      <c r="G1419" s="228"/>
      <c r="H1419" s="231">
        <v>1.65</v>
      </c>
      <c r="I1419" s="232"/>
      <c r="J1419" s="228"/>
      <c r="K1419" s="228"/>
      <c r="L1419" s="233"/>
      <c r="M1419" s="234"/>
      <c r="N1419" s="235"/>
      <c r="O1419" s="235"/>
      <c r="P1419" s="235"/>
      <c r="Q1419" s="235"/>
      <c r="R1419" s="235"/>
      <c r="S1419" s="235"/>
      <c r="T1419" s="236"/>
      <c r="AT1419" s="237" t="s">
        <v>183</v>
      </c>
      <c r="AU1419" s="237" t="s">
        <v>89</v>
      </c>
      <c r="AV1419" s="15" t="s">
        <v>181</v>
      </c>
      <c r="AW1419" s="15" t="s">
        <v>36</v>
      </c>
      <c r="AX1419" s="15" t="s">
        <v>87</v>
      </c>
      <c r="AY1419" s="237" t="s">
        <v>174</v>
      </c>
    </row>
    <row r="1420" spans="1:65" s="2" customFormat="1" ht="14.45" customHeight="1">
      <c r="A1420" s="35"/>
      <c r="B1420" s="36"/>
      <c r="C1420" s="192" t="s">
        <v>1282</v>
      </c>
      <c r="D1420" s="192" t="s">
        <v>176</v>
      </c>
      <c r="E1420" s="193" t="s">
        <v>1283</v>
      </c>
      <c r="F1420" s="194" t="s">
        <v>1284</v>
      </c>
      <c r="G1420" s="195" t="s">
        <v>357</v>
      </c>
      <c r="H1420" s="196">
        <v>0.8</v>
      </c>
      <c r="I1420" s="197"/>
      <c r="J1420" s="198">
        <f>ROUND(I1420*H1420,2)</f>
        <v>0</v>
      </c>
      <c r="K1420" s="194" t="s">
        <v>180</v>
      </c>
      <c r="L1420" s="40"/>
      <c r="M1420" s="199" t="s">
        <v>1</v>
      </c>
      <c r="N1420" s="200" t="s">
        <v>44</v>
      </c>
      <c r="O1420" s="72"/>
      <c r="P1420" s="201">
        <f>O1420*H1420</f>
        <v>0</v>
      </c>
      <c r="Q1420" s="201">
        <v>0.00093</v>
      </c>
      <c r="R1420" s="201">
        <f>Q1420*H1420</f>
        <v>0.0007440000000000001</v>
      </c>
      <c r="S1420" s="201">
        <v>0.07</v>
      </c>
      <c r="T1420" s="202">
        <f>S1420*H1420</f>
        <v>0.05600000000000001</v>
      </c>
      <c r="U1420" s="35"/>
      <c r="V1420" s="35"/>
      <c r="W1420" s="35"/>
      <c r="X1420" s="35"/>
      <c r="Y1420" s="35"/>
      <c r="Z1420" s="35"/>
      <c r="AA1420" s="35"/>
      <c r="AB1420" s="35"/>
      <c r="AC1420" s="35"/>
      <c r="AD1420" s="35"/>
      <c r="AE1420" s="35"/>
      <c r="AR1420" s="203" t="s">
        <v>181</v>
      </c>
      <c r="AT1420" s="203" t="s">
        <v>176</v>
      </c>
      <c r="AU1420" s="203" t="s">
        <v>89</v>
      </c>
      <c r="AY1420" s="18" t="s">
        <v>174</v>
      </c>
      <c r="BE1420" s="204">
        <f>IF(N1420="základní",J1420,0)</f>
        <v>0</v>
      </c>
      <c r="BF1420" s="204">
        <f>IF(N1420="snížená",J1420,0)</f>
        <v>0</v>
      </c>
      <c r="BG1420" s="204">
        <f>IF(N1420="zákl. přenesená",J1420,0)</f>
        <v>0</v>
      </c>
      <c r="BH1420" s="204">
        <f>IF(N1420="sníž. přenesená",J1420,0)</f>
        <v>0</v>
      </c>
      <c r="BI1420" s="204">
        <f>IF(N1420="nulová",J1420,0)</f>
        <v>0</v>
      </c>
      <c r="BJ1420" s="18" t="s">
        <v>87</v>
      </c>
      <c r="BK1420" s="204">
        <f>ROUND(I1420*H1420,2)</f>
        <v>0</v>
      </c>
      <c r="BL1420" s="18" t="s">
        <v>181</v>
      </c>
      <c r="BM1420" s="203" t="s">
        <v>1285</v>
      </c>
    </row>
    <row r="1421" spans="2:51" s="13" customFormat="1" ht="11.25">
      <c r="B1421" s="205"/>
      <c r="C1421" s="206"/>
      <c r="D1421" s="207" t="s">
        <v>183</v>
      </c>
      <c r="E1421" s="208" t="s">
        <v>1</v>
      </c>
      <c r="F1421" s="209" t="s">
        <v>1249</v>
      </c>
      <c r="G1421" s="206"/>
      <c r="H1421" s="208" t="s">
        <v>1</v>
      </c>
      <c r="I1421" s="210"/>
      <c r="J1421" s="206"/>
      <c r="K1421" s="206"/>
      <c r="L1421" s="211"/>
      <c r="M1421" s="212"/>
      <c r="N1421" s="213"/>
      <c r="O1421" s="213"/>
      <c r="P1421" s="213"/>
      <c r="Q1421" s="213"/>
      <c r="R1421" s="213"/>
      <c r="S1421" s="213"/>
      <c r="T1421" s="214"/>
      <c r="AT1421" s="215" t="s">
        <v>183</v>
      </c>
      <c r="AU1421" s="215" t="s">
        <v>89</v>
      </c>
      <c r="AV1421" s="13" t="s">
        <v>87</v>
      </c>
      <c r="AW1421" s="13" t="s">
        <v>36</v>
      </c>
      <c r="AX1421" s="13" t="s">
        <v>79</v>
      </c>
      <c r="AY1421" s="215" t="s">
        <v>174</v>
      </c>
    </row>
    <row r="1422" spans="2:51" s="13" customFormat="1" ht="11.25">
      <c r="B1422" s="205"/>
      <c r="C1422" s="206"/>
      <c r="D1422" s="207" t="s">
        <v>183</v>
      </c>
      <c r="E1422" s="208" t="s">
        <v>1</v>
      </c>
      <c r="F1422" s="209" t="s">
        <v>1250</v>
      </c>
      <c r="G1422" s="206"/>
      <c r="H1422" s="208" t="s">
        <v>1</v>
      </c>
      <c r="I1422" s="210"/>
      <c r="J1422" s="206"/>
      <c r="K1422" s="206"/>
      <c r="L1422" s="211"/>
      <c r="M1422" s="212"/>
      <c r="N1422" s="213"/>
      <c r="O1422" s="213"/>
      <c r="P1422" s="213"/>
      <c r="Q1422" s="213"/>
      <c r="R1422" s="213"/>
      <c r="S1422" s="213"/>
      <c r="T1422" s="214"/>
      <c r="AT1422" s="215" t="s">
        <v>183</v>
      </c>
      <c r="AU1422" s="215" t="s">
        <v>89</v>
      </c>
      <c r="AV1422" s="13" t="s">
        <v>87</v>
      </c>
      <c r="AW1422" s="13" t="s">
        <v>36</v>
      </c>
      <c r="AX1422" s="13" t="s">
        <v>79</v>
      </c>
      <c r="AY1422" s="215" t="s">
        <v>174</v>
      </c>
    </row>
    <row r="1423" spans="2:51" s="13" customFormat="1" ht="11.25">
      <c r="B1423" s="205"/>
      <c r="C1423" s="206"/>
      <c r="D1423" s="207" t="s">
        <v>183</v>
      </c>
      <c r="E1423" s="208" t="s">
        <v>1</v>
      </c>
      <c r="F1423" s="209" t="s">
        <v>1253</v>
      </c>
      <c r="G1423" s="206"/>
      <c r="H1423" s="208" t="s">
        <v>1</v>
      </c>
      <c r="I1423" s="210"/>
      <c r="J1423" s="206"/>
      <c r="K1423" s="206"/>
      <c r="L1423" s="211"/>
      <c r="M1423" s="212"/>
      <c r="N1423" s="213"/>
      <c r="O1423" s="213"/>
      <c r="P1423" s="213"/>
      <c r="Q1423" s="213"/>
      <c r="R1423" s="213"/>
      <c r="S1423" s="213"/>
      <c r="T1423" s="214"/>
      <c r="AT1423" s="215" t="s">
        <v>183</v>
      </c>
      <c r="AU1423" s="215" t="s">
        <v>89</v>
      </c>
      <c r="AV1423" s="13" t="s">
        <v>87</v>
      </c>
      <c r="AW1423" s="13" t="s">
        <v>36</v>
      </c>
      <c r="AX1423" s="13" t="s">
        <v>79</v>
      </c>
      <c r="AY1423" s="215" t="s">
        <v>174</v>
      </c>
    </row>
    <row r="1424" spans="2:51" s="14" customFormat="1" ht="11.25">
      <c r="B1424" s="216"/>
      <c r="C1424" s="217"/>
      <c r="D1424" s="207" t="s">
        <v>183</v>
      </c>
      <c r="E1424" s="218" t="s">
        <v>1</v>
      </c>
      <c r="F1424" s="219" t="s">
        <v>1281</v>
      </c>
      <c r="G1424" s="217"/>
      <c r="H1424" s="220">
        <v>0.8</v>
      </c>
      <c r="I1424" s="221"/>
      <c r="J1424" s="217"/>
      <c r="K1424" s="217"/>
      <c r="L1424" s="222"/>
      <c r="M1424" s="223"/>
      <c r="N1424" s="224"/>
      <c r="O1424" s="224"/>
      <c r="P1424" s="224"/>
      <c r="Q1424" s="224"/>
      <c r="R1424" s="224"/>
      <c r="S1424" s="224"/>
      <c r="T1424" s="225"/>
      <c r="AT1424" s="226" t="s">
        <v>183</v>
      </c>
      <c r="AU1424" s="226" t="s">
        <v>89</v>
      </c>
      <c r="AV1424" s="14" t="s">
        <v>89</v>
      </c>
      <c r="AW1424" s="14" t="s">
        <v>36</v>
      </c>
      <c r="AX1424" s="14" t="s">
        <v>79</v>
      </c>
      <c r="AY1424" s="226" t="s">
        <v>174</v>
      </c>
    </row>
    <row r="1425" spans="2:51" s="15" customFormat="1" ht="11.25">
      <c r="B1425" s="227"/>
      <c r="C1425" s="228"/>
      <c r="D1425" s="207" t="s">
        <v>183</v>
      </c>
      <c r="E1425" s="229" t="s">
        <v>1</v>
      </c>
      <c r="F1425" s="230" t="s">
        <v>188</v>
      </c>
      <c r="G1425" s="228"/>
      <c r="H1425" s="231">
        <v>0.8</v>
      </c>
      <c r="I1425" s="232"/>
      <c r="J1425" s="228"/>
      <c r="K1425" s="228"/>
      <c r="L1425" s="233"/>
      <c r="M1425" s="234"/>
      <c r="N1425" s="235"/>
      <c r="O1425" s="235"/>
      <c r="P1425" s="235"/>
      <c r="Q1425" s="235"/>
      <c r="R1425" s="235"/>
      <c r="S1425" s="235"/>
      <c r="T1425" s="236"/>
      <c r="AT1425" s="237" t="s">
        <v>183</v>
      </c>
      <c r="AU1425" s="237" t="s">
        <v>89</v>
      </c>
      <c r="AV1425" s="15" t="s">
        <v>181</v>
      </c>
      <c r="AW1425" s="15" t="s">
        <v>36</v>
      </c>
      <c r="AX1425" s="15" t="s">
        <v>87</v>
      </c>
      <c r="AY1425" s="237" t="s">
        <v>174</v>
      </c>
    </row>
    <row r="1426" spans="1:65" s="2" customFormat="1" ht="14.45" customHeight="1">
      <c r="A1426" s="35"/>
      <c r="B1426" s="36"/>
      <c r="C1426" s="192" t="s">
        <v>1286</v>
      </c>
      <c r="D1426" s="192" t="s">
        <v>176</v>
      </c>
      <c r="E1426" s="193" t="s">
        <v>1287</v>
      </c>
      <c r="F1426" s="194" t="s">
        <v>1288</v>
      </c>
      <c r="G1426" s="195" t="s">
        <v>357</v>
      </c>
      <c r="H1426" s="196">
        <v>0.9</v>
      </c>
      <c r="I1426" s="197"/>
      <c r="J1426" s="198">
        <f>ROUND(I1426*H1426,2)</f>
        <v>0</v>
      </c>
      <c r="K1426" s="194" t="s">
        <v>180</v>
      </c>
      <c r="L1426" s="40"/>
      <c r="M1426" s="199" t="s">
        <v>1</v>
      </c>
      <c r="N1426" s="200" t="s">
        <v>44</v>
      </c>
      <c r="O1426" s="72"/>
      <c r="P1426" s="201">
        <f>O1426*H1426</f>
        <v>0</v>
      </c>
      <c r="Q1426" s="201">
        <v>0.00232</v>
      </c>
      <c r="R1426" s="201">
        <f>Q1426*H1426</f>
        <v>0.002088</v>
      </c>
      <c r="S1426" s="201">
        <v>0.101</v>
      </c>
      <c r="T1426" s="202">
        <f>S1426*H1426</f>
        <v>0.09090000000000001</v>
      </c>
      <c r="U1426" s="35"/>
      <c r="V1426" s="35"/>
      <c r="W1426" s="35"/>
      <c r="X1426" s="35"/>
      <c r="Y1426" s="35"/>
      <c r="Z1426" s="35"/>
      <c r="AA1426" s="35"/>
      <c r="AB1426" s="35"/>
      <c r="AC1426" s="35"/>
      <c r="AD1426" s="35"/>
      <c r="AE1426" s="35"/>
      <c r="AR1426" s="203" t="s">
        <v>181</v>
      </c>
      <c r="AT1426" s="203" t="s">
        <v>176</v>
      </c>
      <c r="AU1426" s="203" t="s">
        <v>89</v>
      </c>
      <c r="AY1426" s="18" t="s">
        <v>174</v>
      </c>
      <c r="BE1426" s="204">
        <f>IF(N1426="základní",J1426,0)</f>
        <v>0</v>
      </c>
      <c r="BF1426" s="204">
        <f>IF(N1426="snížená",J1426,0)</f>
        <v>0</v>
      </c>
      <c r="BG1426" s="204">
        <f>IF(N1426="zákl. přenesená",J1426,0)</f>
        <v>0</v>
      </c>
      <c r="BH1426" s="204">
        <f>IF(N1426="sníž. přenesená",J1426,0)</f>
        <v>0</v>
      </c>
      <c r="BI1426" s="204">
        <f>IF(N1426="nulová",J1426,0)</f>
        <v>0</v>
      </c>
      <c r="BJ1426" s="18" t="s">
        <v>87</v>
      </c>
      <c r="BK1426" s="204">
        <f>ROUND(I1426*H1426,2)</f>
        <v>0</v>
      </c>
      <c r="BL1426" s="18" t="s">
        <v>181</v>
      </c>
      <c r="BM1426" s="203" t="s">
        <v>1289</v>
      </c>
    </row>
    <row r="1427" spans="2:51" s="13" customFormat="1" ht="11.25">
      <c r="B1427" s="205"/>
      <c r="C1427" s="206"/>
      <c r="D1427" s="207" t="s">
        <v>183</v>
      </c>
      <c r="E1427" s="208" t="s">
        <v>1</v>
      </c>
      <c r="F1427" s="209" t="s">
        <v>1236</v>
      </c>
      <c r="G1427" s="206"/>
      <c r="H1427" s="208" t="s">
        <v>1</v>
      </c>
      <c r="I1427" s="210"/>
      <c r="J1427" s="206"/>
      <c r="K1427" s="206"/>
      <c r="L1427" s="211"/>
      <c r="M1427" s="212"/>
      <c r="N1427" s="213"/>
      <c r="O1427" s="213"/>
      <c r="P1427" s="213"/>
      <c r="Q1427" s="213"/>
      <c r="R1427" s="213"/>
      <c r="S1427" s="213"/>
      <c r="T1427" s="214"/>
      <c r="AT1427" s="215" t="s">
        <v>183</v>
      </c>
      <c r="AU1427" s="215" t="s">
        <v>89</v>
      </c>
      <c r="AV1427" s="13" t="s">
        <v>87</v>
      </c>
      <c r="AW1427" s="13" t="s">
        <v>36</v>
      </c>
      <c r="AX1427" s="13" t="s">
        <v>79</v>
      </c>
      <c r="AY1427" s="215" t="s">
        <v>174</v>
      </c>
    </row>
    <row r="1428" spans="2:51" s="14" customFormat="1" ht="11.25">
      <c r="B1428" s="216"/>
      <c r="C1428" s="217"/>
      <c r="D1428" s="207" t="s">
        <v>183</v>
      </c>
      <c r="E1428" s="218" t="s">
        <v>1</v>
      </c>
      <c r="F1428" s="219" t="s">
        <v>1290</v>
      </c>
      <c r="G1428" s="217"/>
      <c r="H1428" s="220">
        <v>0.5</v>
      </c>
      <c r="I1428" s="221"/>
      <c r="J1428" s="217"/>
      <c r="K1428" s="217"/>
      <c r="L1428" s="222"/>
      <c r="M1428" s="223"/>
      <c r="N1428" s="224"/>
      <c r="O1428" s="224"/>
      <c r="P1428" s="224"/>
      <c r="Q1428" s="224"/>
      <c r="R1428" s="224"/>
      <c r="S1428" s="224"/>
      <c r="T1428" s="225"/>
      <c r="AT1428" s="226" t="s">
        <v>183</v>
      </c>
      <c r="AU1428" s="226" t="s">
        <v>89</v>
      </c>
      <c r="AV1428" s="14" t="s">
        <v>89</v>
      </c>
      <c r="AW1428" s="14" t="s">
        <v>36</v>
      </c>
      <c r="AX1428" s="14" t="s">
        <v>79</v>
      </c>
      <c r="AY1428" s="226" t="s">
        <v>174</v>
      </c>
    </row>
    <row r="1429" spans="2:51" s="16" customFormat="1" ht="11.25">
      <c r="B1429" s="238"/>
      <c r="C1429" s="239"/>
      <c r="D1429" s="207" t="s">
        <v>183</v>
      </c>
      <c r="E1429" s="240" t="s">
        <v>1</v>
      </c>
      <c r="F1429" s="241" t="s">
        <v>226</v>
      </c>
      <c r="G1429" s="239"/>
      <c r="H1429" s="242">
        <v>0.5</v>
      </c>
      <c r="I1429" s="243"/>
      <c r="J1429" s="239"/>
      <c r="K1429" s="239"/>
      <c r="L1429" s="244"/>
      <c r="M1429" s="245"/>
      <c r="N1429" s="246"/>
      <c r="O1429" s="246"/>
      <c r="P1429" s="246"/>
      <c r="Q1429" s="246"/>
      <c r="R1429" s="246"/>
      <c r="S1429" s="246"/>
      <c r="T1429" s="247"/>
      <c r="AT1429" s="248" t="s">
        <v>183</v>
      </c>
      <c r="AU1429" s="248" t="s">
        <v>89</v>
      </c>
      <c r="AV1429" s="16" t="s">
        <v>194</v>
      </c>
      <c r="AW1429" s="16" t="s">
        <v>36</v>
      </c>
      <c r="AX1429" s="16" t="s">
        <v>79</v>
      </c>
      <c r="AY1429" s="248" t="s">
        <v>174</v>
      </c>
    </row>
    <row r="1430" spans="2:51" s="13" customFormat="1" ht="11.25">
      <c r="B1430" s="205"/>
      <c r="C1430" s="206"/>
      <c r="D1430" s="207" t="s">
        <v>183</v>
      </c>
      <c r="E1430" s="208" t="s">
        <v>1</v>
      </c>
      <c r="F1430" s="209" t="s">
        <v>1280</v>
      </c>
      <c r="G1430" s="206"/>
      <c r="H1430" s="208" t="s">
        <v>1</v>
      </c>
      <c r="I1430" s="210"/>
      <c r="J1430" s="206"/>
      <c r="K1430" s="206"/>
      <c r="L1430" s="211"/>
      <c r="M1430" s="212"/>
      <c r="N1430" s="213"/>
      <c r="O1430" s="213"/>
      <c r="P1430" s="213"/>
      <c r="Q1430" s="213"/>
      <c r="R1430" s="213"/>
      <c r="S1430" s="213"/>
      <c r="T1430" s="214"/>
      <c r="AT1430" s="215" t="s">
        <v>183</v>
      </c>
      <c r="AU1430" s="215" t="s">
        <v>89</v>
      </c>
      <c r="AV1430" s="13" t="s">
        <v>87</v>
      </c>
      <c r="AW1430" s="13" t="s">
        <v>36</v>
      </c>
      <c r="AX1430" s="13" t="s">
        <v>79</v>
      </c>
      <c r="AY1430" s="215" t="s">
        <v>174</v>
      </c>
    </row>
    <row r="1431" spans="2:51" s="14" customFormat="1" ht="11.25">
      <c r="B1431" s="216"/>
      <c r="C1431" s="217"/>
      <c r="D1431" s="207" t="s">
        <v>183</v>
      </c>
      <c r="E1431" s="218" t="s">
        <v>1</v>
      </c>
      <c r="F1431" s="219" t="s">
        <v>825</v>
      </c>
      <c r="G1431" s="217"/>
      <c r="H1431" s="220">
        <v>0.4</v>
      </c>
      <c r="I1431" s="221"/>
      <c r="J1431" s="217"/>
      <c r="K1431" s="217"/>
      <c r="L1431" s="222"/>
      <c r="M1431" s="223"/>
      <c r="N1431" s="224"/>
      <c r="O1431" s="224"/>
      <c r="P1431" s="224"/>
      <c r="Q1431" s="224"/>
      <c r="R1431" s="224"/>
      <c r="S1431" s="224"/>
      <c r="T1431" s="225"/>
      <c r="AT1431" s="226" t="s">
        <v>183</v>
      </c>
      <c r="AU1431" s="226" t="s">
        <v>89</v>
      </c>
      <c r="AV1431" s="14" t="s">
        <v>89</v>
      </c>
      <c r="AW1431" s="14" t="s">
        <v>36</v>
      </c>
      <c r="AX1431" s="14" t="s">
        <v>79</v>
      </c>
      <c r="AY1431" s="226" t="s">
        <v>174</v>
      </c>
    </row>
    <row r="1432" spans="2:51" s="16" customFormat="1" ht="11.25">
      <c r="B1432" s="238"/>
      <c r="C1432" s="239"/>
      <c r="D1432" s="207" t="s">
        <v>183</v>
      </c>
      <c r="E1432" s="240" t="s">
        <v>1</v>
      </c>
      <c r="F1432" s="241" t="s">
        <v>226</v>
      </c>
      <c r="G1432" s="239"/>
      <c r="H1432" s="242">
        <v>0.4</v>
      </c>
      <c r="I1432" s="243"/>
      <c r="J1432" s="239"/>
      <c r="K1432" s="239"/>
      <c r="L1432" s="244"/>
      <c r="M1432" s="245"/>
      <c r="N1432" s="246"/>
      <c r="O1432" s="246"/>
      <c r="P1432" s="246"/>
      <c r="Q1432" s="246"/>
      <c r="R1432" s="246"/>
      <c r="S1432" s="246"/>
      <c r="T1432" s="247"/>
      <c r="AT1432" s="248" t="s">
        <v>183</v>
      </c>
      <c r="AU1432" s="248" t="s">
        <v>89</v>
      </c>
      <c r="AV1432" s="16" t="s">
        <v>194</v>
      </c>
      <c r="AW1432" s="16" t="s">
        <v>36</v>
      </c>
      <c r="AX1432" s="16" t="s">
        <v>79</v>
      </c>
      <c r="AY1432" s="248" t="s">
        <v>174</v>
      </c>
    </row>
    <row r="1433" spans="2:51" s="15" customFormat="1" ht="11.25">
      <c r="B1433" s="227"/>
      <c r="C1433" s="228"/>
      <c r="D1433" s="207" t="s">
        <v>183</v>
      </c>
      <c r="E1433" s="229" t="s">
        <v>1</v>
      </c>
      <c r="F1433" s="230" t="s">
        <v>188</v>
      </c>
      <c r="G1433" s="228"/>
      <c r="H1433" s="231">
        <v>0.9</v>
      </c>
      <c r="I1433" s="232"/>
      <c r="J1433" s="228"/>
      <c r="K1433" s="228"/>
      <c r="L1433" s="233"/>
      <c r="M1433" s="234"/>
      <c r="N1433" s="235"/>
      <c r="O1433" s="235"/>
      <c r="P1433" s="235"/>
      <c r="Q1433" s="235"/>
      <c r="R1433" s="235"/>
      <c r="S1433" s="235"/>
      <c r="T1433" s="236"/>
      <c r="AT1433" s="237" t="s">
        <v>183</v>
      </c>
      <c r="AU1433" s="237" t="s">
        <v>89</v>
      </c>
      <c r="AV1433" s="15" t="s">
        <v>181</v>
      </c>
      <c r="AW1433" s="15" t="s">
        <v>36</v>
      </c>
      <c r="AX1433" s="15" t="s">
        <v>87</v>
      </c>
      <c r="AY1433" s="237" t="s">
        <v>174</v>
      </c>
    </row>
    <row r="1434" spans="1:65" s="2" customFormat="1" ht="14.45" customHeight="1">
      <c r="A1434" s="35"/>
      <c r="B1434" s="36"/>
      <c r="C1434" s="192" t="s">
        <v>1291</v>
      </c>
      <c r="D1434" s="192" t="s">
        <v>176</v>
      </c>
      <c r="E1434" s="193" t="s">
        <v>1292</v>
      </c>
      <c r="F1434" s="194" t="s">
        <v>1293</v>
      </c>
      <c r="G1434" s="195" t="s">
        <v>357</v>
      </c>
      <c r="H1434" s="196">
        <v>2</v>
      </c>
      <c r="I1434" s="197"/>
      <c r="J1434" s="198">
        <f>ROUND(I1434*H1434,2)</f>
        <v>0</v>
      </c>
      <c r="K1434" s="194" t="s">
        <v>180</v>
      </c>
      <c r="L1434" s="40"/>
      <c r="M1434" s="199" t="s">
        <v>1</v>
      </c>
      <c r="N1434" s="200" t="s">
        <v>44</v>
      </c>
      <c r="O1434" s="72"/>
      <c r="P1434" s="201">
        <f>O1434*H1434</f>
        <v>0</v>
      </c>
      <c r="Q1434" s="201">
        <v>0.00259</v>
      </c>
      <c r="R1434" s="201">
        <f>Q1434*H1434</f>
        <v>0.00518</v>
      </c>
      <c r="S1434" s="201">
        <v>0.126</v>
      </c>
      <c r="T1434" s="202">
        <f>S1434*H1434</f>
        <v>0.252</v>
      </c>
      <c r="U1434" s="35"/>
      <c r="V1434" s="35"/>
      <c r="W1434" s="35"/>
      <c r="X1434" s="35"/>
      <c r="Y1434" s="35"/>
      <c r="Z1434" s="35"/>
      <c r="AA1434" s="35"/>
      <c r="AB1434" s="35"/>
      <c r="AC1434" s="35"/>
      <c r="AD1434" s="35"/>
      <c r="AE1434" s="35"/>
      <c r="AR1434" s="203" t="s">
        <v>181</v>
      </c>
      <c r="AT1434" s="203" t="s">
        <v>176</v>
      </c>
      <c r="AU1434" s="203" t="s">
        <v>89</v>
      </c>
      <c r="AY1434" s="18" t="s">
        <v>174</v>
      </c>
      <c r="BE1434" s="204">
        <f>IF(N1434="základní",J1434,0)</f>
        <v>0</v>
      </c>
      <c r="BF1434" s="204">
        <f>IF(N1434="snížená",J1434,0)</f>
        <v>0</v>
      </c>
      <c r="BG1434" s="204">
        <f>IF(N1434="zákl. přenesená",J1434,0)</f>
        <v>0</v>
      </c>
      <c r="BH1434" s="204">
        <f>IF(N1434="sníž. přenesená",J1434,0)</f>
        <v>0</v>
      </c>
      <c r="BI1434" s="204">
        <f>IF(N1434="nulová",J1434,0)</f>
        <v>0</v>
      </c>
      <c r="BJ1434" s="18" t="s">
        <v>87</v>
      </c>
      <c r="BK1434" s="204">
        <f>ROUND(I1434*H1434,2)</f>
        <v>0</v>
      </c>
      <c r="BL1434" s="18" t="s">
        <v>181</v>
      </c>
      <c r="BM1434" s="203" t="s">
        <v>1294</v>
      </c>
    </row>
    <row r="1435" spans="2:51" s="13" customFormat="1" ht="11.25">
      <c r="B1435" s="205"/>
      <c r="C1435" s="206"/>
      <c r="D1435" s="207" t="s">
        <v>183</v>
      </c>
      <c r="E1435" s="208" t="s">
        <v>1</v>
      </c>
      <c r="F1435" s="209" t="s">
        <v>1249</v>
      </c>
      <c r="G1435" s="206"/>
      <c r="H1435" s="208" t="s">
        <v>1</v>
      </c>
      <c r="I1435" s="210"/>
      <c r="J1435" s="206"/>
      <c r="K1435" s="206"/>
      <c r="L1435" s="211"/>
      <c r="M1435" s="212"/>
      <c r="N1435" s="213"/>
      <c r="O1435" s="213"/>
      <c r="P1435" s="213"/>
      <c r="Q1435" s="213"/>
      <c r="R1435" s="213"/>
      <c r="S1435" s="213"/>
      <c r="T1435" s="214"/>
      <c r="AT1435" s="215" t="s">
        <v>183</v>
      </c>
      <c r="AU1435" s="215" t="s">
        <v>89</v>
      </c>
      <c r="AV1435" s="13" t="s">
        <v>87</v>
      </c>
      <c r="AW1435" s="13" t="s">
        <v>36</v>
      </c>
      <c r="AX1435" s="13" t="s">
        <v>79</v>
      </c>
      <c r="AY1435" s="215" t="s">
        <v>174</v>
      </c>
    </row>
    <row r="1436" spans="2:51" s="13" customFormat="1" ht="11.25">
      <c r="B1436" s="205"/>
      <c r="C1436" s="206"/>
      <c r="D1436" s="207" t="s">
        <v>183</v>
      </c>
      <c r="E1436" s="208" t="s">
        <v>1</v>
      </c>
      <c r="F1436" s="209" t="s">
        <v>1250</v>
      </c>
      <c r="G1436" s="206"/>
      <c r="H1436" s="208" t="s">
        <v>1</v>
      </c>
      <c r="I1436" s="210"/>
      <c r="J1436" s="206"/>
      <c r="K1436" s="206"/>
      <c r="L1436" s="211"/>
      <c r="M1436" s="212"/>
      <c r="N1436" s="213"/>
      <c r="O1436" s="213"/>
      <c r="P1436" s="213"/>
      <c r="Q1436" s="213"/>
      <c r="R1436" s="213"/>
      <c r="S1436" s="213"/>
      <c r="T1436" s="214"/>
      <c r="AT1436" s="215" t="s">
        <v>183</v>
      </c>
      <c r="AU1436" s="215" t="s">
        <v>89</v>
      </c>
      <c r="AV1436" s="13" t="s">
        <v>87</v>
      </c>
      <c r="AW1436" s="13" t="s">
        <v>36</v>
      </c>
      <c r="AX1436" s="13" t="s">
        <v>79</v>
      </c>
      <c r="AY1436" s="215" t="s">
        <v>174</v>
      </c>
    </row>
    <row r="1437" spans="2:51" s="13" customFormat="1" ht="11.25">
      <c r="B1437" s="205"/>
      <c r="C1437" s="206"/>
      <c r="D1437" s="207" t="s">
        <v>183</v>
      </c>
      <c r="E1437" s="208" t="s">
        <v>1</v>
      </c>
      <c r="F1437" s="209" t="s">
        <v>1251</v>
      </c>
      <c r="G1437" s="206"/>
      <c r="H1437" s="208" t="s">
        <v>1</v>
      </c>
      <c r="I1437" s="210"/>
      <c r="J1437" s="206"/>
      <c r="K1437" s="206"/>
      <c r="L1437" s="211"/>
      <c r="M1437" s="212"/>
      <c r="N1437" s="213"/>
      <c r="O1437" s="213"/>
      <c r="P1437" s="213"/>
      <c r="Q1437" s="213"/>
      <c r="R1437" s="213"/>
      <c r="S1437" s="213"/>
      <c r="T1437" s="214"/>
      <c r="AT1437" s="215" t="s">
        <v>183</v>
      </c>
      <c r="AU1437" s="215" t="s">
        <v>89</v>
      </c>
      <c r="AV1437" s="13" t="s">
        <v>87</v>
      </c>
      <c r="AW1437" s="13" t="s">
        <v>36</v>
      </c>
      <c r="AX1437" s="13" t="s">
        <v>79</v>
      </c>
      <c r="AY1437" s="215" t="s">
        <v>174</v>
      </c>
    </row>
    <row r="1438" spans="2:51" s="14" customFormat="1" ht="11.25">
      <c r="B1438" s="216"/>
      <c r="C1438" s="217"/>
      <c r="D1438" s="207" t="s">
        <v>183</v>
      </c>
      <c r="E1438" s="218" t="s">
        <v>1</v>
      </c>
      <c r="F1438" s="219" t="s">
        <v>1252</v>
      </c>
      <c r="G1438" s="217"/>
      <c r="H1438" s="220">
        <v>1.2</v>
      </c>
      <c r="I1438" s="221"/>
      <c r="J1438" s="217"/>
      <c r="K1438" s="217"/>
      <c r="L1438" s="222"/>
      <c r="M1438" s="223"/>
      <c r="N1438" s="224"/>
      <c r="O1438" s="224"/>
      <c r="P1438" s="224"/>
      <c r="Q1438" s="224"/>
      <c r="R1438" s="224"/>
      <c r="S1438" s="224"/>
      <c r="T1438" s="225"/>
      <c r="AT1438" s="226" t="s">
        <v>183</v>
      </c>
      <c r="AU1438" s="226" t="s">
        <v>89</v>
      </c>
      <c r="AV1438" s="14" t="s">
        <v>89</v>
      </c>
      <c r="AW1438" s="14" t="s">
        <v>36</v>
      </c>
      <c r="AX1438" s="14" t="s">
        <v>79</v>
      </c>
      <c r="AY1438" s="226" t="s">
        <v>174</v>
      </c>
    </row>
    <row r="1439" spans="2:51" s="13" customFormat="1" ht="11.25">
      <c r="B1439" s="205"/>
      <c r="C1439" s="206"/>
      <c r="D1439" s="207" t="s">
        <v>183</v>
      </c>
      <c r="E1439" s="208" t="s">
        <v>1</v>
      </c>
      <c r="F1439" s="209" t="s">
        <v>1253</v>
      </c>
      <c r="G1439" s="206"/>
      <c r="H1439" s="208" t="s">
        <v>1</v>
      </c>
      <c r="I1439" s="210"/>
      <c r="J1439" s="206"/>
      <c r="K1439" s="206"/>
      <c r="L1439" s="211"/>
      <c r="M1439" s="212"/>
      <c r="N1439" s="213"/>
      <c r="O1439" s="213"/>
      <c r="P1439" s="213"/>
      <c r="Q1439" s="213"/>
      <c r="R1439" s="213"/>
      <c r="S1439" s="213"/>
      <c r="T1439" s="214"/>
      <c r="AT1439" s="215" t="s">
        <v>183</v>
      </c>
      <c r="AU1439" s="215" t="s">
        <v>89</v>
      </c>
      <c r="AV1439" s="13" t="s">
        <v>87</v>
      </c>
      <c r="AW1439" s="13" t="s">
        <v>36</v>
      </c>
      <c r="AX1439" s="13" t="s">
        <v>79</v>
      </c>
      <c r="AY1439" s="215" t="s">
        <v>174</v>
      </c>
    </row>
    <row r="1440" spans="2:51" s="14" customFormat="1" ht="11.25">
      <c r="B1440" s="216"/>
      <c r="C1440" s="217"/>
      <c r="D1440" s="207" t="s">
        <v>183</v>
      </c>
      <c r="E1440" s="218" t="s">
        <v>1</v>
      </c>
      <c r="F1440" s="219" t="s">
        <v>1281</v>
      </c>
      <c r="G1440" s="217"/>
      <c r="H1440" s="220">
        <v>0.8</v>
      </c>
      <c r="I1440" s="221"/>
      <c r="J1440" s="217"/>
      <c r="K1440" s="217"/>
      <c r="L1440" s="222"/>
      <c r="M1440" s="223"/>
      <c r="N1440" s="224"/>
      <c r="O1440" s="224"/>
      <c r="P1440" s="224"/>
      <c r="Q1440" s="224"/>
      <c r="R1440" s="224"/>
      <c r="S1440" s="224"/>
      <c r="T1440" s="225"/>
      <c r="AT1440" s="226" t="s">
        <v>183</v>
      </c>
      <c r="AU1440" s="226" t="s">
        <v>89</v>
      </c>
      <c r="AV1440" s="14" t="s">
        <v>89</v>
      </c>
      <c r="AW1440" s="14" t="s">
        <v>36</v>
      </c>
      <c r="AX1440" s="14" t="s">
        <v>79</v>
      </c>
      <c r="AY1440" s="226" t="s">
        <v>174</v>
      </c>
    </row>
    <row r="1441" spans="2:51" s="15" customFormat="1" ht="11.25">
      <c r="B1441" s="227"/>
      <c r="C1441" s="228"/>
      <c r="D1441" s="207" t="s">
        <v>183</v>
      </c>
      <c r="E1441" s="229" t="s">
        <v>1</v>
      </c>
      <c r="F1441" s="230" t="s">
        <v>188</v>
      </c>
      <c r="G1441" s="228"/>
      <c r="H1441" s="231">
        <v>2</v>
      </c>
      <c r="I1441" s="232"/>
      <c r="J1441" s="228"/>
      <c r="K1441" s="228"/>
      <c r="L1441" s="233"/>
      <c r="M1441" s="234"/>
      <c r="N1441" s="235"/>
      <c r="O1441" s="235"/>
      <c r="P1441" s="235"/>
      <c r="Q1441" s="235"/>
      <c r="R1441" s="235"/>
      <c r="S1441" s="235"/>
      <c r="T1441" s="236"/>
      <c r="AT1441" s="237" t="s">
        <v>183</v>
      </c>
      <c r="AU1441" s="237" t="s">
        <v>89</v>
      </c>
      <c r="AV1441" s="15" t="s">
        <v>181</v>
      </c>
      <c r="AW1441" s="15" t="s">
        <v>36</v>
      </c>
      <c r="AX1441" s="15" t="s">
        <v>87</v>
      </c>
      <c r="AY1441" s="237" t="s">
        <v>174</v>
      </c>
    </row>
    <row r="1442" spans="1:65" s="2" customFormat="1" ht="14.45" customHeight="1">
      <c r="A1442" s="35"/>
      <c r="B1442" s="36"/>
      <c r="C1442" s="192" t="s">
        <v>1295</v>
      </c>
      <c r="D1442" s="192" t="s">
        <v>176</v>
      </c>
      <c r="E1442" s="193" t="s">
        <v>1296</v>
      </c>
      <c r="F1442" s="194" t="s">
        <v>1297</v>
      </c>
      <c r="G1442" s="195" t="s">
        <v>357</v>
      </c>
      <c r="H1442" s="196">
        <v>2.85</v>
      </c>
      <c r="I1442" s="197"/>
      <c r="J1442" s="198">
        <f>ROUND(I1442*H1442,2)</f>
        <v>0</v>
      </c>
      <c r="K1442" s="194" t="s">
        <v>180</v>
      </c>
      <c r="L1442" s="40"/>
      <c r="M1442" s="199" t="s">
        <v>1</v>
      </c>
      <c r="N1442" s="200" t="s">
        <v>44</v>
      </c>
      <c r="O1442" s="72"/>
      <c r="P1442" s="201">
        <f>O1442*H1442</f>
        <v>0</v>
      </c>
      <c r="Q1442" s="201">
        <v>0.00284</v>
      </c>
      <c r="R1442" s="201">
        <f>Q1442*H1442</f>
        <v>0.008094</v>
      </c>
      <c r="S1442" s="201">
        <v>0.159</v>
      </c>
      <c r="T1442" s="202">
        <f>S1442*H1442</f>
        <v>0.45315</v>
      </c>
      <c r="U1442" s="35"/>
      <c r="V1442" s="35"/>
      <c r="W1442" s="35"/>
      <c r="X1442" s="35"/>
      <c r="Y1442" s="35"/>
      <c r="Z1442" s="35"/>
      <c r="AA1442" s="35"/>
      <c r="AB1442" s="35"/>
      <c r="AC1442" s="35"/>
      <c r="AD1442" s="35"/>
      <c r="AE1442" s="35"/>
      <c r="AR1442" s="203" t="s">
        <v>181</v>
      </c>
      <c r="AT1442" s="203" t="s">
        <v>176</v>
      </c>
      <c r="AU1442" s="203" t="s">
        <v>89</v>
      </c>
      <c r="AY1442" s="18" t="s">
        <v>174</v>
      </c>
      <c r="BE1442" s="204">
        <f>IF(N1442="základní",J1442,0)</f>
        <v>0</v>
      </c>
      <c r="BF1442" s="204">
        <f>IF(N1442="snížená",J1442,0)</f>
        <v>0</v>
      </c>
      <c r="BG1442" s="204">
        <f>IF(N1442="zákl. přenesená",J1442,0)</f>
        <v>0</v>
      </c>
      <c r="BH1442" s="204">
        <f>IF(N1442="sníž. přenesená",J1442,0)</f>
        <v>0</v>
      </c>
      <c r="BI1442" s="204">
        <f>IF(N1442="nulová",J1442,0)</f>
        <v>0</v>
      </c>
      <c r="BJ1442" s="18" t="s">
        <v>87</v>
      </c>
      <c r="BK1442" s="204">
        <f>ROUND(I1442*H1442,2)</f>
        <v>0</v>
      </c>
      <c r="BL1442" s="18" t="s">
        <v>181</v>
      </c>
      <c r="BM1442" s="203" t="s">
        <v>1298</v>
      </c>
    </row>
    <row r="1443" spans="2:51" s="13" customFormat="1" ht="11.25">
      <c r="B1443" s="205"/>
      <c r="C1443" s="206"/>
      <c r="D1443" s="207" t="s">
        <v>183</v>
      </c>
      <c r="E1443" s="208" t="s">
        <v>1</v>
      </c>
      <c r="F1443" s="209" t="s">
        <v>1234</v>
      </c>
      <c r="G1443" s="206"/>
      <c r="H1443" s="208" t="s">
        <v>1</v>
      </c>
      <c r="I1443" s="210"/>
      <c r="J1443" s="206"/>
      <c r="K1443" s="206"/>
      <c r="L1443" s="211"/>
      <c r="M1443" s="212"/>
      <c r="N1443" s="213"/>
      <c r="O1443" s="213"/>
      <c r="P1443" s="213"/>
      <c r="Q1443" s="213"/>
      <c r="R1443" s="213"/>
      <c r="S1443" s="213"/>
      <c r="T1443" s="214"/>
      <c r="AT1443" s="215" t="s">
        <v>183</v>
      </c>
      <c r="AU1443" s="215" t="s">
        <v>89</v>
      </c>
      <c r="AV1443" s="13" t="s">
        <v>87</v>
      </c>
      <c r="AW1443" s="13" t="s">
        <v>36</v>
      </c>
      <c r="AX1443" s="13" t="s">
        <v>79</v>
      </c>
      <c r="AY1443" s="215" t="s">
        <v>174</v>
      </c>
    </row>
    <row r="1444" spans="2:51" s="14" customFormat="1" ht="11.25">
      <c r="B1444" s="216"/>
      <c r="C1444" s="217"/>
      <c r="D1444" s="207" t="s">
        <v>183</v>
      </c>
      <c r="E1444" s="218" t="s">
        <v>1</v>
      </c>
      <c r="F1444" s="219" t="s">
        <v>1299</v>
      </c>
      <c r="G1444" s="217"/>
      <c r="H1444" s="220">
        <v>0.4</v>
      </c>
      <c r="I1444" s="221"/>
      <c r="J1444" s="217"/>
      <c r="K1444" s="217"/>
      <c r="L1444" s="222"/>
      <c r="M1444" s="223"/>
      <c r="N1444" s="224"/>
      <c r="O1444" s="224"/>
      <c r="P1444" s="224"/>
      <c r="Q1444" s="224"/>
      <c r="R1444" s="224"/>
      <c r="S1444" s="224"/>
      <c r="T1444" s="225"/>
      <c r="AT1444" s="226" t="s">
        <v>183</v>
      </c>
      <c r="AU1444" s="226" t="s">
        <v>89</v>
      </c>
      <c r="AV1444" s="14" t="s">
        <v>89</v>
      </c>
      <c r="AW1444" s="14" t="s">
        <v>36</v>
      </c>
      <c r="AX1444" s="14" t="s">
        <v>79</v>
      </c>
      <c r="AY1444" s="226" t="s">
        <v>174</v>
      </c>
    </row>
    <row r="1445" spans="2:51" s="16" customFormat="1" ht="11.25">
      <c r="B1445" s="238"/>
      <c r="C1445" s="239"/>
      <c r="D1445" s="207" t="s">
        <v>183</v>
      </c>
      <c r="E1445" s="240" t="s">
        <v>1</v>
      </c>
      <c r="F1445" s="241" t="s">
        <v>226</v>
      </c>
      <c r="G1445" s="239"/>
      <c r="H1445" s="242">
        <v>0.4</v>
      </c>
      <c r="I1445" s="243"/>
      <c r="J1445" s="239"/>
      <c r="K1445" s="239"/>
      <c r="L1445" s="244"/>
      <c r="M1445" s="245"/>
      <c r="N1445" s="246"/>
      <c r="O1445" s="246"/>
      <c r="P1445" s="246"/>
      <c r="Q1445" s="246"/>
      <c r="R1445" s="246"/>
      <c r="S1445" s="246"/>
      <c r="T1445" s="247"/>
      <c r="AT1445" s="248" t="s">
        <v>183</v>
      </c>
      <c r="AU1445" s="248" t="s">
        <v>89</v>
      </c>
      <c r="AV1445" s="16" t="s">
        <v>194</v>
      </c>
      <c r="AW1445" s="16" t="s">
        <v>36</v>
      </c>
      <c r="AX1445" s="16" t="s">
        <v>79</v>
      </c>
      <c r="AY1445" s="248" t="s">
        <v>174</v>
      </c>
    </row>
    <row r="1446" spans="2:51" s="13" customFormat="1" ht="11.25">
      <c r="B1446" s="205"/>
      <c r="C1446" s="206"/>
      <c r="D1446" s="207" t="s">
        <v>183</v>
      </c>
      <c r="E1446" s="208" t="s">
        <v>1</v>
      </c>
      <c r="F1446" s="209" t="s">
        <v>1227</v>
      </c>
      <c r="G1446" s="206"/>
      <c r="H1446" s="208" t="s">
        <v>1</v>
      </c>
      <c r="I1446" s="210"/>
      <c r="J1446" s="206"/>
      <c r="K1446" s="206"/>
      <c r="L1446" s="211"/>
      <c r="M1446" s="212"/>
      <c r="N1446" s="213"/>
      <c r="O1446" s="213"/>
      <c r="P1446" s="213"/>
      <c r="Q1446" s="213"/>
      <c r="R1446" s="213"/>
      <c r="S1446" s="213"/>
      <c r="T1446" s="214"/>
      <c r="AT1446" s="215" t="s">
        <v>183</v>
      </c>
      <c r="AU1446" s="215" t="s">
        <v>89</v>
      </c>
      <c r="AV1446" s="13" t="s">
        <v>87</v>
      </c>
      <c r="AW1446" s="13" t="s">
        <v>36</v>
      </c>
      <c r="AX1446" s="13" t="s">
        <v>79</v>
      </c>
      <c r="AY1446" s="215" t="s">
        <v>174</v>
      </c>
    </row>
    <row r="1447" spans="2:51" s="13" customFormat="1" ht="11.25">
      <c r="B1447" s="205"/>
      <c r="C1447" s="206"/>
      <c r="D1447" s="207" t="s">
        <v>183</v>
      </c>
      <c r="E1447" s="208" t="s">
        <v>1</v>
      </c>
      <c r="F1447" s="209" t="s">
        <v>1228</v>
      </c>
      <c r="G1447" s="206"/>
      <c r="H1447" s="208" t="s">
        <v>1</v>
      </c>
      <c r="I1447" s="210"/>
      <c r="J1447" s="206"/>
      <c r="K1447" s="206"/>
      <c r="L1447" s="211"/>
      <c r="M1447" s="212"/>
      <c r="N1447" s="213"/>
      <c r="O1447" s="213"/>
      <c r="P1447" s="213"/>
      <c r="Q1447" s="213"/>
      <c r="R1447" s="213"/>
      <c r="S1447" s="213"/>
      <c r="T1447" s="214"/>
      <c r="AT1447" s="215" t="s">
        <v>183</v>
      </c>
      <c r="AU1447" s="215" t="s">
        <v>89</v>
      </c>
      <c r="AV1447" s="13" t="s">
        <v>87</v>
      </c>
      <c r="AW1447" s="13" t="s">
        <v>36</v>
      </c>
      <c r="AX1447" s="13" t="s">
        <v>79</v>
      </c>
      <c r="AY1447" s="215" t="s">
        <v>174</v>
      </c>
    </row>
    <row r="1448" spans="2:51" s="14" customFormat="1" ht="11.25">
      <c r="B1448" s="216"/>
      <c r="C1448" s="217"/>
      <c r="D1448" s="207" t="s">
        <v>183</v>
      </c>
      <c r="E1448" s="218" t="s">
        <v>1</v>
      </c>
      <c r="F1448" s="219" t="s">
        <v>1300</v>
      </c>
      <c r="G1448" s="217"/>
      <c r="H1448" s="220">
        <v>1</v>
      </c>
      <c r="I1448" s="221"/>
      <c r="J1448" s="217"/>
      <c r="K1448" s="217"/>
      <c r="L1448" s="222"/>
      <c r="M1448" s="223"/>
      <c r="N1448" s="224"/>
      <c r="O1448" s="224"/>
      <c r="P1448" s="224"/>
      <c r="Q1448" s="224"/>
      <c r="R1448" s="224"/>
      <c r="S1448" s="224"/>
      <c r="T1448" s="225"/>
      <c r="AT1448" s="226" t="s">
        <v>183</v>
      </c>
      <c r="AU1448" s="226" t="s">
        <v>89</v>
      </c>
      <c r="AV1448" s="14" t="s">
        <v>89</v>
      </c>
      <c r="AW1448" s="14" t="s">
        <v>36</v>
      </c>
      <c r="AX1448" s="14" t="s">
        <v>79</v>
      </c>
      <c r="AY1448" s="226" t="s">
        <v>174</v>
      </c>
    </row>
    <row r="1449" spans="2:51" s="16" customFormat="1" ht="11.25">
      <c r="B1449" s="238"/>
      <c r="C1449" s="239"/>
      <c r="D1449" s="207" t="s">
        <v>183</v>
      </c>
      <c r="E1449" s="240" t="s">
        <v>1</v>
      </c>
      <c r="F1449" s="241" t="s">
        <v>226</v>
      </c>
      <c r="G1449" s="239"/>
      <c r="H1449" s="242">
        <v>1</v>
      </c>
      <c r="I1449" s="243"/>
      <c r="J1449" s="239"/>
      <c r="K1449" s="239"/>
      <c r="L1449" s="244"/>
      <c r="M1449" s="245"/>
      <c r="N1449" s="246"/>
      <c r="O1449" s="246"/>
      <c r="P1449" s="246"/>
      <c r="Q1449" s="246"/>
      <c r="R1449" s="246"/>
      <c r="S1449" s="246"/>
      <c r="T1449" s="247"/>
      <c r="AT1449" s="248" t="s">
        <v>183</v>
      </c>
      <c r="AU1449" s="248" t="s">
        <v>89</v>
      </c>
      <c r="AV1449" s="16" t="s">
        <v>194</v>
      </c>
      <c r="AW1449" s="16" t="s">
        <v>36</v>
      </c>
      <c r="AX1449" s="16" t="s">
        <v>79</v>
      </c>
      <c r="AY1449" s="248" t="s">
        <v>174</v>
      </c>
    </row>
    <row r="1450" spans="2:51" s="13" customFormat="1" ht="11.25">
      <c r="B1450" s="205"/>
      <c r="C1450" s="206"/>
      <c r="D1450" s="207" t="s">
        <v>183</v>
      </c>
      <c r="E1450" s="208" t="s">
        <v>1</v>
      </c>
      <c r="F1450" s="209" t="s">
        <v>1279</v>
      </c>
      <c r="G1450" s="206"/>
      <c r="H1450" s="208" t="s">
        <v>1</v>
      </c>
      <c r="I1450" s="210"/>
      <c r="J1450" s="206"/>
      <c r="K1450" s="206"/>
      <c r="L1450" s="211"/>
      <c r="M1450" s="212"/>
      <c r="N1450" s="213"/>
      <c r="O1450" s="213"/>
      <c r="P1450" s="213"/>
      <c r="Q1450" s="213"/>
      <c r="R1450" s="213"/>
      <c r="S1450" s="213"/>
      <c r="T1450" s="214"/>
      <c r="AT1450" s="215" t="s">
        <v>183</v>
      </c>
      <c r="AU1450" s="215" t="s">
        <v>89</v>
      </c>
      <c r="AV1450" s="13" t="s">
        <v>87</v>
      </c>
      <c r="AW1450" s="13" t="s">
        <v>36</v>
      </c>
      <c r="AX1450" s="13" t="s">
        <v>79</v>
      </c>
      <c r="AY1450" s="215" t="s">
        <v>174</v>
      </c>
    </row>
    <row r="1451" spans="2:51" s="13" customFormat="1" ht="11.25">
      <c r="B1451" s="205"/>
      <c r="C1451" s="206"/>
      <c r="D1451" s="207" t="s">
        <v>183</v>
      </c>
      <c r="E1451" s="208" t="s">
        <v>1</v>
      </c>
      <c r="F1451" s="209" t="s">
        <v>1280</v>
      </c>
      <c r="G1451" s="206"/>
      <c r="H1451" s="208" t="s">
        <v>1</v>
      </c>
      <c r="I1451" s="210"/>
      <c r="J1451" s="206"/>
      <c r="K1451" s="206"/>
      <c r="L1451" s="211"/>
      <c r="M1451" s="212"/>
      <c r="N1451" s="213"/>
      <c r="O1451" s="213"/>
      <c r="P1451" s="213"/>
      <c r="Q1451" s="213"/>
      <c r="R1451" s="213"/>
      <c r="S1451" s="213"/>
      <c r="T1451" s="214"/>
      <c r="AT1451" s="215" t="s">
        <v>183</v>
      </c>
      <c r="AU1451" s="215" t="s">
        <v>89</v>
      </c>
      <c r="AV1451" s="13" t="s">
        <v>87</v>
      </c>
      <c r="AW1451" s="13" t="s">
        <v>36</v>
      </c>
      <c r="AX1451" s="13" t="s">
        <v>79</v>
      </c>
      <c r="AY1451" s="215" t="s">
        <v>174</v>
      </c>
    </row>
    <row r="1452" spans="2:51" s="14" customFormat="1" ht="11.25">
      <c r="B1452" s="216"/>
      <c r="C1452" s="217"/>
      <c r="D1452" s="207" t="s">
        <v>183</v>
      </c>
      <c r="E1452" s="218" t="s">
        <v>1</v>
      </c>
      <c r="F1452" s="219" t="s">
        <v>1301</v>
      </c>
      <c r="G1452" s="217"/>
      <c r="H1452" s="220">
        <v>1.45</v>
      </c>
      <c r="I1452" s="221"/>
      <c r="J1452" s="217"/>
      <c r="K1452" s="217"/>
      <c r="L1452" s="222"/>
      <c r="M1452" s="223"/>
      <c r="N1452" s="224"/>
      <c r="O1452" s="224"/>
      <c r="P1452" s="224"/>
      <c r="Q1452" s="224"/>
      <c r="R1452" s="224"/>
      <c r="S1452" s="224"/>
      <c r="T1452" s="225"/>
      <c r="AT1452" s="226" t="s">
        <v>183</v>
      </c>
      <c r="AU1452" s="226" t="s">
        <v>89</v>
      </c>
      <c r="AV1452" s="14" t="s">
        <v>89</v>
      </c>
      <c r="AW1452" s="14" t="s">
        <v>36</v>
      </c>
      <c r="AX1452" s="14" t="s">
        <v>79</v>
      </c>
      <c r="AY1452" s="226" t="s">
        <v>174</v>
      </c>
    </row>
    <row r="1453" spans="2:51" s="16" customFormat="1" ht="11.25">
      <c r="B1453" s="238"/>
      <c r="C1453" s="239"/>
      <c r="D1453" s="207" t="s">
        <v>183</v>
      </c>
      <c r="E1453" s="240" t="s">
        <v>1</v>
      </c>
      <c r="F1453" s="241" t="s">
        <v>226</v>
      </c>
      <c r="G1453" s="239"/>
      <c r="H1453" s="242">
        <v>1.45</v>
      </c>
      <c r="I1453" s="243"/>
      <c r="J1453" s="239"/>
      <c r="K1453" s="239"/>
      <c r="L1453" s="244"/>
      <c r="M1453" s="245"/>
      <c r="N1453" s="246"/>
      <c r="O1453" s="246"/>
      <c r="P1453" s="246"/>
      <c r="Q1453" s="246"/>
      <c r="R1453" s="246"/>
      <c r="S1453" s="246"/>
      <c r="T1453" s="247"/>
      <c r="AT1453" s="248" t="s">
        <v>183</v>
      </c>
      <c r="AU1453" s="248" t="s">
        <v>89</v>
      </c>
      <c r="AV1453" s="16" t="s">
        <v>194</v>
      </c>
      <c r="AW1453" s="16" t="s">
        <v>36</v>
      </c>
      <c r="AX1453" s="16" t="s">
        <v>79</v>
      </c>
      <c r="AY1453" s="248" t="s">
        <v>174</v>
      </c>
    </row>
    <row r="1454" spans="2:51" s="15" customFormat="1" ht="11.25">
      <c r="B1454" s="227"/>
      <c r="C1454" s="228"/>
      <c r="D1454" s="207" t="s">
        <v>183</v>
      </c>
      <c r="E1454" s="229" t="s">
        <v>1</v>
      </c>
      <c r="F1454" s="230" t="s">
        <v>188</v>
      </c>
      <c r="G1454" s="228"/>
      <c r="H1454" s="231">
        <v>2.8499999999999996</v>
      </c>
      <c r="I1454" s="232"/>
      <c r="J1454" s="228"/>
      <c r="K1454" s="228"/>
      <c r="L1454" s="233"/>
      <c r="M1454" s="234"/>
      <c r="N1454" s="235"/>
      <c r="O1454" s="235"/>
      <c r="P1454" s="235"/>
      <c r="Q1454" s="235"/>
      <c r="R1454" s="235"/>
      <c r="S1454" s="235"/>
      <c r="T1454" s="236"/>
      <c r="AT1454" s="237" t="s">
        <v>183</v>
      </c>
      <c r="AU1454" s="237" t="s">
        <v>89</v>
      </c>
      <c r="AV1454" s="15" t="s">
        <v>181</v>
      </c>
      <c r="AW1454" s="15" t="s">
        <v>36</v>
      </c>
      <c r="AX1454" s="15" t="s">
        <v>87</v>
      </c>
      <c r="AY1454" s="237" t="s">
        <v>174</v>
      </c>
    </row>
    <row r="1455" spans="1:65" s="2" customFormat="1" ht="14.45" customHeight="1">
      <c r="A1455" s="35"/>
      <c r="B1455" s="36"/>
      <c r="C1455" s="192" t="s">
        <v>1302</v>
      </c>
      <c r="D1455" s="192" t="s">
        <v>176</v>
      </c>
      <c r="E1455" s="193" t="s">
        <v>1303</v>
      </c>
      <c r="F1455" s="194" t="s">
        <v>1304</v>
      </c>
      <c r="G1455" s="195" t="s">
        <v>357</v>
      </c>
      <c r="H1455" s="196">
        <v>1</v>
      </c>
      <c r="I1455" s="197"/>
      <c r="J1455" s="198">
        <f>ROUND(I1455*H1455,2)</f>
        <v>0</v>
      </c>
      <c r="K1455" s="194" t="s">
        <v>180</v>
      </c>
      <c r="L1455" s="40"/>
      <c r="M1455" s="199" t="s">
        <v>1</v>
      </c>
      <c r="N1455" s="200" t="s">
        <v>44</v>
      </c>
      <c r="O1455" s="72"/>
      <c r="P1455" s="201">
        <f>O1455*H1455</f>
        <v>0</v>
      </c>
      <c r="Q1455" s="201">
        <v>0.00313</v>
      </c>
      <c r="R1455" s="201">
        <f>Q1455*H1455</f>
        <v>0.00313</v>
      </c>
      <c r="S1455" s="201">
        <v>0.196</v>
      </c>
      <c r="T1455" s="202">
        <f>S1455*H1455</f>
        <v>0.196</v>
      </c>
      <c r="U1455" s="35"/>
      <c r="V1455" s="35"/>
      <c r="W1455" s="35"/>
      <c r="X1455" s="35"/>
      <c r="Y1455" s="35"/>
      <c r="Z1455" s="35"/>
      <c r="AA1455" s="35"/>
      <c r="AB1455" s="35"/>
      <c r="AC1455" s="35"/>
      <c r="AD1455" s="35"/>
      <c r="AE1455" s="35"/>
      <c r="AR1455" s="203" t="s">
        <v>181</v>
      </c>
      <c r="AT1455" s="203" t="s">
        <v>176</v>
      </c>
      <c r="AU1455" s="203" t="s">
        <v>89</v>
      </c>
      <c r="AY1455" s="18" t="s">
        <v>174</v>
      </c>
      <c r="BE1455" s="204">
        <f>IF(N1455="základní",J1455,0)</f>
        <v>0</v>
      </c>
      <c r="BF1455" s="204">
        <f>IF(N1455="snížená",J1455,0)</f>
        <v>0</v>
      </c>
      <c r="BG1455" s="204">
        <f>IF(N1455="zákl. přenesená",J1455,0)</f>
        <v>0</v>
      </c>
      <c r="BH1455" s="204">
        <f>IF(N1455="sníž. přenesená",J1455,0)</f>
        <v>0</v>
      </c>
      <c r="BI1455" s="204">
        <f>IF(N1455="nulová",J1455,0)</f>
        <v>0</v>
      </c>
      <c r="BJ1455" s="18" t="s">
        <v>87</v>
      </c>
      <c r="BK1455" s="204">
        <f>ROUND(I1455*H1455,2)</f>
        <v>0</v>
      </c>
      <c r="BL1455" s="18" t="s">
        <v>181</v>
      </c>
      <c r="BM1455" s="203" t="s">
        <v>1305</v>
      </c>
    </row>
    <row r="1456" spans="2:51" s="13" customFormat="1" ht="11.25">
      <c r="B1456" s="205"/>
      <c r="C1456" s="206"/>
      <c r="D1456" s="207" t="s">
        <v>183</v>
      </c>
      <c r="E1456" s="208" t="s">
        <v>1</v>
      </c>
      <c r="F1456" s="209" t="s">
        <v>1249</v>
      </c>
      <c r="G1456" s="206"/>
      <c r="H1456" s="208" t="s">
        <v>1</v>
      </c>
      <c r="I1456" s="210"/>
      <c r="J1456" s="206"/>
      <c r="K1456" s="206"/>
      <c r="L1456" s="211"/>
      <c r="M1456" s="212"/>
      <c r="N1456" s="213"/>
      <c r="O1456" s="213"/>
      <c r="P1456" s="213"/>
      <c r="Q1456" s="213"/>
      <c r="R1456" s="213"/>
      <c r="S1456" s="213"/>
      <c r="T1456" s="214"/>
      <c r="AT1456" s="215" t="s">
        <v>183</v>
      </c>
      <c r="AU1456" s="215" t="s">
        <v>89</v>
      </c>
      <c r="AV1456" s="13" t="s">
        <v>87</v>
      </c>
      <c r="AW1456" s="13" t="s">
        <v>36</v>
      </c>
      <c r="AX1456" s="13" t="s">
        <v>79</v>
      </c>
      <c r="AY1456" s="215" t="s">
        <v>174</v>
      </c>
    </row>
    <row r="1457" spans="2:51" s="13" customFormat="1" ht="11.25">
      <c r="B1457" s="205"/>
      <c r="C1457" s="206"/>
      <c r="D1457" s="207" t="s">
        <v>183</v>
      </c>
      <c r="E1457" s="208" t="s">
        <v>1</v>
      </c>
      <c r="F1457" s="209" t="s">
        <v>1250</v>
      </c>
      <c r="G1457" s="206"/>
      <c r="H1457" s="208" t="s">
        <v>1</v>
      </c>
      <c r="I1457" s="210"/>
      <c r="J1457" s="206"/>
      <c r="K1457" s="206"/>
      <c r="L1457" s="211"/>
      <c r="M1457" s="212"/>
      <c r="N1457" s="213"/>
      <c r="O1457" s="213"/>
      <c r="P1457" s="213"/>
      <c r="Q1457" s="213"/>
      <c r="R1457" s="213"/>
      <c r="S1457" s="213"/>
      <c r="T1457" s="214"/>
      <c r="AT1457" s="215" t="s">
        <v>183</v>
      </c>
      <c r="AU1457" s="215" t="s">
        <v>89</v>
      </c>
      <c r="AV1457" s="13" t="s">
        <v>87</v>
      </c>
      <c r="AW1457" s="13" t="s">
        <v>36</v>
      </c>
      <c r="AX1457" s="13" t="s">
        <v>79</v>
      </c>
      <c r="AY1457" s="215" t="s">
        <v>174</v>
      </c>
    </row>
    <row r="1458" spans="2:51" s="13" customFormat="1" ht="11.25">
      <c r="B1458" s="205"/>
      <c r="C1458" s="206"/>
      <c r="D1458" s="207" t="s">
        <v>183</v>
      </c>
      <c r="E1458" s="208" t="s">
        <v>1</v>
      </c>
      <c r="F1458" s="209" t="s">
        <v>1251</v>
      </c>
      <c r="G1458" s="206"/>
      <c r="H1458" s="208" t="s">
        <v>1</v>
      </c>
      <c r="I1458" s="210"/>
      <c r="J1458" s="206"/>
      <c r="K1458" s="206"/>
      <c r="L1458" s="211"/>
      <c r="M1458" s="212"/>
      <c r="N1458" s="213"/>
      <c r="O1458" s="213"/>
      <c r="P1458" s="213"/>
      <c r="Q1458" s="213"/>
      <c r="R1458" s="213"/>
      <c r="S1458" s="213"/>
      <c r="T1458" s="214"/>
      <c r="AT1458" s="215" t="s">
        <v>183</v>
      </c>
      <c r="AU1458" s="215" t="s">
        <v>89</v>
      </c>
      <c r="AV1458" s="13" t="s">
        <v>87</v>
      </c>
      <c r="AW1458" s="13" t="s">
        <v>36</v>
      </c>
      <c r="AX1458" s="13" t="s">
        <v>79</v>
      </c>
      <c r="AY1458" s="215" t="s">
        <v>174</v>
      </c>
    </row>
    <row r="1459" spans="2:51" s="14" customFormat="1" ht="11.25">
      <c r="B1459" s="216"/>
      <c r="C1459" s="217"/>
      <c r="D1459" s="207" t="s">
        <v>183</v>
      </c>
      <c r="E1459" s="218" t="s">
        <v>1</v>
      </c>
      <c r="F1459" s="219" t="s">
        <v>1306</v>
      </c>
      <c r="G1459" s="217"/>
      <c r="H1459" s="220">
        <v>0.6</v>
      </c>
      <c r="I1459" s="221"/>
      <c r="J1459" s="217"/>
      <c r="K1459" s="217"/>
      <c r="L1459" s="222"/>
      <c r="M1459" s="223"/>
      <c r="N1459" s="224"/>
      <c r="O1459" s="224"/>
      <c r="P1459" s="224"/>
      <c r="Q1459" s="224"/>
      <c r="R1459" s="224"/>
      <c r="S1459" s="224"/>
      <c r="T1459" s="225"/>
      <c r="AT1459" s="226" t="s">
        <v>183</v>
      </c>
      <c r="AU1459" s="226" t="s">
        <v>89</v>
      </c>
      <c r="AV1459" s="14" t="s">
        <v>89</v>
      </c>
      <c r="AW1459" s="14" t="s">
        <v>36</v>
      </c>
      <c r="AX1459" s="14" t="s">
        <v>79</v>
      </c>
      <c r="AY1459" s="226" t="s">
        <v>174</v>
      </c>
    </row>
    <row r="1460" spans="2:51" s="13" customFormat="1" ht="11.25">
      <c r="B1460" s="205"/>
      <c r="C1460" s="206"/>
      <c r="D1460" s="207" t="s">
        <v>183</v>
      </c>
      <c r="E1460" s="208" t="s">
        <v>1</v>
      </c>
      <c r="F1460" s="209" t="s">
        <v>1253</v>
      </c>
      <c r="G1460" s="206"/>
      <c r="H1460" s="208" t="s">
        <v>1</v>
      </c>
      <c r="I1460" s="210"/>
      <c r="J1460" s="206"/>
      <c r="K1460" s="206"/>
      <c r="L1460" s="211"/>
      <c r="M1460" s="212"/>
      <c r="N1460" s="213"/>
      <c r="O1460" s="213"/>
      <c r="P1460" s="213"/>
      <c r="Q1460" s="213"/>
      <c r="R1460" s="213"/>
      <c r="S1460" s="213"/>
      <c r="T1460" s="214"/>
      <c r="AT1460" s="215" t="s">
        <v>183</v>
      </c>
      <c r="AU1460" s="215" t="s">
        <v>89</v>
      </c>
      <c r="AV1460" s="13" t="s">
        <v>87</v>
      </c>
      <c r="AW1460" s="13" t="s">
        <v>36</v>
      </c>
      <c r="AX1460" s="13" t="s">
        <v>79</v>
      </c>
      <c r="AY1460" s="215" t="s">
        <v>174</v>
      </c>
    </row>
    <row r="1461" spans="2:51" s="14" customFormat="1" ht="11.25">
      <c r="B1461" s="216"/>
      <c r="C1461" s="217"/>
      <c r="D1461" s="207" t="s">
        <v>183</v>
      </c>
      <c r="E1461" s="218" t="s">
        <v>1</v>
      </c>
      <c r="F1461" s="219" t="s">
        <v>825</v>
      </c>
      <c r="G1461" s="217"/>
      <c r="H1461" s="220">
        <v>0.4</v>
      </c>
      <c r="I1461" s="221"/>
      <c r="J1461" s="217"/>
      <c r="K1461" s="217"/>
      <c r="L1461" s="222"/>
      <c r="M1461" s="223"/>
      <c r="N1461" s="224"/>
      <c r="O1461" s="224"/>
      <c r="P1461" s="224"/>
      <c r="Q1461" s="224"/>
      <c r="R1461" s="224"/>
      <c r="S1461" s="224"/>
      <c r="T1461" s="225"/>
      <c r="AT1461" s="226" t="s">
        <v>183</v>
      </c>
      <c r="AU1461" s="226" t="s">
        <v>89</v>
      </c>
      <c r="AV1461" s="14" t="s">
        <v>89</v>
      </c>
      <c r="AW1461" s="14" t="s">
        <v>36</v>
      </c>
      <c r="AX1461" s="14" t="s">
        <v>79</v>
      </c>
      <c r="AY1461" s="226" t="s">
        <v>174</v>
      </c>
    </row>
    <row r="1462" spans="2:51" s="15" customFormat="1" ht="11.25">
      <c r="B1462" s="227"/>
      <c r="C1462" s="228"/>
      <c r="D1462" s="207" t="s">
        <v>183</v>
      </c>
      <c r="E1462" s="229" t="s">
        <v>1</v>
      </c>
      <c r="F1462" s="230" t="s">
        <v>188</v>
      </c>
      <c r="G1462" s="228"/>
      <c r="H1462" s="231">
        <v>1</v>
      </c>
      <c r="I1462" s="232"/>
      <c r="J1462" s="228"/>
      <c r="K1462" s="228"/>
      <c r="L1462" s="233"/>
      <c r="M1462" s="234"/>
      <c r="N1462" s="235"/>
      <c r="O1462" s="235"/>
      <c r="P1462" s="235"/>
      <c r="Q1462" s="235"/>
      <c r="R1462" s="235"/>
      <c r="S1462" s="235"/>
      <c r="T1462" s="236"/>
      <c r="AT1462" s="237" t="s">
        <v>183</v>
      </c>
      <c r="AU1462" s="237" t="s">
        <v>89</v>
      </c>
      <c r="AV1462" s="15" t="s">
        <v>181</v>
      </c>
      <c r="AW1462" s="15" t="s">
        <v>36</v>
      </c>
      <c r="AX1462" s="15" t="s">
        <v>87</v>
      </c>
      <c r="AY1462" s="237" t="s">
        <v>174</v>
      </c>
    </row>
    <row r="1463" spans="1:65" s="2" customFormat="1" ht="14.45" customHeight="1">
      <c r="A1463" s="35"/>
      <c r="B1463" s="36"/>
      <c r="C1463" s="192" t="s">
        <v>1307</v>
      </c>
      <c r="D1463" s="192" t="s">
        <v>176</v>
      </c>
      <c r="E1463" s="193" t="s">
        <v>1308</v>
      </c>
      <c r="F1463" s="194" t="s">
        <v>1309</v>
      </c>
      <c r="G1463" s="195" t="s">
        <v>357</v>
      </c>
      <c r="H1463" s="196">
        <v>0.4</v>
      </c>
      <c r="I1463" s="197"/>
      <c r="J1463" s="198">
        <f>ROUND(I1463*H1463,2)</f>
        <v>0</v>
      </c>
      <c r="K1463" s="194" t="s">
        <v>180</v>
      </c>
      <c r="L1463" s="40"/>
      <c r="M1463" s="199" t="s">
        <v>1</v>
      </c>
      <c r="N1463" s="200" t="s">
        <v>44</v>
      </c>
      <c r="O1463" s="72"/>
      <c r="P1463" s="201">
        <f>O1463*H1463</f>
        <v>0</v>
      </c>
      <c r="Q1463" s="201">
        <v>0.00524</v>
      </c>
      <c r="R1463" s="201">
        <f>Q1463*H1463</f>
        <v>0.002096</v>
      </c>
      <c r="S1463" s="201">
        <v>0.384</v>
      </c>
      <c r="T1463" s="202">
        <f>S1463*H1463</f>
        <v>0.15360000000000001</v>
      </c>
      <c r="U1463" s="35"/>
      <c r="V1463" s="35"/>
      <c r="W1463" s="35"/>
      <c r="X1463" s="35"/>
      <c r="Y1463" s="35"/>
      <c r="Z1463" s="35"/>
      <c r="AA1463" s="35"/>
      <c r="AB1463" s="35"/>
      <c r="AC1463" s="35"/>
      <c r="AD1463" s="35"/>
      <c r="AE1463" s="35"/>
      <c r="AR1463" s="203" t="s">
        <v>181</v>
      </c>
      <c r="AT1463" s="203" t="s">
        <v>176</v>
      </c>
      <c r="AU1463" s="203" t="s">
        <v>89</v>
      </c>
      <c r="AY1463" s="18" t="s">
        <v>174</v>
      </c>
      <c r="BE1463" s="204">
        <f>IF(N1463="základní",J1463,0)</f>
        <v>0</v>
      </c>
      <c r="BF1463" s="204">
        <f>IF(N1463="snížená",J1463,0)</f>
        <v>0</v>
      </c>
      <c r="BG1463" s="204">
        <f>IF(N1463="zákl. přenesená",J1463,0)</f>
        <v>0</v>
      </c>
      <c r="BH1463" s="204">
        <f>IF(N1463="sníž. přenesená",J1463,0)</f>
        <v>0</v>
      </c>
      <c r="BI1463" s="204">
        <f>IF(N1463="nulová",J1463,0)</f>
        <v>0</v>
      </c>
      <c r="BJ1463" s="18" t="s">
        <v>87</v>
      </c>
      <c r="BK1463" s="204">
        <f>ROUND(I1463*H1463,2)</f>
        <v>0</v>
      </c>
      <c r="BL1463" s="18" t="s">
        <v>181</v>
      </c>
      <c r="BM1463" s="203" t="s">
        <v>1310</v>
      </c>
    </row>
    <row r="1464" spans="2:51" s="13" customFormat="1" ht="11.25">
      <c r="B1464" s="205"/>
      <c r="C1464" s="206"/>
      <c r="D1464" s="207" t="s">
        <v>183</v>
      </c>
      <c r="E1464" s="208" t="s">
        <v>1</v>
      </c>
      <c r="F1464" s="209" t="s">
        <v>1249</v>
      </c>
      <c r="G1464" s="206"/>
      <c r="H1464" s="208" t="s">
        <v>1</v>
      </c>
      <c r="I1464" s="210"/>
      <c r="J1464" s="206"/>
      <c r="K1464" s="206"/>
      <c r="L1464" s="211"/>
      <c r="M1464" s="212"/>
      <c r="N1464" s="213"/>
      <c r="O1464" s="213"/>
      <c r="P1464" s="213"/>
      <c r="Q1464" s="213"/>
      <c r="R1464" s="213"/>
      <c r="S1464" s="213"/>
      <c r="T1464" s="214"/>
      <c r="AT1464" s="215" t="s">
        <v>183</v>
      </c>
      <c r="AU1464" s="215" t="s">
        <v>89</v>
      </c>
      <c r="AV1464" s="13" t="s">
        <v>87</v>
      </c>
      <c r="AW1464" s="13" t="s">
        <v>36</v>
      </c>
      <c r="AX1464" s="13" t="s">
        <v>79</v>
      </c>
      <c r="AY1464" s="215" t="s">
        <v>174</v>
      </c>
    </row>
    <row r="1465" spans="2:51" s="13" customFormat="1" ht="11.25">
      <c r="B1465" s="205"/>
      <c r="C1465" s="206"/>
      <c r="D1465" s="207" t="s">
        <v>183</v>
      </c>
      <c r="E1465" s="208" t="s">
        <v>1</v>
      </c>
      <c r="F1465" s="209" t="s">
        <v>1250</v>
      </c>
      <c r="G1465" s="206"/>
      <c r="H1465" s="208" t="s">
        <v>1</v>
      </c>
      <c r="I1465" s="210"/>
      <c r="J1465" s="206"/>
      <c r="K1465" s="206"/>
      <c r="L1465" s="211"/>
      <c r="M1465" s="212"/>
      <c r="N1465" s="213"/>
      <c r="O1465" s="213"/>
      <c r="P1465" s="213"/>
      <c r="Q1465" s="213"/>
      <c r="R1465" s="213"/>
      <c r="S1465" s="213"/>
      <c r="T1465" s="214"/>
      <c r="AT1465" s="215" t="s">
        <v>183</v>
      </c>
      <c r="AU1465" s="215" t="s">
        <v>89</v>
      </c>
      <c r="AV1465" s="13" t="s">
        <v>87</v>
      </c>
      <c r="AW1465" s="13" t="s">
        <v>36</v>
      </c>
      <c r="AX1465" s="13" t="s">
        <v>79</v>
      </c>
      <c r="AY1465" s="215" t="s">
        <v>174</v>
      </c>
    </row>
    <row r="1466" spans="2:51" s="13" customFormat="1" ht="11.25">
      <c r="B1466" s="205"/>
      <c r="C1466" s="206"/>
      <c r="D1466" s="207" t="s">
        <v>183</v>
      </c>
      <c r="E1466" s="208" t="s">
        <v>1</v>
      </c>
      <c r="F1466" s="209" t="s">
        <v>1251</v>
      </c>
      <c r="G1466" s="206"/>
      <c r="H1466" s="208" t="s">
        <v>1</v>
      </c>
      <c r="I1466" s="210"/>
      <c r="J1466" s="206"/>
      <c r="K1466" s="206"/>
      <c r="L1466" s="211"/>
      <c r="M1466" s="212"/>
      <c r="N1466" s="213"/>
      <c r="O1466" s="213"/>
      <c r="P1466" s="213"/>
      <c r="Q1466" s="213"/>
      <c r="R1466" s="213"/>
      <c r="S1466" s="213"/>
      <c r="T1466" s="214"/>
      <c r="AT1466" s="215" t="s">
        <v>183</v>
      </c>
      <c r="AU1466" s="215" t="s">
        <v>89</v>
      </c>
      <c r="AV1466" s="13" t="s">
        <v>87</v>
      </c>
      <c r="AW1466" s="13" t="s">
        <v>36</v>
      </c>
      <c r="AX1466" s="13" t="s">
        <v>79</v>
      </c>
      <c r="AY1466" s="215" t="s">
        <v>174</v>
      </c>
    </row>
    <row r="1467" spans="2:51" s="14" customFormat="1" ht="11.25">
      <c r="B1467" s="216"/>
      <c r="C1467" s="217"/>
      <c r="D1467" s="207" t="s">
        <v>183</v>
      </c>
      <c r="E1467" s="218" t="s">
        <v>1</v>
      </c>
      <c r="F1467" s="219" t="s">
        <v>825</v>
      </c>
      <c r="G1467" s="217"/>
      <c r="H1467" s="220">
        <v>0.4</v>
      </c>
      <c r="I1467" s="221"/>
      <c r="J1467" s="217"/>
      <c r="K1467" s="217"/>
      <c r="L1467" s="222"/>
      <c r="M1467" s="223"/>
      <c r="N1467" s="224"/>
      <c r="O1467" s="224"/>
      <c r="P1467" s="224"/>
      <c r="Q1467" s="224"/>
      <c r="R1467" s="224"/>
      <c r="S1467" s="224"/>
      <c r="T1467" s="225"/>
      <c r="AT1467" s="226" t="s">
        <v>183</v>
      </c>
      <c r="AU1467" s="226" t="s">
        <v>89</v>
      </c>
      <c r="AV1467" s="14" t="s">
        <v>89</v>
      </c>
      <c r="AW1467" s="14" t="s">
        <v>36</v>
      </c>
      <c r="AX1467" s="14" t="s">
        <v>79</v>
      </c>
      <c r="AY1467" s="226" t="s">
        <v>174</v>
      </c>
    </row>
    <row r="1468" spans="2:51" s="15" customFormat="1" ht="11.25">
      <c r="B1468" s="227"/>
      <c r="C1468" s="228"/>
      <c r="D1468" s="207" t="s">
        <v>183</v>
      </c>
      <c r="E1468" s="229" t="s">
        <v>1</v>
      </c>
      <c r="F1468" s="230" t="s">
        <v>188</v>
      </c>
      <c r="G1468" s="228"/>
      <c r="H1468" s="231">
        <v>0.4</v>
      </c>
      <c r="I1468" s="232"/>
      <c r="J1468" s="228"/>
      <c r="K1468" s="228"/>
      <c r="L1468" s="233"/>
      <c r="M1468" s="234"/>
      <c r="N1468" s="235"/>
      <c r="O1468" s="235"/>
      <c r="P1468" s="235"/>
      <c r="Q1468" s="235"/>
      <c r="R1468" s="235"/>
      <c r="S1468" s="235"/>
      <c r="T1468" s="236"/>
      <c r="AT1468" s="237" t="s">
        <v>183</v>
      </c>
      <c r="AU1468" s="237" t="s">
        <v>89</v>
      </c>
      <c r="AV1468" s="15" t="s">
        <v>181</v>
      </c>
      <c r="AW1468" s="15" t="s">
        <v>36</v>
      </c>
      <c r="AX1468" s="15" t="s">
        <v>87</v>
      </c>
      <c r="AY1468" s="237" t="s">
        <v>174</v>
      </c>
    </row>
    <row r="1469" spans="1:65" s="2" customFormat="1" ht="14.45" customHeight="1">
      <c r="A1469" s="35"/>
      <c r="B1469" s="36"/>
      <c r="C1469" s="192" t="s">
        <v>1311</v>
      </c>
      <c r="D1469" s="192" t="s">
        <v>176</v>
      </c>
      <c r="E1469" s="193" t="s">
        <v>1312</v>
      </c>
      <c r="F1469" s="194" t="s">
        <v>1313</v>
      </c>
      <c r="G1469" s="195" t="s">
        <v>357</v>
      </c>
      <c r="H1469" s="196">
        <v>1.85</v>
      </c>
      <c r="I1469" s="197"/>
      <c r="J1469" s="198">
        <f>ROUND(I1469*H1469,2)</f>
        <v>0</v>
      </c>
      <c r="K1469" s="194" t="s">
        <v>180</v>
      </c>
      <c r="L1469" s="40"/>
      <c r="M1469" s="199" t="s">
        <v>1</v>
      </c>
      <c r="N1469" s="200" t="s">
        <v>44</v>
      </c>
      <c r="O1469" s="72"/>
      <c r="P1469" s="201">
        <f>O1469*H1469</f>
        <v>0</v>
      </c>
      <c r="Q1469" s="201">
        <v>0.00622</v>
      </c>
      <c r="R1469" s="201">
        <f>Q1469*H1469</f>
        <v>0.011507</v>
      </c>
      <c r="S1469" s="201">
        <v>0.502</v>
      </c>
      <c r="T1469" s="202">
        <f>S1469*H1469</f>
        <v>0.9287000000000001</v>
      </c>
      <c r="U1469" s="35"/>
      <c r="V1469" s="35"/>
      <c r="W1469" s="35"/>
      <c r="X1469" s="35"/>
      <c r="Y1469" s="35"/>
      <c r="Z1469" s="35"/>
      <c r="AA1469" s="35"/>
      <c r="AB1469" s="35"/>
      <c r="AC1469" s="35"/>
      <c r="AD1469" s="35"/>
      <c r="AE1469" s="35"/>
      <c r="AR1469" s="203" t="s">
        <v>181</v>
      </c>
      <c r="AT1469" s="203" t="s">
        <v>176</v>
      </c>
      <c r="AU1469" s="203" t="s">
        <v>89</v>
      </c>
      <c r="AY1469" s="18" t="s">
        <v>174</v>
      </c>
      <c r="BE1469" s="204">
        <f>IF(N1469="základní",J1469,0)</f>
        <v>0</v>
      </c>
      <c r="BF1469" s="204">
        <f>IF(N1469="snížená",J1469,0)</f>
        <v>0</v>
      </c>
      <c r="BG1469" s="204">
        <f>IF(N1469="zákl. přenesená",J1469,0)</f>
        <v>0</v>
      </c>
      <c r="BH1469" s="204">
        <f>IF(N1469="sníž. přenesená",J1469,0)</f>
        <v>0</v>
      </c>
      <c r="BI1469" s="204">
        <f>IF(N1469="nulová",J1469,0)</f>
        <v>0</v>
      </c>
      <c r="BJ1469" s="18" t="s">
        <v>87</v>
      </c>
      <c r="BK1469" s="204">
        <f>ROUND(I1469*H1469,2)</f>
        <v>0</v>
      </c>
      <c r="BL1469" s="18" t="s">
        <v>181</v>
      </c>
      <c r="BM1469" s="203" t="s">
        <v>1314</v>
      </c>
    </row>
    <row r="1470" spans="2:51" s="13" customFormat="1" ht="11.25">
      <c r="B1470" s="205"/>
      <c r="C1470" s="206"/>
      <c r="D1470" s="207" t="s">
        <v>183</v>
      </c>
      <c r="E1470" s="208" t="s">
        <v>1</v>
      </c>
      <c r="F1470" s="209" t="s">
        <v>1279</v>
      </c>
      <c r="G1470" s="206"/>
      <c r="H1470" s="208" t="s">
        <v>1</v>
      </c>
      <c r="I1470" s="210"/>
      <c r="J1470" s="206"/>
      <c r="K1470" s="206"/>
      <c r="L1470" s="211"/>
      <c r="M1470" s="212"/>
      <c r="N1470" s="213"/>
      <c r="O1470" s="213"/>
      <c r="P1470" s="213"/>
      <c r="Q1470" s="213"/>
      <c r="R1470" s="213"/>
      <c r="S1470" s="213"/>
      <c r="T1470" s="214"/>
      <c r="AT1470" s="215" t="s">
        <v>183</v>
      </c>
      <c r="AU1470" s="215" t="s">
        <v>89</v>
      </c>
      <c r="AV1470" s="13" t="s">
        <v>87</v>
      </c>
      <c r="AW1470" s="13" t="s">
        <v>36</v>
      </c>
      <c r="AX1470" s="13" t="s">
        <v>79</v>
      </c>
      <c r="AY1470" s="215" t="s">
        <v>174</v>
      </c>
    </row>
    <row r="1471" spans="2:51" s="13" customFormat="1" ht="11.25">
      <c r="B1471" s="205"/>
      <c r="C1471" s="206"/>
      <c r="D1471" s="207" t="s">
        <v>183</v>
      </c>
      <c r="E1471" s="208" t="s">
        <v>1</v>
      </c>
      <c r="F1471" s="209" t="s">
        <v>1280</v>
      </c>
      <c r="G1471" s="206"/>
      <c r="H1471" s="208" t="s">
        <v>1</v>
      </c>
      <c r="I1471" s="210"/>
      <c r="J1471" s="206"/>
      <c r="K1471" s="206"/>
      <c r="L1471" s="211"/>
      <c r="M1471" s="212"/>
      <c r="N1471" s="213"/>
      <c r="O1471" s="213"/>
      <c r="P1471" s="213"/>
      <c r="Q1471" s="213"/>
      <c r="R1471" s="213"/>
      <c r="S1471" s="213"/>
      <c r="T1471" s="214"/>
      <c r="AT1471" s="215" t="s">
        <v>183</v>
      </c>
      <c r="AU1471" s="215" t="s">
        <v>89</v>
      </c>
      <c r="AV1471" s="13" t="s">
        <v>87</v>
      </c>
      <c r="AW1471" s="13" t="s">
        <v>36</v>
      </c>
      <c r="AX1471" s="13" t="s">
        <v>79</v>
      </c>
      <c r="AY1471" s="215" t="s">
        <v>174</v>
      </c>
    </row>
    <row r="1472" spans="2:51" s="14" customFormat="1" ht="11.25">
      <c r="B1472" s="216"/>
      <c r="C1472" s="217"/>
      <c r="D1472" s="207" t="s">
        <v>183</v>
      </c>
      <c r="E1472" s="218" t="s">
        <v>1</v>
      </c>
      <c r="F1472" s="219" t="s">
        <v>1315</v>
      </c>
      <c r="G1472" s="217"/>
      <c r="H1472" s="220">
        <v>1.85</v>
      </c>
      <c r="I1472" s="221"/>
      <c r="J1472" s="217"/>
      <c r="K1472" s="217"/>
      <c r="L1472" s="222"/>
      <c r="M1472" s="223"/>
      <c r="N1472" s="224"/>
      <c r="O1472" s="224"/>
      <c r="P1472" s="224"/>
      <c r="Q1472" s="224"/>
      <c r="R1472" s="224"/>
      <c r="S1472" s="224"/>
      <c r="T1472" s="225"/>
      <c r="AT1472" s="226" t="s">
        <v>183</v>
      </c>
      <c r="AU1472" s="226" t="s">
        <v>89</v>
      </c>
      <c r="AV1472" s="14" t="s">
        <v>89</v>
      </c>
      <c r="AW1472" s="14" t="s">
        <v>36</v>
      </c>
      <c r="AX1472" s="14" t="s">
        <v>79</v>
      </c>
      <c r="AY1472" s="226" t="s">
        <v>174</v>
      </c>
    </row>
    <row r="1473" spans="2:51" s="15" customFormat="1" ht="11.25">
      <c r="B1473" s="227"/>
      <c r="C1473" s="228"/>
      <c r="D1473" s="207" t="s">
        <v>183</v>
      </c>
      <c r="E1473" s="229" t="s">
        <v>1</v>
      </c>
      <c r="F1473" s="230" t="s">
        <v>188</v>
      </c>
      <c r="G1473" s="228"/>
      <c r="H1473" s="231">
        <v>1.85</v>
      </c>
      <c r="I1473" s="232"/>
      <c r="J1473" s="228"/>
      <c r="K1473" s="228"/>
      <c r="L1473" s="233"/>
      <c r="M1473" s="234"/>
      <c r="N1473" s="235"/>
      <c r="O1473" s="235"/>
      <c r="P1473" s="235"/>
      <c r="Q1473" s="235"/>
      <c r="R1473" s="235"/>
      <c r="S1473" s="235"/>
      <c r="T1473" s="236"/>
      <c r="AT1473" s="237" t="s">
        <v>183</v>
      </c>
      <c r="AU1473" s="237" t="s">
        <v>89</v>
      </c>
      <c r="AV1473" s="15" t="s">
        <v>181</v>
      </c>
      <c r="AW1473" s="15" t="s">
        <v>36</v>
      </c>
      <c r="AX1473" s="15" t="s">
        <v>87</v>
      </c>
      <c r="AY1473" s="237" t="s">
        <v>174</v>
      </c>
    </row>
    <row r="1474" spans="1:65" s="2" customFormat="1" ht="14.45" customHeight="1">
      <c r="A1474" s="35"/>
      <c r="B1474" s="36"/>
      <c r="C1474" s="192" t="s">
        <v>1316</v>
      </c>
      <c r="D1474" s="192" t="s">
        <v>176</v>
      </c>
      <c r="E1474" s="193" t="s">
        <v>1317</v>
      </c>
      <c r="F1474" s="194" t="s">
        <v>1318</v>
      </c>
      <c r="G1474" s="195" t="s">
        <v>357</v>
      </c>
      <c r="H1474" s="196">
        <v>2.8</v>
      </c>
      <c r="I1474" s="197"/>
      <c r="J1474" s="198">
        <f>ROUND(I1474*H1474,2)</f>
        <v>0</v>
      </c>
      <c r="K1474" s="194" t="s">
        <v>180</v>
      </c>
      <c r="L1474" s="40"/>
      <c r="M1474" s="199" t="s">
        <v>1</v>
      </c>
      <c r="N1474" s="200" t="s">
        <v>44</v>
      </c>
      <c r="O1474" s="72"/>
      <c r="P1474" s="201">
        <f>O1474*H1474</f>
        <v>0</v>
      </c>
      <c r="Q1474" s="201">
        <v>8E-05</v>
      </c>
      <c r="R1474" s="201">
        <f>Q1474*H1474</f>
        <v>0.000224</v>
      </c>
      <c r="S1474" s="201">
        <v>0</v>
      </c>
      <c r="T1474" s="202">
        <f>S1474*H1474</f>
        <v>0</v>
      </c>
      <c r="U1474" s="35"/>
      <c r="V1474" s="35"/>
      <c r="W1474" s="35"/>
      <c r="X1474" s="35"/>
      <c r="Y1474" s="35"/>
      <c r="Z1474" s="35"/>
      <c r="AA1474" s="35"/>
      <c r="AB1474" s="35"/>
      <c r="AC1474" s="35"/>
      <c r="AD1474" s="35"/>
      <c r="AE1474" s="35"/>
      <c r="AR1474" s="203" t="s">
        <v>181</v>
      </c>
      <c r="AT1474" s="203" t="s">
        <v>176</v>
      </c>
      <c r="AU1474" s="203" t="s">
        <v>89</v>
      </c>
      <c r="AY1474" s="18" t="s">
        <v>174</v>
      </c>
      <c r="BE1474" s="204">
        <f>IF(N1474="základní",J1474,0)</f>
        <v>0</v>
      </c>
      <c r="BF1474" s="204">
        <f>IF(N1474="snížená",J1474,0)</f>
        <v>0</v>
      </c>
      <c r="BG1474" s="204">
        <f>IF(N1474="zákl. přenesená",J1474,0)</f>
        <v>0</v>
      </c>
      <c r="BH1474" s="204">
        <f>IF(N1474="sníž. přenesená",J1474,0)</f>
        <v>0</v>
      </c>
      <c r="BI1474" s="204">
        <f>IF(N1474="nulová",J1474,0)</f>
        <v>0</v>
      </c>
      <c r="BJ1474" s="18" t="s">
        <v>87</v>
      </c>
      <c r="BK1474" s="204">
        <f>ROUND(I1474*H1474,2)</f>
        <v>0</v>
      </c>
      <c r="BL1474" s="18" t="s">
        <v>181</v>
      </c>
      <c r="BM1474" s="203" t="s">
        <v>1319</v>
      </c>
    </row>
    <row r="1475" spans="2:51" s="13" customFormat="1" ht="11.25">
      <c r="B1475" s="205"/>
      <c r="C1475" s="206"/>
      <c r="D1475" s="207" t="s">
        <v>183</v>
      </c>
      <c r="E1475" s="208" t="s">
        <v>1</v>
      </c>
      <c r="F1475" s="209" t="s">
        <v>1123</v>
      </c>
      <c r="G1475" s="206"/>
      <c r="H1475" s="208" t="s">
        <v>1</v>
      </c>
      <c r="I1475" s="210"/>
      <c r="J1475" s="206"/>
      <c r="K1475" s="206"/>
      <c r="L1475" s="211"/>
      <c r="M1475" s="212"/>
      <c r="N1475" s="213"/>
      <c r="O1475" s="213"/>
      <c r="P1475" s="213"/>
      <c r="Q1475" s="213"/>
      <c r="R1475" s="213"/>
      <c r="S1475" s="213"/>
      <c r="T1475" s="214"/>
      <c r="AT1475" s="215" t="s">
        <v>183</v>
      </c>
      <c r="AU1475" s="215" t="s">
        <v>89</v>
      </c>
      <c r="AV1475" s="13" t="s">
        <v>87</v>
      </c>
      <c r="AW1475" s="13" t="s">
        <v>36</v>
      </c>
      <c r="AX1475" s="13" t="s">
        <v>79</v>
      </c>
      <c r="AY1475" s="215" t="s">
        <v>174</v>
      </c>
    </row>
    <row r="1476" spans="2:51" s="14" customFormat="1" ht="11.25">
      <c r="B1476" s="216"/>
      <c r="C1476" s="217"/>
      <c r="D1476" s="207" t="s">
        <v>183</v>
      </c>
      <c r="E1476" s="218" t="s">
        <v>1</v>
      </c>
      <c r="F1476" s="219" t="s">
        <v>1320</v>
      </c>
      <c r="G1476" s="217"/>
      <c r="H1476" s="220">
        <v>2.8</v>
      </c>
      <c r="I1476" s="221"/>
      <c r="J1476" s="217"/>
      <c r="K1476" s="217"/>
      <c r="L1476" s="222"/>
      <c r="M1476" s="223"/>
      <c r="N1476" s="224"/>
      <c r="O1476" s="224"/>
      <c r="P1476" s="224"/>
      <c r="Q1476" s="224"/>
      <c r="R1476" s="224"/>
      <c r="S1476" s="224"/>
      <c r="T1476" s="225"/>
      <c r="AT1476" s="226" t="s">
        <v>183</v>
      </c>
      <c r="AU1476" s="226" t="s">
        <v>89</v>
      </c>
      <c r="AV1476" s="14" t="s">
        <v>89</v>
      </c>
      <c r="AW1476" s="14" t="s">
        <v>36</v>
      </c>
      <c r="AX1476" s="14" t="s">
        <v>79</v>
      </c>
      <c r="AY1476" s="226" t="s">
        <v>174</v>
      </c>
    </row>
    <row r="1477" spans="2:51" s="15" customFormat="1" ht="11.25">
      <c r="B1477" s="227"/>
      <c r="C1477" s="228"/>
      <c r="D1477" s="207" t="s">
        <v>183</v>
      </c>
      <c r="E1477" s="229" t="s">
        <v>1</v>
      </c>
      <c r="F1477" s="230" t="s">
        <v>188</v>
      </c>
      <c r="G1477" s="228"/>
      <c r="H1477" s="231">
        <v>2.8</v>
      </c>
      <c r="I1477" s="232"/>
      <c r="J1477" s="228"/>
      <c r="K1477" s="228"/>
      <c r="L1477" s="233"/>
      <c r="M1477" s="234"/>
      <c r="N1477" s="235"/>
      <c r="O1477" s="235"/>
      <c r="P1477" s="235"/>
      <c r="Q1477" s="235"/>
      <c r="R1477" s="235"/>
      <c r="S1477" s="235"/>
      <c r="T1477" s="236"/>
      <c r="AT1477" s="237" t="s">
        <v>183</v>
      </c>
      <c r="AU1477" s="237" t="s">
        <v>89</v>
      </c>
      <c r="AV1477" s="15" t="s">
        <v>181</v>
      </c>
      <c r="AW1477" s="15" t="s">
        <v>36</v>
      </c>
      <c r="AX1477" s="15" t="s">
        <v>87</v>
      </c>
      <c r="AY1477" s="237" t="s">
        <v>174</v>
      </c>
    </row>
    <row r="1478" spans="1:65" s="2" customFormat="1" ht="14.45" customHeight="1">
      <c r="A1478" s="35"/>
      <c r="B1478" s="36"/>
      <c r="C1478" s="192" t="s">
        <v>1321</v>
      </c>
      <c r="D1478" s="192" t="s">
        <v>176</v>
      </c>
      <c r="E1478" s="193" t="s">
        <v>1322</v>
      </c>
      <c r="F1478" s="194" t="s">
        <v>1323</v>
      </c>
      <c r="G1478" s="195" t="s">
        <v>357</v>
      </c>
      <c r="H1478" s="196">
        <v>97.7</v>
      </c>
      <c r="I1478" s="197"/>
      <c r="J1478" s="198">
        <f>ROUND(I1478*H1478,2)</f>
        <v>0</v>
      </c>
      <c r="K1478" s="194" t="s">
        <v>180</v>
      </c>
      <c r="L1478" s="40"/>
      <c r="M1478" s="199" t="s">
        <v>1</v>
      </c>
      <c r="N1478" s="200" t="s">
        <v>44</v>
      </c>
      <c r="O1478" s="72"/>
      <c r="P1478" s="201">
        <f>O1478*H1478</f>
        <v>0</v>
      </c>
      <c r="Q1478" s="201">
        <v>0.0002</v>
      </c>
      <c r="R1478" s="201">
        <f>Q1478*H1478</f>
        <v>0.019540000000000002</v>
      </c>
      <c r="S1478" s="201">
        <v>0</v>
      </c>
      <c r="T1478" s="202">
        <f>S1478*H1478</f>
        <v>0</v>
      </c>
      <c r="U1478" s="35"/>
      <c r="V1478" s="35"/>
      <c r="W1478" s="35"/>
      <c r="X1478" s="35"/>
      <c r="Y1478" s="35"/>
      <c r="Z1478" s="35"/>
      <c r="AA1478" s="35"/>
      <c r="AB1478" s="35"/>
      <c r="AC1478" s="35"/>
      <c r="AD1478" s="35"/>
      <c r="AE1478" s="35"/>
      <c r="AR1478" s="203" t="s">
        <v>181</v>
      </c>
      <c r="AT1478" s="203" t="s">
        <v>176</v>
      </c>
      <c r="AU1478" s="203" t="s">
        <v>89</v>
      </c>
      <c r="AY1478" s="18" t="s">
        <v>174</v>
      </c>
      <c r="BE1478" s="204">
        <f>IF(N1478="základní",J1478,0)</f>
        <v>0</v>
      </c>
      <c r="BF1478" s="204">
        <f>IF(N1478="snížená",J1478,0)</f>
        <v>0</v>
      </c>
      <c r="BG1478" s="204">
        <f>IF(N1478="zákl. přenesená",J1478,0)</f>
        <v>0</v>
      </c>
      <c r="BH1478" s="204">
        <f>IF(N1478="sníž. přenesená",J1478,0)</f>
        <v>0</v>
      </c>
      <c r="BI1478" s="204">
        <f>IF(N1478="nulová",J1478,0)</f>
        <v>0</v>
      </c>
      <c r="BJ1478" s="18" t="s">
        <v>87</v>
      </c>
      <c r="BK1478" s="204">
        <f>ROUND(I1478*H1478,2)</f>
        <v>0</v>
      </c>
      <c r="BL1478" s="18" t="s">
        <v>181</v>
      </c>
      <c r="BM1478" s="203" t="s">
        <v>1324</v>
      </c>
    </row>
    <row r="1479" spans="2:51" s="13" customFormat="1" ht="11.25">
      <c r="B1479" s="205"/>
      <c r="C1479" s="206"/>
      <c r="D1479" s="207" t="s">
        <v>183</v>
      </c>
      <c r="E1479" s="208" t="s">
        <v>1</v>
      </c>
      <c r="F1479" s="209" t="s">
        <v>1129</v>
      </c>
      <c r="G1479" s="206"/>
      <c r="H1479" s="208" t="s">
        <v>1</v>
      </c>
      <c r="I1479" s="210"/>
      <c r="J1479" s="206"/>
      <c r="K1479" s="206"/>
      <c r="L1479" s="211"/>
      <c r="M1479" s="212"/>
      <c r="N1479" s="213"/>
      <c r="O1479" s="213"/>
      <c r="P1479" s="213"/>
      <c r="Q1479" s="213"/>
      <c r="R1479" s="213"/>
      <c r="S1479" s="213"/>
      <c r="T1479" s="214"/>
      <c r="AT1479" s="215" t="s">
        <v>183</v>
      </c>
      <c r="AU1479" s="215" t="s">
        <v>89</v>
      </c>
      <c r="AV1479" s="13" t="s">
        <v>87</v>
      </c>
      <c r="AW1479" s="13" t="s">
        <v>36</v>
      </c>
      <c r="AX1479" s="13" t="s">
        <v>79</v>
      </c>
      <c r="AY1479" s="215" t="s">
        <v>174</v>
      </c>
    </row>
    <row r="1480" spans="2:51" s="13" customFormat="1" ht="11.25">
      <c r="B1480" s="205"/>
      <c r="C1480" s="206"/>
      <c r="D1480" s="207" t="s">
        <v>183</v>
      </c>
      <c r="E1480" s="208" t="s">
        <v>1</v>
      </c>
      <c r="F1480" s="209" t="s">
        <v>1130</v>
      </c>
      <c r="G1480" s="206"/>
      <c r="H1480" s="208" t="s">
        <v>1</v>
      </c>
      <c r="I1480" s="210"/>
      <c r="J1480" s="206"/>
      <c r="K1480" s="206"/>
      <c r="L1480" s="211"/>
      <c r="M1480" s="212"/>
      <c r="N1480" s="213"/>
      <c r="O1480" s="213"/>
      <c r="P1480" s="213"/>
      <c r="Q1480" s="213"/>
      <c r="R1480" s="213"/>
      <c r="S1480" s="213"/>
      <c r="T1480" s="214"/>
      <c r="AT1480" s="215" t="s">
        <v>183</v>
      </c>
      <c r="AU1480" s="215" t="s">
        <v>89</v>
      </c>
      <c r="AV1480" s="13" t="s">
        <v>87</v>
      </c>
      <c r="AW1480" s="13" t="s">
        <v>36</v>
      </c>
      <c r="AX1480" s="13" t="s">
        <v>79</v>
      </c>
      <c r="AY1480" s="215" t="s">
        <v>174</v>
      </c>
    </row>
    <row r="1481" spans="2:51" s="14" customFormat="1" ht="11.25">
      <c r="B1481" s="216"/>
      <c r="C1481" s="217"/>
      <c r="D1481" s="207" t="s">
        <v>183</v>
      </c>
      <c r="E1481" s="218" t="s">
        <v>1</v>
      </c>
      <c r="F1481" s="219" t="s">
        <v>1325</v>
      </c>
      <c r="G1481" s="217"/>
      <c r="H1481" s="220">
        <v>42.75</v>
      </c>
      <c r="I1481" s="221"/>
      <c r="J1481" s="217"/>
      <c r="K1481" s="217"/>
      <c r="L1481" s="222"/>
      <c r="M1481" s="223"/>
      <c r="N1481" s="224"/>
      <c r="O1481" s="224"/>
      <c r="P1481" s="224"/>
      <c r="Q1481" s="224"/>
      <c r="R1481" s="224"/>
      <c r="S1481" s="224"/>
      <c r="T1481" s="225"/>
      <c r="AT1481" s="226" t="s">
        <v>183</v>
      </c>
      <c r="AU1481" s="226" t="s">
        <v>89</v>
      </c>
      <c r="AV1481" s="14" t="s">
        <v>89</v>
      </c>
      <c r="AW1481" s="14" t="s">
        <v>36</v>
      </c>
      <c r="AX1481" s="14" t="s">
        <v>79</v>
      </c>
      <c r="AY1481" s="226" t="s">
        <v>174</v>
      </c>
    </row>
    <row r="1482" spans="2:51" s="13" customFormat="1" ht="11.25">
      <c r="B1482" s="205"/>
      <c r="C1482" s="206"/>
      <c r="D1482" s="207" t="s">
        <v>183</v>
      </c>
      <c r="E1482" s="208" t="s">
        <v>1</v>
      </c>
      <c r="F1482" s="209" t="s">
        <v>1133</v>
      </c>
      <c r="G1482" s="206"/>
      <c r="H1482" s="208" t="s">
        <v>1</v>
      </c>
      <c r="I1482" s="210"/>
      <c r="J1482" s="206"/>
      <c r="K1482" s="206"/>
      <c r="L1482" s="211"/>
      <c r="M1482" s="212"/>
      <c r="N1482" s="213"/>
      <c r="O1482" s="213"/>
      <c r="P1482" s="213"/>
      <c r="Q1482" s="213"/>
      <c r="R1482" s="213"/>
      <c r="S1482" s="213"/>
      <c r="T1482" s="214"/>
      <c r="AT1482" s="215" t="s">
        <v>183</v>
      </c>
      <c r="AU1482" s="215" t="s">
        <v>89</v>
      </c>
      <c r="AV1482" s="13" t="s">
        <v>87</v>
      </c>
      <c r="AW1482" s="13" t="s">
        <v>36</v>
      </c>
      <c r="AX1482" s="13" t="s">
        <v>79</v>
      </c>
      <c r="AY1482" s="215" t="s">
        <v>174</v>
      </c>
    </row>
    <row r="1483" spans="2:51" s="14" customFormat="1" ht="11.25">
      <c r="B1483" s="216"/>
      <c r="C1483" s="217"/>
      <c r="D1483" s="207" t="s">
        <v>183</v>
      </c>
      <c r="E1483" s="218" t="s">
        <v>1</v>
      </c>
      <c r="F1483" s="219" t="s">
        <v>1326</v>
      </c>
      <c r="G1483" s="217"/>
      <c r="H1483" s="220">
        <v>9.8</v>
      </c>
      <c r="I1483" s="221"/>
      <c r="J1483" s="217"/>
      <c r="K1483" s="217"/>
      <c r="L1483" s="222"/>
      <c r="M1483" s="223"/>
      <c r="N1483" s="224"/>
      <c r="O1483" s="224"/>
      <c r="P1483" s="224"/>
      <c r="Q1483" s="224"/>
      <c r="R1483" s="224"/>
      <c r="S1483" s="224"/>
      <c r="T1483" s="225"/>
      <c r="AT1483" s="226" t="s">
        <v>183</v>
      </c>
      <c r="AU1483" s="226" t="s">
        <v>89</v>
      </c>
      <c r="AV1483" s="14" t="s">
        <v>89</v>
      </c>
      <c r="AW1483" s="14" t="s">
        <v>36</v>
      </c>
      <c r="AX1483" s="14" t="s">
        <v>79</v>
      </c>
      <c r="AY1483" s="226" t="s">
        <v>174</v>
      </c>
    </row>
    <row r="1484" spans="2:51" s="16" customFormat="1" ht="11.25">
      <c r="B1484" s="238"/>
      <c r="C1484" s="239"/>
      <c r="D1484" s="207" t="s">
        <v>183</v>
      </c>
      <c r="E1484" s="240" t="s">
        <v>1</v>
      </c>
      <c r="F1484" s="241" t="s">
        <v>226</v>
      </c>
      <c r="G1484" s="239"/>
      <c r="H1484" s="242">
        <v>52.55</v>
      </c>
      <c r="I1484" s="243"/>
      <c r="J1484" s="239"/>
      <c r="K1484" s="239"/>
      <c r="L1484" s="244"/>
      <c r="M1484" s="245"/>
      <c r="N1484" s="246"/>
      <c r="O1484" s="246"/>
      <c r="P1484" s="246"/>
      <c r="Q1484" s="246"/>
      <c r="R1484" s="246"/>
      <c r="S1484" s="246"/>
      <c r="T1484" s="247"/>
      <c r="AT1484" s="248" t="s">
        <v>183</v>
      </c>
      <c r="AU1484" s="248" t="s">
        <v>89</v>
      </c>
      <c r="AV1484" s="16" t="s">
        <v>194</v>
      </c>
      <c r="AW1484" s="16" t="s">
        <v>36</v>
      </c>
      <c r="AX1484" s="16" t="s">
        <v>79</v>
      </c>
      <c r="AY1484" s="248" t="s">
        <v>174</v>
      </c>
    </row>
    <row r="1485" spans="2:51" s="13" customFormat="1" ht="11.25">
      <c r="B1485" s="205"/>
      <c r="C1485" s="206"/>
      <c r="D1485" s="207" t="s">
        <v>183</v>
      </c>
      <c r="E1485" s="208" t="s">
        <v>1</v>
      </c>
      <c r="F1485" s="209" t="s">
        <v>1104</v>
      </c>
      <c r="G1485" s="206"/>
      <c r="H1485" s="208" t="s">
        <v>1</v>
      </c>
      <c r="I1485" s="210"/>
      <c r="J1485" s="206"/>
      <c r="K1485" s="206"/>
      <c r="L1485" s="211"/>
      <c r="M1485" s="212"/>
      <c r="N1485" s="213"/>
      <c r="O1485" s="213"/>
      <c r="P1485" s="213"/>
      <c r="Q1485" s="213"/>
      <c r="R1485" s="213"/>
      <c r="S1485" s="213"/>
      <c r="T1485" s="214"/>
      <c r="AT1485" s="215" t="s">
        <v>183</v>
      </c>
      <c r="AU1485" s="215" t="s">
        <v>89</v>
      </c>
      <c r="AV1485" s="13" t="s">
        <v>87</v>
      </c>
      <c r="AW1485" s="13" t="s">
        <v>36</v>
      </c>
      <c r="AX1485" s="13" t="s">
        <v>79</v>
      </c>
      <c r="AY1485" s="215" t="s">
        <v>174</v>
      </c>
    </row>
    <row r="1486" spans="2:51" s="13" customFormat="1" ht="11.25">
      <c r="B1486" s="205"/>
      <c r="C1486" s="206"/>
      <c r="D1486" s="207" t="s">
        <v>183</v>
      </c>
      <c r="E1486" s="208" t="s">
        <v>1</v>
      </c>
      <c r="F1486" s="209" t="s">
        <v>1118</v>
      </c>
      <c r="G1486" s="206"/>
      <c r="H1486" s="208" t="s">
        <v>1</v>
      </c>
      <c r="I1486" s="210"/>
      <c r="J1486" s="206"/>
      <c r="K1486" s="206"/>
      <c r="L1486" s="211"/>
      <c r="M1486" s="212"/>
      <c r="N1486" s="213"/>
      <c r="O1486" s="213"/>
      <c r="P1486" s="213"/>
      <c r="Q1486" s="213"/>
      <c r="R1486" s="213"/>
      <c r="S1486" s="213"/>
      <c r="T1486" s="214"/>
      <c r="AT1486" s="215" t="s">
        <v>183</v>
      </c>
      <c r="AU1486" s="215" t="s">
        <v>89</v>
      </c>
      <c r="AV1486" s="13" t="s">
        <v>87</v>
      </c>
      <c r="AW1486" s="13" t="s">
        <v>36</v>
      </c>
      <c r="AX1486" s="13" t="s">
        <v>79</v>
      </c>
      <c r="AY1486" s="215" t="s">
        <v>174</v>
      </c>
    </row>
    <row r="1487" spans="2:51" s="14" customFormat="1" ht="11.25">
      <c r="B1487" s="216"/>
      <c r="C1487" s="217"/>
      <c r="D1487" s="207" t="s">
        <v>183</v>
      </c>
      <c r="E1487" s="218" t="s">
        <v>1</v>
      </c>
      <c r="F1487" s="219" t="s">
        <v>1327</v>
      </c>
      <c r="G1487" s="217"/>
      <c r="H1487" s="220">
        <v>45.15</v>
      </c>
      <c r="I1487" s="221"/>
      <c r="J1487" s="217"/>
      <c r="K1487" s="217"/>
      <c r="L1487" s="222"/>
      <c r="M1487" s="223"/>
      <c r="N1487" s="224"/>
      <c r="O1487" s="224"/>
      <c r="P1487" s="224"/>
      <c r="Q1487" s="224"/>
      <c r="R1487" s="224"/>
      <c r="S1487" s="224"/>
      <c r="T1487" s="225"/>
      <c r="AT1487" s="226" t="s">
        <v>183</v>
      </c>
      <c r="AU1487" s="226" t="s">
        <v>89</v>
      </c>
      <c r="AV1487" s="14" t="s">
        <v>89</v>
      </c>
      <c r="AW1487" s="14" t="s">
        <v>36</v>
      </c>
      <c r="AX1487" s="14" t="s">
        <v>79</v>
      </c>
      <c r="AY1487" s="226" t="s">
        <v>174</v>
      </c>
    </row>
    <row r="1488" spans="2:51" s="16" customFormat="1" ht="11.25">
      <c r="B1488" s="238"/>
      <c r="C1488" s="239"/>
      <c r="D1488" s="207" t="s">
        <v>183</v>
      </c>
      <c r="E1488" s="240" t="s">
        <v>1</v>
      </c>
      <c r="F1488" s="241" t="s">
        <v>226</v>
      </c>
      <c r="G1488" s="239"/>
      <c r="H1488" s="242">
        <v>45.15</v>
      </c>
      <c r="I1488" s="243"/>
      <c r="J1488" s="239"/>
      <c r="K1488" s="239"/>
      <c r="L1488" s="244"/>
      <c r="M1488" s="245"/>
      <c r="N1488" s="246"/>
      <c r="O1488" s="246"/>
      <c r="P1488" s="246"/>
      <c r="Q1488" s="246"/>
      <c r="R1488" s="246"/>
      <c r="S1488" s="246"/>
      <c r="T1488" s="247"/>
      <c r="AT1488" s="248" t="s">
        <v>183</v>
      </c>
      <c r="AU1488" s="248" t="s">
        <v>89</v>
      </c>
      <c r="AV1488" s="16" t="s">
        <v>194</v>
      </c>
      <c r="AW1488" s="16" t="s">
        <v>36</v>
      </c>
      <c r="AX1488" s="16" t="s">
        <v>79</v>
      </c>
      <c r="AY1488" s="248" t="s">
        <v>174</v>
      </c>
    </row>
    <row r="1489" spans="2:51" s="15" customFormat="1" ht="11.25">
      <c r="B1489" s="227"/>
      <c r="C1489" s="228"/>
      <c r="D1489" s="207" t="s">
        <v>183</v>
      </c>
      <c r="E1489" s="229" t="s">
        <v>1</v>
      </c>
      <c r="F1489" s="230" t="s">
        <v>188</v>
      </c>
      <c r="G1489" s="228"/>
      <c r="H1489" s="231">
        <v>97.69999999999999</v>
      </c>
      <c r="I1489" s="232"/>
      <c r="J1489" s="228"/>
      <c r="K1489" s="228"/>
      <c r="L1489" s="233"/>
      <c r="M1489" s="234"/>
      <c r="N1489" s="235"/>
      <c r="O1489" s="235"/>
      <c r="P1489" s="235"/>
      <c r="Q1489" s="235"/>
      <c r="R1489" s="235"/>
      <c r="S1489" s="235"/>
      <c r="T1489" s="236"/>
      <c r="AT1489" s="237" t="s">
        <v>183</v>
      </c>
      <c r="AU1489" s="237" t="s">
        <v>89</v>
      </c>
      <c r="AV1489" s="15" t="s">
        <v>181</v>
      </c>
      <c r="AW1489" s="15" t="s">
        <v>36</v>
      </c>
      <c r="AX1489" s="15" t="s">
        <v>87</v>
      </c>
      <c r="AY1489" s="237" t="s">
        <v>174</v>
      </c>
    </row>
    <row r="1490" spans="1:65" s="2" customFormat="1" ht="14.45" customHeight="1">
      <c r="A1490" s="35"/>
      <c r="B1490" s="36"/>
      <c r="C1490" s="192" t="s">
        <v>1328</v>
      </c>
      <c r="D1490" s="192" t="s">
        <v>176</v>
      </c>
      <c r="E1490" s="193" t="s">
        <v>1329</v>
      </c>
      <c r="F1490" s="194" t="s">
        <v>1330</v>
      </c>
      <c r="G1490" s="195" t="s">
        <v>357</v>
      </c>
      <c r="H1490" s="196">
        <v>4</v>
      </c>
      <c r="I1490" s="197"/>
      <c r="J1490" s="198">
        <f>ROUND(I1490*H1490,2)</f>
        <v>0</v>
      </c>
      <c r="K1490" s="194" t="s">
        <v>180</v>
      </c>
      <c r="L1490" s="40"/>
      <c r="M1490" s="199" t="s">
        <v>1</v>
      </c>
      <c r="N1490" s="200" t="s">
        <v>44</v>
      </c>
      <c r="O1490" s="72"/>
      <c r="P1490" s="201">
        <f>O1490*H1490</f>
        <v>0</v>
      </c>
      <c r="Q1490" s="201">
        <v>0.00071</v>
      </c>
      <c r="R1490" s="201">
        <f>Q1490*H1490</f>
        <v>0.00284</v>
      </c>
      <c r="S1490" s="201">
        <v>0</v>
      </c>
      <c r="T1490" s="202">
        <f>S1490*H1490</f>
        <v>0</v>
      </c>
      <c r="U1490" s="35"/>
      <c r="V1490" s="35"/>
      <c r="W1490" s="35"/>
      <c r="X1490" s="35"/>
      <c r="Y1490" s="35"/>
      <c r="Z1490" s="35"/>
      <c r="AA1490" s="35"/>
      <c r="AB1490" s="35"/>
      <c r="AC1490" s="35"/>
      <c r="AD1490" s="35"/>
      <c r="AE1490" s="35"/>
      <c r="AR1490" s="203" t="s">
        <v>181</v>
      </c>
      <c r="AT1490" s="203" t="s">
        <v>176</v>
      </c>
      <c r="AU1490" s="203" t="s">
        <v>89</v>
      </c>
      <c r="AY1490" s="18" t="s">
        <v>174</v>
      </c>
      <c r="BE1490" s="204">
        <f>IF(N1490="základní",J1490,0)</f>
        <v>0</v>
      </c>
      <c r="BF1490" s="204">
        <f>IF(N1490="snížená",J1490,0)</f>
        <v>0</v>
      </c>
      <c r="BG1490" s="204">
        <f>IF(N1490="zákl. přenesená",J1490,0)</f>
        <v>0</v>
      </c>
      <c r="BH1490" s="204">
        <f>IF(N1490="sníž. přenesená",J1490,0)</f>
        <v>0</v>
      </c>
      <c r="BI1490" s="204">
        <f>IF(N1490="nulová",J1490,0)</f>
        <v>0</v>
      </c>
      <c r="BJ1490" s="18" t="s">
        <v>87</v>
      </c>
      <c r="BK1490" s="204">
        <f>ROUND(I1490*H1490,2)</f>
        <v>0</v>
      </c>
      <c r="BL1490" s="18" t="s">
        <v>181</v>
      </c>
      <c r="BM1490" s="203" t="s">
        <v>1331</v>
      </c>
    </row>
    <row r="1491" spans="2:51" s="13" customFormat="1" ht="11.25">
      <c r="B1491" s="205"/>
      <c r="C1491" s="206"/>
      <c r="D1491" s="207" t="s">
        <v>183</v>
      </c>
      <c r="E1491" s="208" t="s">
        <v>1</v>
      </c>
      <c r="F1491" s="209" t="s">
        <v>1104</v>
      </c>
      <c r="G1491" s="206"/>
      <c r="H1491" s="208" t="s">
        <v>1</v>
      </c>
      <c r="I1491" s="210"/>
      <c r="J1491" s="206"/>
      <c r="K1491" s="206"/>
      <c r="L1491" s="211"/>
      <c r="M1491" s="212"/>
      <c r="N1491" s="213"/>
      <c r="O1491" s="213"/>
      <c r="P1491" s="213"/>
      <c r="Q1491" s="213"/>
      <c r="R1491" s="213"/>
      <c r="S1491" s="213"/>
      <c r="T1491" s="214"/>
      <c r="AT1491" s="215" t="s">
        <v>183</v>
      </c>
      <c r="AU1491" s="215" t="s">
        <v>89</v>
      </c>
      <c r="AV1491" s="13" t="s">
        <v>87</v>
      </c>
      <c r="AW1491" s="13" t="s">
        <v>36</v>
      </c>
      <c r="AX1491" s="13" t="s">
        <v>79</v>
      </c>
      <c r="AY1491" s="215" t="s">
        <v>174</v>
      </c>
    </row>
    <row r="1492" spans="2:51" s="13" customFormat="1" ht="11.25">
      <c r="B1492" s="205"/>
      <c r="C1492" s="206"/>
      <c r="D1492" s="207" t="s">
        <v>183</v>
      </c>
      <c r="E1492" s="208" t="s">
        <v>1</v>
      </c>
      <c r="F1492" s="209" t="s">
        <v>1118</v>
      </c>
      <c r="G1492" s="206"/>
      <c r="H1492" s="208" t="s">
        <v>1</v>
      </c>
      <c r="I1492" s="210"/>
      <c r="J1492" s="206"/>
      <c r="K1492" s="206"/>
      <c r="L1492" s="211"/>
      <c r="M1492" s="212"/>
      <c r="N1492" s="213"/>
      <c r="O1492" s="213"/>
      <c r="P1492" s="213"/>
      <c r="Q1492" s="213"/>
      <c r="R1492" s="213"/>
      <c r="S1492" s="213"/>
      <c r="T1492" s="214"/>
      <c r="AT1492" s="215" t="s">
        <v>183</v>
      </c>
      <c r="AU1492" s="215" t="s">
        <v>89</v>
      </c>
      <c r="AV1492" s="13" t="s">
        <v>87</v>
      </c>
      <c r="AW1492" s="13" t="s">
        <v>36</v>
      </c>
      <c r="AX1492" s="13" t="s">
        <v>79</v>
      </c>
      <c r="AY1492" s="215" t="s">
        <v>174</v>
      </c>
    </row>
    <row r="1493" spans="2:51" s="14" customFormat="1" ht="11.25">
      <c r="B1493" s="216"/>
      <c r="C1493" s="217"/>
      <c r="D1493" s="207" t="s">
        <v>183</v>
      </c>
      <c r="E1493" s="218" t="s">
        <v>1</v>
      </c>
      <c r="F1493" s="219" t="s">
        <v>1332</v>
      </c>
      <c r="G1493" s="217"/>
      <c r="H1493" s="220">
        <v>4</v>
      </c>
      <c r="I1493" s="221"/>
      <c r="J1493" s="217"/>
      <c r="K1493" s="217"/>
      <c r="L1493" s="222"/>
      <c r="M1493" s="223"/>
      <c r="N1493" s="224"/>
      <c r="O1493" s="224"/>
      <c r="P1493" s="224"/>
      <c r="Q1493" s="224"/>
      <c r="R1493" s="224"/>
      <c r="S1493" s="224"/>
      <c r="T1493" s="225"/>
      <c r="AT1493" s="226" t="s">
        <v>183</v>
      </c>
      <c r="AU1493" s="226" t="s">
        <v>89</v>
      </c>
      <c r="AV1493" s="14" t="s">
        <v>89</v>
      </c>
      <c r="AW1493" s="14" t="s">
        <v>36</v>
      </c>
      <c r="AX1493" s="14" t="s">
        <v>79</v>
      </c>
      <c r="AY1493" s="226" t="s">
        <v>174</v>
      </c>
    </row>
    <row r="1494" spans="2:51" s="15" customFormat="1" ht="11.25">
      <c r="B1494" s="227"/>
      <c r="C1494" s="228"/>
      <c r="D1494" s="207" t="s">
        <v>183</v>
      </c>
      <c r="E1494" s="229" t="s">
        <v>1</v>
      </c>
      <c r="F1494" s="230" t="s">
        <v>188</v>
      </c>
      <c r="G1494" s="228"/>
      <c r="H1494" s="231">
        <v>4</v>
      </c>
      <c r="I1494" s="232"/>
      <c r="J1494" s="228"/>
      <c r="K1494" s="228"/>
      <c r="L1494" s="233"/>
      <c r="M1494" s="234"/>
      <c r="N1494" s="235"/>
      <c r="O1494" s="235"/>
      <c r="P1494" s="235"/>
      <c r="Q1494" s="235"/>
      <c r="R1494" s="235"/>
      <c r="S1494" s="235"/>
      <c r="T1494" s="236"/>
      <c r="AT1494" s="237" t="s">
        <v>183</v>
      </c>
      <c r="AU1494" s="237" t="s">
        <v>89</v>
      </c>
      <c r="AV1494" s="15" t="s">
        <v>181</v>
      </c>
      <c r="AW1494" s="15" t="s">
        <v>36</v>
      </c>
      <c r="AX1494" s="15" t="s">
        <v>87</v>
      </c>
      <c r="AY1494" s="237" t="s">
        <v>174</v>
      </c>
    </row>
    <row r="1495" spans="1:65" s="2" customFormat="1" ht="14.45" customHeight="1">
      <c r="A1495" s="35"/>
      <c r="B1495" s="36"/>
      <c r="C1495" s="192" t="s">
        <v>1333</v>
      </c>
      <c r="D1495" s="192" t="s">
        <v>176</v>
      </c>
      <c r="E1495" s="193" t="s">
        <v>1334</v>
      </c>
      <c r="F1495" s="194" t="s">
        <v>1335</v>
      </c>
      <c r="G1495" s="195" t="s">
        <v>357</v>
      </c>
      <c r="H1495" s="196">
        <v>43.6</v>
      </c>
      <c r="I1495" s="197"/>
      <c r="J1495" s="198">
        <f>ROUND(I1495*H1495,2)</f>
        <v>0</v>
      </c>
      <c r="K1495" s="194" t="s">
        <v>180</v>
      </c>
      <c r="L1495" s="40"/>
      <c r="M1495" s="199" t="s">
        <v>1</v>
      </c>
      <c r="N1495" s="200" t="s">
        <v>44</v>
      </c>
      <c r="O1495" s="72"/>
      <c r="P1495" s="201">
        <f>O1495*H1495</f>
        <v>0</v>
      </c>
      <c r="Q1495" s="201">
        <v>1E-05</v>
      </c>
      <c r="R1495" s="201">
        <f>Q1495*H1495</f>
        <v>0.000436</v>
      </c>
      <c r="S1495" s="201">
        <v>0</v>
      </c>
      <c r="T1495" s="202">
        <f>S1495*H1495</f>
        <v>0</v>
      </c>
      <c r="U1495" s="35"/>
      <c r="V1495" s="35"/>
      <c r="W1495" s="35"/>
      <c r="X1495" s="35"/>
      <c r="Y1495" s="35"/>
      <c r="Z1495" s="35"/>
      <c r="AA1495" s="35"/>
      <c r="AB1495" s="35"/>
      <c r="AC1495" s="35"/>
      <c r="AD1495" s="35"/>
      <c r="AE1495" s="35"/>
      <c r="AR1495" s="203" t="s">
        <v>181</v>
      </c>
      <c r="AT1495" s="203" t="s">
        <v>176</v>
      </c>
      <c r="AU1495" s="203" t="s">
        <v>89</v>
      </c>
      <c r="AY1495" s="18" t="s">
        <v>174</v>
      </c>
      <c r="BE1495" s="204">
        <f>IF(N1495="základní",J1495,0)</f>
        <v>0</v>
      </c>
      <c r="BF1495" s="204">
        <f>IF(N1495="snížená",J1495,0)</f>
        <v>0</v>
      </c>
      <c r="BG1495" s="204">
        <f>IF(N1495="zákl. přenesená",J1495,0)</f>
        <v>0</v>
      </c>
      <c r="BH1495" s="204">
        <f>IF(N1495="sníž. přenesená",J1495,0)</f>
        <v>0</v>
      </c>
      <c r="BI1495" s="204">
        <f>IF(N1495="nulová",J1495,0)</f>
        <v>0</v>
      </c>
      <c r="BJ1495" s="18" t="s">
        <v>87</v>
      </c>
      <c r="BK1495" s="204">
        <f>ROUND(I1495*H1495,2)</f>
        <v>0</v>
      </c>
      <c r="BL1495" s="18" t="s">
        <v>181</v>
      </c>
      <c r="BM1495" s="203" t="s">
        <v>1336</v>
      </c>
    </row>
    <row r="1496" spans="2:51" s="13" customFormat="1" ht="11.25">
      <c r="B1496" s="205"/>
      <c r="C1496" s="206"/>
      <c r="D1496" s="207" t="s">
        <v>183</v>
      </c>
      <c r="E1496" s="208" t="s">
        <v>1</v>
      </c>
      <c r="F1496" s="209" t="s">
        <v>1104</v>
      </c>
      <c r="G1496" s="206"/>
      <c r="H1496" s="208" t="s">
        <v>1</v>
      </c>
      <c r="I1496" s="210"/>
      <c r="J1496" s="206"/>
      <c r="K1496" s="206"/>
      <c r="L1496" s="211"/>
      <c r="M1496" s="212"/>
      <c r="N1496" s="213"/>
      <c r="O1496" s="213"/>
      <c r="P1496" s="213"/>
      <c r="Q1496" s="213"/>
      <c r="R1496" s="213"/>
      <c r="S1496" s="213"/>
      <c r="T1496" s="214"/>
      <c r="AT1496" s="215" t="s">
        <v>183</v>
      </c>
      <c r="AU1496" s="215" t="s">
        <v>89</v>
      </c>
      <c r="AV1496" s="13" t="s">
        <v>87</v>
      </c>
      <c r="AW1496" s="13" t="s">
        <v>36</v>
      </c>
      <c r="AX1496" s="13" t="s">
        <v>79</v>
      </c>
      <c r="AY1496" s="215" t="s">
        <v>174</v>
      </c>
    </row>
    <row r="1497" spans="2:51" s="13" customFormat="1" ht="11.25">
      <c r="B1497" s="205"/>
      <c r="C1497" s="206"/>
      <c r="D1497" s="207" t="s">
        <v>183</v>
      </c>
      <c r="E1497" s="208" t="s">
        <v>1</v>
      </c>
      <c r="F1497" s="209" t="s">
        <v>1337</v>
      </c>
      <c r="G1497" s="206"/>
      <c r="H1497" s="208" t="s">
        <v>1</v>
      </c>
      <c r="I1497" s="210"/>
      <c r="J1497" s="206"/>
      <c r="K1497" s="206"/>
      <c r="L1497" s="211"/>
      <c r="M1497" s="212"/>
      <c r="N1497" s="213"/>
      <c r="O1497" s="213"/>
      <c r="P1497" s="213"/>
      <c r="Q1497" s="213"/>
      <c r="R1497" s="213"/>
      <c r="S1497" s="213"/>
      <c r="T1497" s="214"/>
      <c r="AT1497" s="215" t="s">
        <v>183</v>
      </c>
      <c r="AU1497" s="215" t="s">
        <v>89</v>
      </c>
      <c r="AV1497" s="13" t="s">
        <v>87</v>
      </c>
      <c r="AW1497" s="13" t="s">
        <v>36</v>
      </c>
      <c r="AX1497" s="13" t="s">
        <v>79</v>
      </c>
      <c r="AY1497" s="215" t="s">
        <v>174</v>
      </c>
    </row>
    <row r="1498" spans="2:51" s="14" customFormat="1" ht="11.25">
      <c r="B1498" s="216"/>
      <c r="C1498" s="217"/>
      <c r="D1498" s="207" t="s">
        <v>183</v>
      </c>
      <c r="E1498" s="218" t="s">
        <v>1</v>
      </c>
      <c r="F1498" s="219" t="s">
        <v>1338</v>
      </c>
      <c r="G1498" s="217"/>
      <c r="H1498" s="220">
        <v>43.6</v>
      </c>
      <c r="I1498" s="221"/>
      <c r="J1498" s="217"/>
      <c r="K1498" s="217"/>
      <c r="L1498" s="222"/>
      <c r="M1498" s="223"/>
      <c r="N1498" s="224"/>
      <c r="O1498" s="224"/>
      <c r="P1498" s="224"/>
      <c r="Q1498" s="224"/>
      <c r="R1498" s="224"/>
      <c r="S1498" s="224"/>
      <c r="T1498" s="225"/>
      <c r="AT1498" s="226" t="s">
        <v>183</v>
      </c>
      <c r="AU1498" s="226" t="s">
        <v>89</v>
      </c>
      <c r="AV1498" s="14" t="s">
        <v>89</v>
      </c>
      <c r="AW1498" s="14" t="s">
        <v>36</v>
      </c>
      <c r="AX1498" s="14" t="s">
        <v>79</v>
      </c>
      <c r="AY1498" s="226" t="s">
        <v>174</v>
      </c>
    </row>
    <row r="1499" spans="2:51" s="15" customFormat="1" ht="11.25">
      <c r="B1499" s="227"/>
      <c r="C1499" s="228"/>
      <c r="D1499" s="207" t="s">
        <v>183</v>
      </c>
      <c r="E1499" s="229" t="s">
        <v>1</v>
      </c>
      <c r="F1499" s="230" t="s">
        <v>188</v>
      </c>
      <c r="G1499" s="228"/>
      <c r="H1499" s="231">
        <v>43.6</v>
      </c>
      <c r="I1499" s="232"/>
      <c r="J1499" s="228"/>
      <c r="K1499" s="228"/>
      <c r="L1499" s="233"/>
      <c r="M1499" s="234"/>
      <c r="N1499" s="235"/>
      <c r="O1499" s="235"/>
      <c r="P1499" s="235"/>
      <c r="Q1499" s="235"/>
      <c r="R1499" s="235"/>
      <c r="S1499" s="235"/>
      <c r="T1499" s="236"/>
      <c r="AT1499" s="237" t="s">
        <v>183</v>
      </c>
      <c r="AU1499" s="237" t="s">
        <v>89</v>
      </c>
      <c r="AV1499" s="15" t="s">
        <v>181</v>
      </c>
      <c r="AW1499" s="15" t="s">
        <v>36</v>
      </c>
      <c r="AX1499" s="15" t="s">
        <v>87</v>
      </c>
      <c r="AY1499" s="237" t="s">
        <v>174</v>
      </c>
    </row>
    <row r="1500" spans="1:65" s="2" customFormat="1" ht="14.45" customHeight="1">
      <c r="A1500" s="35"/>
      <c r="B1500" s="36"/>
      <c r="C1500" s="192" t="s">
        <v>1339</v>
      </c>
      <c r="D1500" s="192" t="s">
        <v>176</v>
      </c>
      <c r="E1500" s="193" t="s">
        <v>1340</v>
      </c>
      <c r="F1500" s="194" t="s">
        <v>1341</v>
      </c>
      <c r="G1500" s="195" t="s">
        <v>1342</v>
      </c>
      <c r="H1500" s="196">
        <v>3</v>
      </c>
      <c r="I1500" s="197"/>
      <c r="J1500" s="198">
        <f>ROUND(I1500*H1500,2)</f>
        <v>0</v>
      </c>
      <c r="K1500" s="194" t="s">
        <v>1</v>
      </c>
      <c r="L1500" s="40"/>
      <c r="M1500" s="199" t="s">
        <v>1</v>
      </c>
      <c r="N1500" s="200" t="s">
        <v>44</v>
      </c>
      <c r="O1500" s="72"/>
      <c r="P1500" s="201">
        <f>O1500*H1500</f>
        <v>0</v>
      </c>
      <c r="Q1500" s="201">
        <v>0</v>
      </c>
      <c r="R1500" s="201">
        <f>Q1500*H1500</f>
        <v>0</v>
      </c>
      <c r="S1500" s="201">
        <v>0</v>
      </c>
      <c r="T1500" s="202">
        <f>S1500*H1500</f>
        <v>0</v>
      </c>
      <c r="U1500" s="35"/>
      <c r="V1500" s="35"/>
      <c r="W1500" s="35"/>
      <c r="X1500" s="35"/>
      <c r="Y1500" s="35"/>
      <c r="Z1500" s="35"/>
      <c r="AA1500" s="35"/>
      <c r="AB1500" s="35"/>
      <c r="AC1500" s="35"/>
      <c r="AD1500" s="35"/>
      <c r="AE1500" s="35"/>
      <c r="AR1500" s="203" t="s">
        <v>278</v>
      </c>
      <c r="AT1500" s="203" t="s">
        <v>176</v>
      </c>
      <c r="AU1500" s="203" t="s">
        <v>89</v>
      </c>
      <c r="AY1500" s="18" t="s">
        <v>174</v>
      </c>
      <c r="BE1500" s="204">
        <f>IF(N1500="základní",J1500,0)</f>
        <v>0</v>
      </c>
      <c r="BF1500" s="204">
        <f>IF(N1500="snížená",J1500,0)</f>
        <v>0</v>
      </c>
      <c r="BG1500" s="204">
        <f>IF(N1500="zákl. přenesená",J1500,0)</f>
        <v>0</v>
      </c>
      <c r="BH1500" s="204">
        <f>IF(N1500="sníž. přenesená",J1500,0)</f>
        <v>0</v>
      </c>
      <c r="BI1500" s="204">
        <f>IF(N1500="nulová",J1500,0)</f>
        <v>0</v>
      </c>
      <c r="BJ1500" s="18" t="s">
        <v>87</v>
      </c>
      <c r="BK1500" s="204">
        <f>ROUND(I1500*H1500,2)</f>
        <v>0</v>
      </c>
      <c r="BL1500" s="18" t="s">
        <v>278</v>
      </c>
      <c r="BM1500" s="203" t="s">
        <v>1343</v>
      </c>
    </row>
    <row r="1501" spans="1:65" s="2" customFormat="1" ht="14.45" customHeight="1">
      <c r="A1501" s="35"/>
      <c r="B1501" s="36"/>
      <c r="C1501" s="192" t="s">
        <v>1344</v>
      </c>
      <c r="D1501" s="192" t="s">
        <v>176</v>
      </c>
      <c r="E1501" s="193" t="s">
        <v>1345</v>
      </c>
      <c r="F1501" s="194" t="s">
        <v>1346</v>
      </c>
      <c r="G1501" s="195" t="s">
        <v>1342</v>
      </c>
      <c r="H1501" s="196">
        <v>1</v>
      </c>
      <c r="I1501" s="197"/>
      <c r="J1501" s="198">
        <f>ROUND(I1501*H1501,2)</f>
        <v>0</v>
      </c>
      <c r="K1501" s="194" t="s">
        <v>1</v>
      </c>
      <c r="L1501" s="40"/>
      <c r="M1501" s="199" t="s">
        <v>1</v>
      </c>
      <c r="N1501" s="200" t="s">
        <v>44</v>
      </c>
      <c r="O1501" s="72"/>
      <c r="P1501" s="201">
        <f>O1501*H1501</f>
        <v>0</v>
      </c>
      <c r="Q1501" s="201">
        <v>0</v>
      </c>
      <c r="R1501" s="201">
        <f>Q1501*H1501</f>
        <v>0</v>
      </c>
      <c r="S1501" s="201">
        <v>0</v>
      </c>
      <c r="T1501" s="202">
        <f>S1501*H1501</f>
        <v>0</v>
      </c>
      <c r="U1501" s="35"/>
      <c r="V1501" s="35"/>
      <c r="W1501" s="35"/>
      <c r="X1501" s="35"/>
      <c r="Y1501" s="35"/>
      <c r="Z1501" s="35"/>
      <c r="AA1501" s="35"/>
      <c r="AB1501" s="35"/>
      <c r="AC1501" s="35"/>
      <c r="AD1501" s="35"/>
      <c r="AE1501" s="35"/>
      <c r="AR1501" s="203" t="s">
        <v>278</v>
      </c>
      <c r="AT1501" s="203" t="s">
        <v>176</v>
      </c>
      <c r="AU1501" s="203" t="s">
        <v>89</v>
      </c>
      <c r="AY1501" s="18" t="s">
        <v>174</v>
      </c>
      <c r="BE1501" s="204">
        <f>IF(N1501="základní",J1501,0)</f>
        <v>0</v>
      </c>
      <c r="BF1501" s="204">
        <f>IF(N1501="snížená",J1501,0)</f>
        <v>0</v>
      </c>
      <c r="BG1501" s="204">
        <f>IF(N1501="zákl. přenesená",J1501,0)</f>
        <v>0</v>
      </c>
      <c r="BH1501" s="204">
        <f>IF(N1501="sníž. přenesená",J1501,0)</f>
        <v>0</v>
      </c>
      <c r="BI1501" s="204">
        <f>IF(N1501="nulová",J1501,0)</f>
        <v>0</v>
      </c>
      <c r="BJ1501" s="18" t="s">
        <v>87</v>
      </c>
      <c r="BK1501" s="204">
        <f>ROUND(I1501*H1501,2)</f>
        <v>0</v>
      </c>
      <c r="BL1501" s="18" t="s">
        <v>278</v>
      </c>
      <c r="BM1501" s="203" t="s">
        <v>1347</v>
      </c>
    </row>
    <row r="1502" spans="1:65" s="2" customFormat="1" ht="14.45" customHeight="1">
      <c r="A1502" s="35"/>
      <c r="B1502" s="36"/>
      <c r="C1502" s="192" t="s">
        <v>1348</v>
      </c>
      <c r="D1502" s="192" t="s">
        <v>176</v>
      </c>
      <c r="E1502" s="193" t="s">
        <v>1349</v>
      </c>
      <c r="F1502" s="194" t="s">
        <v>1350</v>
      </c>
      <c r="G1502" s="195" t="s">
        <v>179</v>
      </c>
      <c r="H1502" s="196">
        <v>195.343</v>
      </c>
      <c r="I1502" s="197"/>
      <c r="J1502" s="198">
        <f>ROUND(I1502*H1502,2)</f>
        <v>0</v>
      </c>
      <c r="K1502" s="194" t="s">
        <v>180</v>
      </c>
      <c r="L1502" s="40"/>
      <c r="M1502" s="199" t="s">
        <v>1</v>
      </c>
      <c r="N1502" s="200" t="s">
        <v>44</v>
      </c>
      <c r="O1502" s="72"/>
      <c r="P1502" s="201">
        <f>O1502*H1502</f>
        <v>0</v>
      </c>
      <c r="Q1502" s="201">
        <v>0</v>
      </c>
      <c r="R1502" s="201">
        <f>Q1502*H1502</f>
        <v>0</v>
      </c>
      <c r="S1502" s="201">
        <v>0.068</v>
      </c>
      <c r="T1502" s="202">
        <f>S1502*H1502</f>
        <v>13.283324</v>
      </c>
      <c r="U1502" s="35"/>
      <c r="V1502" s="35"/>
      <c r="W1502" s="35"/>
      <c r="X1502" s="35"/>
      <c r="Y1502" s="35"/>
      <c r="Z1502" s="35"/>
      <c r="AA1502" s="35"/>
      <c r="AB1502" s="35"/>
      <c r="AC1502" s="35"/>
      <c r="AD1502" s="35"/>
      <c r="AE1502" s="35"/>
      <c r="AR1502" s="203" t="s">
        <v>181</v>
      </c>
      <c r="AT1502" s="203" t="s">
        <v>176</v>
      </c>
      <c r="AU1502" s="203" t="s">
        <v>89</v>
      </c>
      <c r="AY1502" s="18" t="s">
        <v>174</v>
      </c>
      <c r="BE1502" s="204">
        <f>IF(N1502="základní",J1502,0)</f>
        <v>0</v>
      </c>
      <c r="BF1502" s="204">
        <f>IF(N1502="snížená",J1502,0)</f>
        <v>0</v>
      </c>
      <c r="BG1502" s="204">
        <f>IF(N1502="zákl. přenesená",J1502,0)</f>
        <v>0</v>
      </c>
      <c r="BH1502" s="204">
        <f>IF(N1502="sníž. přenesená",J1502,0)</f>
        <v>0</v>
      </c>
      <c r="BI1502" s="204">
        <f>IF(N1502="nulová",J1502,0)</f>
        <v>0</v>
      </c>
      <c r="BJ1502" s="18" t="s">
        <v>87</v>
      </c>
      <c r="BK1502" s="204">
        <f>ROUND(I1502*H1502,2)</f>
        <v>0</v>
      </c>
      <c r="BL1502" s="18" t="s">
        <v>181</v>
      </c>
      <c r="BM1502" s="203" t="s">
        <v>1351</v>
      </c>
    </row>
    <row r="1503" spans="2:51" s="13" customFormat="1" ht="11.25">
      <c r="B1503" s="205"/>
      <c r="C1503" s="206"/>
      <c r="D1503" s="207" t="s">
        <v>183</v>
      </c>
      <c r="E1503" s="208" t="s">
        <v>1</v>
      </c>
      <c r="F1503" s="209" t="s">
        <v>1104</v>
      </c>
      <c r="G1503" s="206"/>
      <c r="H1503" s="208" t="s">
        <v>1</v>
      </c>
      <c r="I1503" s="210"/>
      <c r="J1503" s="206"/>
      <c r="K1503" s="206"/>
      <c r="L1503" s="211"/>
      <c r="M1503" s="212"/>
      <c r="N1503" s="213"/>
      <c r="O1503" s="213"/>
      <c r="P1503" s="213"/>
      <c r="Q1503" s="213"/>
      <c r="R1503" s="213"/>
      <c r="S1503" s="213"/>
      <c r="T1503" s="214"/>
      <c r="AT1503" s="215" t="s">
        <v>183</v>
      </c>
      <c r="AU1503" s="215" t="s">
        <v>89</v>
      </c>
      <c r="AV1503" s="13" t="s">
        <v>87</v>
      </c>
      <c r="AW1503" s="13" t="s">
        <v>36</v>
      </c>
      <c r="AX1503" s="13" t="s">
        <v>79</v>
      </c>
      <c r="AY1503" s="215" t="s">
        <v>174</v>
      </c>
    </row>
    <row r="1504" spans="2:51" s="13" customFormat="1" ht="11.25">
      <c r="B1504" s="205"/>
      <c r="C1504" s="206"/>
      <c r="D1504" s="207" t="s">
        <v>183</v>
      </c>
      <c r="E1504" s="208" t="s">
        <v>1</v>
      </c>
      <c r="F1504" s="209" t="s">
        <v>1191</v>
      </c>
      <c r="G1504" s="206"/>
      <c r="H1504" s="208" t="s">
        <v>1</v>
      </c>
      <c r="I1504" s="210"/>
      <c r="J1504" s="206"/>
      <c r="K1504" s="206"/>
      <c r="L1504" s="211"/>
      <c r="M1504" s="212"/>
      <c r="N1504" s="213"/>
      <c r="O1504" s="213"/>
      <c r="P1504" s="213"/>
      <c r="Q1504" s="213"/>
      <c r="R1504" s="213"/>
      <c r="S1504" s="213"/>
      <c r="T1504" s="214"/>
      <c r="AT1504" s="215" t="s">
        <v>183</v>
      </c>
      <c r="AU1504" s="215" t="s">
        <v>89</v>
      </c>
      <c r="AV1504" s="13" t="s">
        <v>87</v>
      </c>
      <c r="AW1504" s="13" t="s">
        <v>36</v>
      </c>
      <c r="AX1504" s="13" t="s">
        <v>79</v>
      </c>
      <c r="AY1504" s="215" t="s">
        <v>174</v>
      </c>
    </row>
    <row r="1505" spans="2:51" s="14" customFormat="1" ht="11.25">
      <c r="B1505" s="216"/>
      <c r="C1505" s="217"/>
      <c r="D1505" s="207" t="s">
        <v>183</v>
      </c>
      <c r="E1505" s="218" t="s">
        <v>1</v>
      </c>
      <c r="F1505" s="219" t="s">
        <v>1352</v>
      </c>
      <c r="G1505" s="217"/>
      <c r="H1505" s="220">
        <v>88.37</v>
      </c>
      <c r="I1505" s="221"/>
      <c r="J1505" s="217"/>
      <c r="K1505" s="217"/>
      <c r="L1505" s="222"/>
      <c r="M1505" s="223"/>
      <c r="N1505" s="224"/>
      <c r="O1505" s="224"/>
      <c r="P1505" s="224"/>
      <c r="Q1505" s="224"/>
      <c r="R1505" s="224"/>
      <c r="S1505" s="224"/>
      <c r="T1505" s="225"/>
      <c r="AT1505" s="226" t="s">
        <v>183</v>
      </c>
      <c r="AU1505" s="226" t="s">
        <v>89</v>
      </c>
      <c r="AV1505" s="14" t="s">
        <v>89</v>
      </c>
      <c r="AW1505" s="14" t="s">
        <v>36</v>
      </c>
      <c r="AX1505" s="14" t="s">
        <v>79</v>
      </c>
      <c r="AY1505" s="226" t="s">
        <v>174</v>
      </c>
    </row>
    <row r="1506" spans="2:51" s="14" customFormat="1" ht="11.25">
      <c r="B1506" s="216"/>
      <c r="C1506" s="217"/>
      <c r="D1506" s="207" t="s">
        <v>183</v>
      </c>
      <c r="E1506" s="218" t="s">
        <v>1</v>
      </c>
      <c r="F1506" s="219" t="s">
        <v>1353</v>
      </c>
      <c r="G1506" s="217"/>
      <c r="H1506" s="220">
        <v>84.325</v>
      </c>
      <c r="I1506" s="221"/>
      <c r="J1506" s="217"/>
      <c r="K1506" s="217"/>
      <c r="L1506" s="222"/>
      <c r="M1506" s="223"/>
      <c r="N1506" s="224"/>
      <c r="O1506" s="224"/>
      <c r="P1506" s="224"/>
      <c r="Q1506" s="224"/>
      <c r="R1506" s="224"/>
      <c r="S1506" s="224"/>
      <c r="T1506" s="225"/>
      <c r="AT1506" s="226" t="s">
        <v>183</v>
      </c>
      <c r="AU1506" s="226" t="s">
        <v>89</v>
      </c>
      <c r="AV1506" s="14" t="s">
        <v>89</v>
      </c>
      <c r="AW1506" s="14" t="s">
        <v>36</v>
      </c>
      <c r="AX1506" s="14" t="s">
        <v>79</v>
      </c>
      <c r="AY1506" s="226" t="s">
        <v>174</v>
      </c>
    </row>
    <row r="1507" spans="2:51" s="14" customFormat="1" ht="11.25">
      <c r="B1507" s="216"/>
      <c r="C1507" s="217"/>
      <c r="D1507" s="207" t="s">
        <v>183</v>
      </c>
      <c r="E1507" s="218" t="s">
        <v>1</v>
      </c>
      <c r="F1507" s="219" t="s">
        <v>1354</v>
      </c>
      <c r="G1507" s="217"/>
      <c r="H1507" s="220">
        <v>18.658</v>
      </c>
      <c r="I1507" s="221"/>
      <c r="J1507" s="217"/>
      <c r="K1507" s="217"/>
      <c r="L1507" s="222"/>
      <c r="M1507" s="223"/>
      <c r="N1507" s="224"/>
      <c r="O1507" s="224"/>
      <c r="P1507" s="224"/>
      <c r="Q1507" s="224"/>
      <c r="R1507" s="224"/>
      <c r="S1507" s="224"/>
      <c r="T1507" s="225"/>
      <c r="AT1507" s="226" t="s">
        <v>183</v>
      </c>
      <c r="AU1507" s="226" t="s">
        <v>89</v>
      </c>
      <c r="AV1507" s="14" t="s">
        <v>89</v>
      </c>
      <c r="AW1507" s="14" t="s">
        <v>36</v>
      </c>
      <c r="AX1507" s="14" t="s">
        <v>79</v>
      </c>
      <c r="AY1507" s="226" t="s">
        <v>174</v>
      </c>
    </row>
    <row r="1508" spans="2:51" s="13" customFormat="1" ht="11.25">
      <c r="B1508" s="205"/>
      <c r="C1508" s="206"/>
      <c r="D1508" s="207" t="s">
        <v>183</v>
      </c>
      <c r="E1508" s="208" t="s">
        <v>1</v>
      </c>
      <c r="F1508" s="209" t="s">
        <v>1355</v>
      </c>
      <c r="G1508" s="206"/>
      <c r="H1508" s="208" t="s">
        <v>1</v>
      </c>
      <c r="I1508" s="210"/>
      <c r="J1508" s="206"/>
      <c r="K1508" s="206"/>
      <c r="L1508" s="211"/>
      <c r="M1508" s="212"/>
      <c r="N1508" s="213"/>
      <c r="O1508" s="213"/>
      <c r="P1508" s="213"/>
      <c r="Q1508" s="213"/>
      <c r="R1508" s="213"/>
      <c r="S1508" s="213"/>
      <c r="T1508" s="214"/>
      <c r="AT1508" s="215" t="s">
        <v>183</v>
      </c>
      <c r="AU1508" s="215" t="s">
        <v>89</v>
      </c>
      <c r="AV1508" s="13" t="s">
        <v>87</v>
      </c>
      <c r="AW1508" s="13" t="s">
        <v>36</v>
      </c>
      <c r="AX1508" s="13" t="s">
        <v>79</v>
      </c>
      <c r="AY1508" s="215" t="s">
        <v>174</v>
      </c>
    </row>
    <row r="1509" spans="2:51" s="14" customFormat="1" ht="11.25">
      <c r="B1509" s="216"/>
      <c r="C1509" s="217"/>
      <c r="D1509" s="207" t="s">
        <v>183</v>
      </c>
      <c r="E1509" s="218" t="s">
        <v>1</v>
      </c>
      <c r="F1509" s="219" t="s">
        <v>1356</v>
      </c>
      <c r="G1509" s="217"/>
      <c r="H1509" s="220">
        <v>3.99</v>
      </c>
      <c r="I1509" s="221"/>
      <c r="J1509" s="217"/>
      <c r="K1509" s="217"/>
      <c r="L1509" s="222"/>
      <c r="M1509" s="223"/>
      <c r="N1509" s="224"/>
      <c r="O1509" s="224"/>
      <c r="P1509" s="224"/>
      <c r="Q1509" s="224"/>
      <c r="R1509" s="224"/>
      <c r="S1509" s="224"/>
      <c r="T1509" s="225"/>
      <c r="AT1509" s="226" t="s">
        <v>183</v>
      </c>
      <c r="AU1509" s="226" t="s">
        <v>89</v>
      </c>
      <c r="AV1509" s="14" t="s">
        <v>89</v>
      </c>
      <c r="AW1509" s="14" t="s">
        <v>36</v>
      </c>
      <c r="AX1509" s="14" t="s">
        <v>79</v>
      </c>
      <c r="AY1509" s="226" t="s">
        <v>174</v>
      </c>
    </row>
    <row r="1510" spans="2:51" s="15" customFormat="1" ht="11.25">
      <c r="B1510" s="227"/>
      <c r="C1510" s="228"/>
      <c r="D1510" s="207" t="s">
        <v>183</v>
      </c>
      <c r="E1510" s="229" t="s">
        <v>1</v>
      </c>
      <c r="F1510" s="230" t="s">
        <v>188</v>
      </c>
      <c r="G1510" s="228"/>
      <c r="H1510" s="231">
        <v>195.34300000000002</v>
      </c>
      <c r="I1510" s="232"/>
      <c r="J1510" s="228"/>
      <c r="K1510" s="228"/>
      <c r="L1510" s="233"/>
      <c r="M1510" s="234"/>
      <c r="N1510" s="235"/>
      <c r="O1510" s="235"/>
      <c r="P1510" s="235"/>
      <c r="Q1510" s="235"/>
      <c r="R1510" s="235"/>
      <c r="S1510" s="235"/>
      <c r="T1510" s="236"/>
      <c r="AT1510" s="237" t="s">
        <v>183</v>
      </c>
      <c r="AU1510" s="237" t="s">
        <v>89</v>
      </c>
      <c r="AV1510" s="15" t="s">
        <v>181</v>
      </c>
      <c r="AW1510" s="15" t="s">
        <v>36</v>
      </c>
      <c r="AX1510" s="15" t="s">
        <v>87</v>
      </c>
      <c r="AY1510" s="237" t="s">
        <v>174</v>
      </c>
    </row>
    <row r="1511" spans="1:65" s="2" customFormat="1" ht="14.45" customHeight="1">
      <c r="A1511" s="35"/>
      <c r="B1511" s="36"/>
      <c r="C1511" s="192" t="s">
        <v>1357</v>
      </c>
      <c r="D1511" s="192" t="s">
        <v>176</v>
      </c>
      <c r="E1511" s="193" t="s">
        <v>1358</v>
      </c>
      <c r="F1511" s="194" t="s">
        <v>1359</v>
      </c>
      <c r="G1511" s="195" t="s">
        <v>595</v>
      </c>
      <c r="H1511" s="196">
        <v>1</v>
      </c>
      <c r="I1511" s="197"/>
      <c r="J1511" s="198">
        <f>ROUND(I1511*H1511,2)</f>
        <v>0</v>
      </c>
      <c r="K1511" s="194" t="s">
        <v>180</v>
      </c>
      <c r="L1511" s="40"/>
      <c r="M1511" s="199" t="s">
        <v>1</v>
      </c>
      <c r="N1511" s="200" t="s">
        <v>44</v>
      </c>
      <c r="O1511" s="72"/>
      <c r="P1511" s="201">
        <f>O1511*H1511</f>
        <v>0</v>
      </c>
      <c r="Q1511" s="201">
        <v>0</v>
      </c>
      <c r="R1511" s="201">
        <f>Q1511*H1511</f>
        <v>0</v>
      </c>
      <c r="S1511" s="201">
        <v>0.05</v>
      </c>
      <c r="T1511" s="202">
        <f>S1511*H1511</f>
        <v>0.05</v>
      </c>
      <c r="U1511" s="35"/>
      <c r="V1511" s="35"/>
      <c r="W1511" s="35"/>
      <c r="X1511" s="35"/>
      <c r="Y1511" s="35"/>
      <c r="Z1511" s="35"/>
      <c r="AA1511" s="35"/>
      <c r="AB1511" s="35"/>
      <c r="AC1511" s="35"/>
      <c r="AD1511" s="35"/>
      <c r="AE1511" s="35"/>
      <c r="AR1511" s="203" t="s">
        <v>181</v>
      </c>
      <c r="AT1511" s="203" t="s">
        <v>176</v>
      </c>
      <c r="AU1511" s="203" t="s">
        <v>89</v>
      </c>
      <c r="AY1511" s="18" t="s">
        <v>174</v>
      </c>
      <c r="BE1511" s="204">
        <f>IF(N1511="základní",J1511,0)</f>
        <v>0</v>
      </c>
      <c r="BF1511" s="204">
        <f>IF(N1511="snížená",J1511,0)</f>
        <v>0</v>
      </c>
      <c r="BG1511" s="204">
        <f>IF(N1511="zákl. přenesená",J1511,0)</f>
        <v>0</v>
      </c>
      <c r="BH1511" s="204">
        <f>IF(N1511="sníž. přenesená",J1511,0)</f>
        <v>0</v>
      </c>
      <c r="BI1511" s="204">
        <f>IF(N1511="nulová",J1511,0)</f>
        <v>0</v>
      </c>
      <c r="BJ1511" s="18" t="s">
        <v>87</v>
      </c>
      <c r="BK1511" s="204">
        <f>ROUND(I1511*H1511,2)</f>
        <v>0</v>
      </c>
      <c r="BL1511" s="18" t="s">
        <v>181</v>
      </c>
      <c r="BM1511" s="203" t="s">
        <v>1360</v>
      </c>
    </row>
    <row r="1512" spans="2:51" s="13" customFormat="1" ht="11.25">
      <c r="B1512" s="205"/>
      <c r="C1512" s="206"/>
      <c r="D1512" s="207" t="s">
        <v>183</v>
      </c>
      <c r="E1512" s="208" t="s">
        <v>1</v>
      </c>
      <c r="F1512" s="209" t="s">
        <v>1104</v>
      </c>
      <c r="G1512" s="206"/>
      <c r="H1512" s="208" t="s">
        <v>1</v>
      </c>
      <c r="I1512" s="210"/>
      <c r="J1512" s="206"/>
      <c r="K1512" s="206"/>
      <c r="L1512" s="211"/>
      <c r="M1512" s="212"/>
      <c r="N1512" s="213"/>
      <c r="O1512" s="213"/>
      <c r="P1512" s="213"/>
      <c r="Q1512" s="213"/>
      <c r="R1512" s="213"/>
      <c r="S1512" s="213"/>
      <c r="T1512" s="214"/>
      <c r="AT1512" s="215" t="s">
        <v>183</v>
      </c>
      <c r="AU1512" s="215" t="s">
        <v>89</v>
      </c>
      <c r="AV1512" s="13" t="s">
        <v>87</v>
      </c>
      <c r="AW1512" s="13" t="s">
        <v>36</v>
      </c>
      <c r="AX1512" s="13" t="s">
        <v>79</v>
      </c>
      <c r="AY1512" s="215" t="s">
        <v>174</v>
      </c>
    </row>
    <row r="1513" spans="2:51" s="13" customFormat="1" ht="11.25">
      <c r="B1513" s="205"/>
      <c r="C1513" s="206"/>
      <c r="D1513" s="207" t="s">
        <v>183</v>
      </c>
      <c r="E1513" s="208" t="s">
        <v>1</v>
      </c>
      <c r="F1513" s="209" t="s">
        <v>1361</v>
      </c>
      <c r="G1513" s="206"/>
      <c r="H1513" s="208" t="s">
        <v>1</v>
      </c>
      <c r="I1513" s="210"/>
      <c r="J1513" s="206"/>
      <c r="K1513" s="206"/>
      <c r="L1513" s="211"/>
      <c r="M1513" s="212"/>
      <c r="N1513" s="213"/>
      <c r="O1513" s="213"/>
      <c r="P1513" s="213"/>
      <c r="Q1513" s="213"/>
      <c r="R1513" s="213"/>
      <c r="S1513" s="213"/>
      <c r="T1513" s="214"/>
      <c r="AT1513" s="215" t="s">
        <v>183</v>
      </c>
      <c r="AU1513" s="215" t="s">
        <v>89</v>
      </c>
      <c r="AV1513" s="13" t="s">
        <v>87</v>
      </c>
      <c r="AW1513" s="13" t="s">
        <v>36</v>
      </c>
      <c r="AX1513" s="13" t="s">
        <v>79</v>
      </c>
      <c r="AY1513" s="215" t="s">
        <v>174</v>
      </c>
    </row>
    <row r="1514" spans="2:51" s="14" customFormat="1" ht="11.25">
      <c r="B1514" s="216"/>
      <c r="C1514" s="217"/>
      <c r="D1514" s="207" t="s">
        <v>183</v>
      </c>
      <c r="E1514" s="218" t="s">
        <v>1</v>
      </c>
      <c r="F1514" s="219" t="s">
        <v>87</v>
      </c>
      <c r="G1514" s="217"/>
      <c r="H1514" s="220">
        <v>1</v>
      </c>
      <c r="I1514" s="221"/>
      <c r="J1514" s="217"/>
      <c r="K1514" s="217"/>
      <c r="L1514" s="222"/>
      <c r="M1514" s="223"/>
      <c r="N1514" s="224"/>
      <c r="O1514" s="224"/>
      <c r="P1514" s="224"/>
      <c r="Q1514" s="224"/>
      <c r="R1514" s="224"/>
      <c r="S1514" s="224"/>
      <c r="T1514" s="225"/>
      <c r="AT1514" s="226" t="s">
        <v>183</v>
      </c>
      <c r="AU1514" s="226" t="s">
        <v>89</v>
      </c>
      <c r="AV1514" s="14" t="s">
        <v>89</v>
      </c>
      <c r="AW1514" s="14" t="s">
        <v>36</v>
      </c>
      <c r="AX1514" s="14" t="s">
        <v>79</v>
      </c>
      <c r="AY1514" s="226" t="s">
        <v>174</v>
      </c>
    </row>
    <row r="1515" spans="2:51" s="15" customFormat="1" ht="11.25">
      <c r="B1515" s="227"/>
      <c r="C1515" s="228"/>
      <c r="D1515" s="207" t="s">
        <v>183</v>
      </c>
      <c r="E1515" s="229" t="s">
        <v>1</v>
      </c>
      <c r="F1515" s="230" t="s">
        <v>188</v>
      </c>
      <c r="G1515" s="228"/>
      <c r="H1515" s="231">
        <v>1</v>
      </c>
      <c r="I1515" s="232"/>
      <c r="J1515" s="228"/>
      <c r="K1515" s="228"/>
      <c r="L1515" s="233"/>
      <c r="M1515" s="234"/>
      <c r="N1515" s="235"/>
      <c r="O1515" s="235"/>
      <c r="P1515" s="235"/>
      <c r="Q1515" s="235"/>
      <c r="R1515" s="235"/>
      <c r="S1515" s="235"/>
      <c r="T1515" s="236"/>
      <c r="AT1515" s="237" t="s">
        <v>183</v>
      </c>
      <c r="AU1515" s="237" t="s">
        <v>89</v>
      </c>
      <c r="AV1515" s="15" t="s">
        <v>181</v>
      </c>
      <c r="AW1515" s="15" t="s">
        <v>36</v>
      </c>
      <c r="AX1515" s="15" t="s">
        <v>87</v>
      </c>
      <c r="AY1515" s="237" t="s">
        <v>174</v>
      </c>
    </row>
    <row r="1516" spans="1:65" s="2" customFormat="1" ht="14.45" customHeight="1">
      <c r="A1516" s="35"/>
      <c r="B1516" s="36"/>
      <c r="C1516" s="192" t="s">
        <v>1362</v>
      </c>
      <c r="D1516" s="192" t="s">
        <v>176</v>
      </c>
      <c r="E1516" s="193" t="s">
        <v>1363</v>
      </c>
      <c r="F1516" s="194" t="s">
        <v>1364</v>
      </c>
      <c r="G1516" s="195" t="s">
        <v>179</v>
      </c>
      <c r="H1516" s="196">
        <v>20.72</v>
      </c>
      <c r="I1516" s="197"/>
      <c r="J1516" s="198">
        <f>ROUND(I1516*H1516,2)</f>
        <v>0</v>
      </c>
      <c r="K1516" s="194" t="s">
        <v>180</v>
      </c>
      <c r="L1516" s="40"/>
      <c r="M1516" s="199" t="s">
        <v>1</v>
      </c>
      <c r="N1516" s="200" t="s">
        <v>44</v>
      </c>
      <c r="O1516" s="72"/>
      <c r="P1516" s="201">
        <f>O1516*H1516</f>
        <v>0</v>
      </c>
      <c r="Q1516" s="201">
        <v>0</v>
      </c>
      <c r="R1516" s="201">
        <f>Q1516*H1516</f>
        <v>0</v>
      </c>
      <c r="S1516" s="201">
        <v>0.01</v>
      </c>
      <c r="T1516" s="202">
        <f>S1516*H1516</f>
        <v>0.2072</v>
      </c>
      <c r="U1516" s="35"/>
      <c r="V1516" s="35"/>
      <c r="W1516" s="35"/>
      <c r="X1516" s="35"/>
      <c r="Y1516" s="35"/>
      <c r="Z1516" s="35"/>
      <c r="AA1516" s="35"/>
      <c r="AB1516" s="35"/>
      <c r="AC1516" s="35"/>
      <c r="AD1516" s="35"/>
      <c r="AE1516" s="35"/>
      <c r="AR1516" s="203" t="s">
        <v>278</v>
      </c>
      <c r="AT1516" s="203" t="s">
        <v>176</v>
      </c>
      <c r="AU1516" s="203" t="s">
        <v>89</v>
      </c>
      <c r="AY1516" s="18" t="s">
        <v>174</v>
      </c>
      <c r="BE1516" s="204">
        <f>IF(N1516="základní",J1516,0)</f>
        <v>0</v>
      </c>
      <c r="BF1516" s="204">
        <f>IF(N1516="snížená",J1516,0)</f>
        <v>0</v>
      </c>
      <c r="BG1516" s="204">
        <f>IF(N1516="zákl. přenesená",J1516,0)</f>
        <v>0</v>
      </c>
      <c r="BH1516" s="204">
        <f>IF(N1516="sníž. přenesená",J1516,0)</f>
        <v>0</v>
      </c>
      <c r="BI1516" s="204">
        <f>IF(N1516="nulová",J1516,0)</f>
        <v>0</v>
      </c>
      <c r="BJ1516" s="18" t="s">
        <v>87</v>
      </c>
      <c r="BK1516" s="204">
        <f>ROUND(I1516*H1516,2)</f>
        <v>0</v>
      </c>
      <c r="BL1516" s="18" t="s">
        <v>278</v>
      </c>
      <c r="BM1516" s="203" t="s">
        <v>1365</v>
      </c>
    </row>
    <row r="1517" spans="2:51" s="13" customFormat="1" ht="11.25">
      <c r="B1517" s="205"/>
      <c r="C1517" s="206"/>
      <c r="D1517" s="207" t="s">
        <v>183</v>
      </c>
      <c r="E1517" s="208" t="s">
        <v>1</v>
      </c>
      <c r="F1517" s="209" t="s">
        <v>1190</v>
      </c>
      <c r="G1517" s="206"/>
      <c r="H1517" s="208" t="s">
        <v>1</v>
      </c>
      <c r="I1517" s="210"/>
      <c r="J1517" s="206"/>
      <c r="K1517" s="206"/>
      <c r="L1517" s="211"/>
      <c r="M1517" s="212"/>
      <c r="N1517" s="213"/>
      <c r="O1517" s="213"/>
      <c r="P1517" s="213"/>
      <c r="Q1517" s="213"/>
      <c r="R1517" s="213"/>
      <c r="S1517" s="213"/>
      <c r="T1517" s="214"/>
      <c r="AT1517" s="215" t="s">
        <v>183</v>
      </c>
      <c r="AU1517" s="215" t="s">
        <v>89</v>
      </c>
      <c r="AV1517" s="13" t="s">
        <v>87</v>
      </c>
      <c r="AW1517" s="13" t="s">
        <v>36</v>
      </c>
      <c r="AX1517" s="13" t="s">
        <v>79</v>
      </c>
      <c r="AY1517" s="215" t="s">
        <v>174</v>
      </c>
    </row>
    <row r="1518" spans="2:51" s="13" customFormat="1" ht="11.25">
      <c r="B1518" s="205"/>
      <c r="C1518" s="206"/>
      <c r="D1518" s="207" t="s">
        <v>183</v>
      </c>
      <c r="E1518" s="208" t="s">
        <v>1</v>
      </c>
      <c r="F1518" s="209" t="s">
        <v>1366</v>
      </c>
      <c r="G1518" s="206"/>
      <c r="H1518" s="208" t="s">
        <v>1</v>
      </c>
      <c r="I1518" s="210"/>
      <c r="J1518" s="206"/>
      <c r="K1518" s="206"/>
      <c r="L1518" s="211"/>
      <c r="M1518" s="212"/>
      <c r="N1518" s="213"/>
      <c r="O1518" s="213"/>
      <c r="P1518" s="213"/>
      <c r="Q1518" s="213"/>
      <c r="R1518" s="213"/>
      <c r="S1518" s="213"/>
      <c r="T1518" s="214"/>
      <c r="AT1518" s="215" t="s">
        <v>183</v>
      </c>
      <c r="AU1518" s="215" t="s">
        <v>89</v>
      </c>
      <c r="AV1518" s="13" t="s">
        <v>87</v>
      </c>
      <c r="AW1518" s="13" t="s">
        <v>36</v>
      </c>
      <c r="AX1518" s="13" t="s">
        <v>79</v>
      </c>
      <c r="AY1518" s="215" t="s">
        <v>174</v>
      </c>
    </row>
    <row r="1519" spans="2:51" s="14" customFormat="1" ht="11.25">
      <c r="B1519" s="216"/>
      <c r="C1519" s="217"/>
      <c r="D1519" s="207" t="s">
        <v>183</v>
      </c>
      <c r="E1519" s="218" t="s">
        <v>1</v>
      </c>
      <c r="F1519" s="219" t="s">
        <v>1367</v>
      </c>
      <c r="G1519" s="217"/>
      <c r="H1519" s="220">
        <v>15.6</v>
      </c>
      <c r="I1519" s="221"/>
      <c r="J1519" s="217"/>
      <c r="K1519" s="217"/>
      <c r="L1519" s="222"/>
      <c r="M1519" s="223"/>
      <c r="N1519" s="224"/>
      <c r="O1519" s="224"/>
      <c r="P1519" s="224"/>
      <c r="Q1519" s="224"/>
      <c r="R1519" s="224"/>
      <c r="S1519" s="224"/>
      <c r="T1519" s="225"/>
      <c r="AT1519" s="226" t="s">
        <v>183</v>
      </c>
      <c r="AU1519" s="226" t="s">
        <v>89</v>
      </c>
      <c r="AV1519" s="14" t="s">
        <v>89</v>
      </c>
      <c r="AW1519" s="14" t="s">
        <v>36</v>
      </c>
      <c r="AX1519" s="14" t="s">
        <v>79</v>
      </c>
      <c r="AY1519" s="226" t="s">
        <v>174</v>
      </c>
    </row>
    <row r="1520" spans="2:51" s="13" customFormat="1" ht="11.25">
      <c r="B1520" s="205"/>
      <c r="C1520" s="206"/>
      <c r="D1520" s="207" t="s">
        <v>183</v>
      </c>
      <c r="E1520" s="208" t="s">
        <v>1</v>
      </c>
      <c r="F1520" s="209" t="s">
        <v>1368</v>
      </c>
      <c r="G1520" s="206"/>
      <c r="H1520" s="208" t="s">
        <v>1</v>
      </c>
      <c r="I1520" s="210"/>
      <c r="J1520" s="206"/>
      <c r="K1520" s="206"/>
      <c r="L1520" s="211"/>
      <c r="M1520" s="212"/>
      <c r="N1520" s="213"/>
      <c r="O1520" s="213"/>
      <c r="P1520" s="213"/>
      <c r="Q1520" s="213"/>
      <c r="R1520" s="213"/>
      <c r="S1520" s="213"/>
      <c r="T1520" s="214"/>
      <c r="AT1520" s="215" t="s">
        <v>183</v>
      </c>
      <c r="AU1520" s="215" t="s">
        <v>89</v>
      </c>
      <c r="AV1520" s="13" t="s">
        <v>87</v>
      </c>
      <c r="AW1520" s="13" t="s">
        <v>36</v>
      </c>
      <c r="AX1520" s="13" t="s">
        <v>79</v>
      </c>
      <c r="AY1520" s="215" t="s">
        <v>174</v>
      </c>
    </row>
    <row r="1521" spans="2:51" s="14" customFormat="1" ht="11.25">
      <c r="B1521" s="216"/>
      <c r="C1521" s="217"/>
      <c r="D1521" s="207" t="s">
        <v>183</v>
      </c>
      <c r="E1521" s="218" t="s">
        <v>1</v>
      </c>
      <c r="F1521" s="219" t="s">
        <v>1369</v>
      </c>
      <c r="G1521" s="217"/>
      <c r="H1521" s="220">
        <v>2</v>
      </c>
      <c r="I1521" s="221"/>
      <c r="J1521" s="217"/>
      <c r="K1521" s="217"/>
      <c r="L1521" s="222"/>
      <c r="M1521" s="223"/>
      <c r="N1521" s="224"/>
      <c r="O1521" s="224"/>
      <c r="P1521" s="224"/>
      <c r="Q1521" s="224"/>
      <c r="R1521" s="224"/>
      <c r="S1521" s="224"/>
      <c r="T1521" s="225"/>
      <c r="AT1521" s="226" t="s">
        <v>183</v>
      </c>
      <c r="AU1521" s="226" t="s">
        <v>89</v>
      </c>
      <c r="AV1521" s="14" t="s">
        <v>89</v>
      </c>
      <c r="AW1521" s="14" t="s">
        <v>36</v>
      </c>
      <c r="AX1521" s="14" t="s">
        <v>79</v>
      </c>
      <c r="AY1521" s="226" t="s">
        <v>174</v>
      </c>
    </row>
    <row r="1522" spans="2:51" s="16" customFormat="1" ht="11.25">
      <c r="B1522" s="238"/>
      <c r="C1522" s="239"/>
      <c r="D1522" s="207" t="s">
        <v>183</v>
      </c>
      <c r="E1522" s="240" t="s">
        <v>1</v>
      </c>
      <c r="F1522" s="241" t="s">
        <v>226</v>
      </c>
      <c r="G1522" s="239"/>
      <c r="H1522" s="242">
        <v>17.6</v>
      </c>
      <c r="I1522" s="243"/>
      <c r="J1522" s="239"/>
      <c r="K1522" s="239"/>
      <c r="L1522" s="244"/>
      <c r="M1522" s="245"/>
      <c r="N1522" s="246"/>
      <c r="O1522" s="246"/>
      <c r="P1522" s="246"/>
      <c r="Q1522" s="246"/>
      <c r="R1522" s="246"/>
      <c r="S1522" s="246"/>
      <c r="T1522" s="247"/>
      <c r="AT1522" s="248" t="s">
        <v>183</v>
      </c>
      <c r="AU1522" s="248" t="s">
        <v>89</v>
      </c>
      <c r="AV1522" s="16" t="s">
        <v>194</v>
      </c>
      <c r="AW1522" s="16" t="s">
        <v>36</v>
      </c>
      <c r="AX1522" s="16" t="s">
        <v>79</v>
      </c>
      <c r="AY1522" s="248" t="s">
        <v>174</v>
      </c>
    </row>
    <row r="1523" spans="2:51" s="13" customFormat="1" ht="11.25">
      <c r="B1523" s="205"/>
      <c r="C1523" s="206"/>
      <c r="D1523" s="207" t="s">
        <v>183</v>
      </c>
      <c r="E1523" s="208" t="s">
        <v>1</v>
      </c>
      <c r="F1523" s="209" t="s">
        <v>1183</v>
      </c>
      <c r="G1523" s="206"/>
      <c r="H1523" s="208" t="s">
        <v>1</v>
      </c>
      <c r="I1523" s="210"/>
      <c r="J1523" s="206"/>
      <c r="K1523" s="206"/>
      <c r="L1523" s="211"/>
      <c r="M1523" s="212"/>
      <c r="N1523" s="213"/>
      <c r="O1523" s="213"/>
      <c r="P1523" s="213"/>
      <c r="Q1523" s="213"/>
      <c r="R1523" s="213"/>
      <c r="S1523" s="213"/>
      <c r="T1523" s="214"/>
      <c r="AT1523" s="215" t="s">
        <v>183</v>
      </c>
      <c r="AU1523" s="215" t="s">
        <v>89</v>
      </c>
      <c r="AV1523" s="13" t="s">
        <v>87</v>
      </c>
      <c r="AW1523" s="13" t="s">
        <v>36</v>
      </c>
      <c r="AX1523" s="13" t="s">
        <v>79</v>
      </c>
      <c r="AY1523" s="215" t="s">
        <v>174</v>
      </c>
    </row>
    <row r="1524" spans="2:51" s="13" customFormat="1" ht="11.25">
      <c r="B1524" s="205"/>
      <c r="C1524" s="206"/>
      <c r="D1524" s="207" t="s">
        <v>183</v>
      </c>
      <c r="E1524" s="208" t="s">
        <v>1</v>
      </c>
      <c r="F1524" s="209" t="s">
        <v>1184</v>
      </c>
      <c r="G1524" s="206"/>
      <c r="H1524" s="208" t="s">
        <v>1</v>
      </c>
      <c r="I1524" s="210"/>
      <c r="J1524" s="206"/>
      <c r="K1524" s="206"/>
      <c r="L1524" s="211"/>
      <c r="M1524" s="212"/>
      <c r="N1524" s="213"/>
      <c r="O1524" s="213"/>
      <c r="P1524" s="213"/>
      <c r="Q1524" s="213"/>
      <c r="R1524" s="213"/>
      <c r="S1524" s="213"/>
      <c r="T1524" s="214"/>
      <c r="AT1524" s="215" t="s">
        <v>183</v>
      </c>
      <c r="AU1524" s="215" t="s">
        <v>89</v>
      </c>
      <c r="AV1524" s="13" t="s">
        <v>87</v>
      </c>
      <c r="AW1524" s="13" t="s">
        <v>36</v>
      </c>
      <c r="AX1524" s="13" t="s">
        <v>79</v>
      </c>
      <c r="AY1524" s="215" t="s">
        <v>174</v>
      </c>
    </row>
    <row r="1525" spans="2:51" s="14" customFormat="1" ht="11.25">
      <c r="B1525" s="216"/>
      <c r="C1525" s="217"/>
      <c r="D1525" s="207" t="s">
        <v>183</v>
      </c>
      <c r="E1525" s="218" t="s">
        <v>1</v>
      </c>
      <c r="F1525" s="219" t="s">
        <v>1370</v>
      </c>
      <c r="G1525" s="217"/>
      <c r="H1525" s="220">
        <v>3.12</v>
      </c>
      <c r="I1525" s="221"/>
      <c r="J1525" s="217"/>
      <c r="K1525" s="217"/>
      <c r="L1525" s="222"/>
      <c r="M1525" s="223"/>
      <c r="N1525" s="224"/>
      <c r="O1525" s="224"/>
      <c r="P1525" s="224"/>
      <c r="Q1525" s="224"/>
      <c r="R1525" s="224"/>
      <c r="S1525" s="224"/>
      <c r="T1525" s="225"/>
      <c r="AT1525" s="226" t="s">
        <v>183</v>
      </c>
      <c r="AU1525" s="226" t="s">
        <v>89</v>
      </c>
      <c r="AV1525" s="14" t="s">
        <v>89</v>
      </c>
      <c r="AW1525" s="14" t="s">
        <v>36</v>
      </c>
      <c r="AX1525" s="14" t="s">
        <v>79</v>
      </c>
      <c r="AY1525" s="226" t="s">
        <v>174</v>
      </c>
    </row>
    <row r="1526" spans="2:51" s="16" customFormat="1" ht="11.25">
      <c r="B1526" s="238"/>
      <c r="C1526" s="239"/>
      <c r="D1526" s="207" t="s">
        <v>183</v>
      </c>
      <c r="E1526" s="240" t="s">
        <v>1</v>
      </c>
      <c r="F1526" s="241" t="s">
        <v>226</v>
      </c>
      <c r="G1526" s="239"/>
      <c r="H1526" s="242">
        <v>3.12</v>
      </c>
      <c r="I1526" s="243"/>
      <c r="J1526" s="239"/>
      <c r="K1526" s="239"/>
      <c r="L1526" s="244"/>
      <c r="M1526" s="245"/>
      <c r="N1526" s="246"/>
      <c r="O1526" s="246"/>
      <c r="P1526" s="246"/>
      <c r="Q1526" s="246"/>
      <c r="R1526" s="246"/>
      <c r="S1526" s="246"/>
      <c r="T1526" s="247"/>
      <c r="AT1526" s="248" t="s">
        <v>183</v>
      </c>
      <c r="AU1526" s="248" t="s">
        <v>89</v>
      </c>
      <c r="AV1526" s="16" t="s">
        <v>194</v>
      </c>
      <c r="AW1526" s="16" t="s">
        <v>36</v>
      </c>
      <c r="AX1526" s="16" t="s">
        <v>79</v>
      </c>
      <c r="AY1526" s="248" t="s">
        <v>174</v>
      </c>
    </row>
    <row r="1527" spans="2:51" s="15" customFormat="1" ht="11.25">
      <c r="B1527" s="227"/>
      <c r="C1527" s="228"/>
      <c r="D1527" s="207" t="s">
        <v>183</v>
      </c>
      <c r="E1527" s="229" t="s">
        <v>1</v>
      </c>
      <c r="F1527" s="230" t="s">
        <v>188</v>
      </c>
      <c r="G1527" s="228"/>
      <c r="H1527" s="231">
        <v>20.720000000000002</v>
      </c>
      <c r="I1527" s="232"/>
      <c r="J1527" s="228"/>
      <c r="K1527" s="228"/>
      <c r="L1527" s="233"/>
      <c r="M1527" s="234"/>
      <c r="N1527" s="235"/>
      <c r="O1527" s="235"/>
      <c r="P1527" s="235"/>
      <c r="Q1527" s="235"/>
      <c r="R1527" s="235"/>
      <c r="S1527" s="235"/>
      <c r="T1527" s="236"/>
      <c r="AT1527" s="237" t="s">
        <v>183</v>
      </c>
      <c r="AU1527" s="237" t="s">
        <v>89</v>
      </c>
      <c r="AV1527" s="15" t="s">
        <v>181</v>
      </c>
      <c r="AW1527" s="15" t="s">
        <v>36</v>
      </c>
      <c r="AX1527" s="15" t="s">
        <v>87</v>
      </c>
      <c r="AY1527" s="237" t="s">
        <v>174</v>
      </c>
    </row>
    <row r="1528" spans="1:65" s="2" customFormat="1" ht="14.45" customHeight="1">
      <c r="A1528" s="35"/>
      <c r="B1528" s="36"/>
      <c r="C1528" s="192" t="s">
        <v>1371</v>
      </c>
      <c r="D1528" s="192" t="s">
        <v>176</v>
      </c>
      <c r="E1528" s="193" t="s">
        <v>1372</v>
      </c>
      <c r="F1528" s="194" t="s">
        <v>1373</v>
      </c>
      <c r="G1528" s="195" t="s">
        <v>179</v>
      </c>
      <c r="H1528" s="196">
        <v>126.213</v>
      </c>
      <c r="I1528" s="197"/>
      <c r="J1528" s="198">
        <f>ROUND(I1528*H1528,2)</f>
        <v>0</v>
      </c>
      <c r="K1528" s="194" t="s">
        <v>180</v>
      </c>
      <c r="L1528" s="40"/>
      <c r="M1528" s="199" t="s">
        <v>1</v>
      </c>
      <c r="N1528" s="200" t="s">
        <v>44</v>
      </c>
      <c r="O1528" s="72"/>
      <c r="P1528" s="201">
        <f>O1528*H1528</f>
        <v>0</v>
      </c>
      <c r="Q1528" s="201">
        <v>0</v>
      </c>
      <c r="R1528" s="201">
        <f>Q1528*H1528</f>
        <v>0</v>
      </c>
      <c r="S1528" s="201">
        <v>0.02465</v>
      </c>
      <c r="T1528" s="202">
        <f>S1528*H1528</f>
        <v>3.11115045</v>
      </c>
      <c r="U1528" s="35"/>
      <c r="V1528" s="35"/>
      <c r="W1528" s="35"/>
      <c r="X1528" s="35"/>
      <c r="Y1528" s="35"/>
      <c r="Z1528" s="35"/>
      <c r="AA1528" s="35"/>
      <c r="AB1528" s="35"/>
      <c r="AC1528" s="35"/>
      <c r="AD1528" s="35"/>
      <c r="AE1528" s="35"/>
      <c r="AR1528" s="203" t="s">
        <v>278</v>
      </c>
      <c r="AT1528" s="203" t="s">
        <v>176</v>
      </c>
      <c r="AU1528" s="203" t="s">
        <v>89</v>
      </c>
      <c r="AY1528" s="18" t="s">
        <v>174</v>
      </c>
      <c r="BE1528" s="204">
        <f>IF(N1528="základní",J1528,0)</f>
        <v>0</v>
      </c>
      <c r="BF1528" s="204">
        <f>IF(N1528="snížená",J1528,0)</f>
        <v>0</v>
      </c>
      <c r="BG1528" s="204">
        <f>IF(N1528="zákl. přenesená",J1528,0)</f>
        <v>0</v>
      </c>
      <c r="BH1528" s="204">
        <f>IF(N1528="sníž. přenesená",J1528,0)</f>
        <v>0</v>
      </c>
      <c r="BI1528" s="204">
        <f>IF(N1528="nulová",J1528,0)</f>
        <v>0</v>
      </c>
      <c r="BJ1528" s="18" t="s">
        <v>87</v>
      </c>
      <c r="BK1528" s="204">
        <f>ROUND(I1528*H1528,2)</f>
        <v>0</v>
      </c>
      <c r="BL1528" s="18" t="s">
        <v>278</v>
      </c>
      <c r="BM1528" s="203" t="s">
        <v>1374</v>
      </c>
    </row>
    <row r="1529" spans="2:51" s="13" customFormat="1" ht="11.25">
      <c r="B1529" s="205"/>
      <c r="C1529" s="206"/>
      <c r="D1529" s="207" t="s">
        <v>183</v>
      </c>
      <c r="E1529" s="208" t="s">
        <v>1</v>
      </c>
      <c r="F1529" s="209" t="s">
        <v>1375</v>
      </c>
      <c r="G1529" s="206"/>
      <c r="H1529" s="208" t="s">
        <v>1</v>
      </c>
      <c r="I1529" s="210"/>
      <c r="J1529" s="206"/>
      <c r="K1529" s="206"/>
      <c r="L1529" s="211"/>
      <c r="M1529" s="212"/>
      <c r="N1529" s="213"/>
      <c r="O1529" s="213"/>
      <c r="P1529" s="213"/>
      <c r="Q1529" s="213"/>
      <c r="R1529" s="213"/>
      <c r="S1529" s="213"/>
      <c r="T1529" s="214"/>
      <c r="AT1529" s="215" t="s">
        <v>183</v>
      </c>
      <c r="AU1529" s="215" t="s">
        <v>89</v>
      </c>
      <c r="AV1529" s="13" t="s">
        <v>87</v>
      </c>
      <c r="AW1529" s="13" t="s">
        <v>36</v>
      </c>
      <c r="AX1529" s="13" t="s">
        <v>79</v>
      </c>
      <c r="AY1529" s="215" t="s">
        <v>174</v>
      </c>
    </row>
    <row r="1530" spans="2:51" s="13" customFormat="1" ht="11.25">
      <c r="B1530" s="205"/>
      <c r="C1530" s="206"/>
      <c r="D1530" s="207" t="s">
        <v>183</v>
      </c>
      <c r="E1530" s="208" t="s">
        <v>1</v>
      </c>
      <c r="F1530" s="209" t="s">
        <v>1376</v>
      </c>
      <c r="G1530" s="206"/>
      <c r="H1530" s="208" t="s">
        <v>1</v>
      </c>
      <c r="I1530" s="210"/>
      <c r="J1530" s="206"/>
      <c r="K1530" s="206"/>
      <c r="L1530" s="211"/>
      <c r="M1530" s="212"/>
      <c r="N1530" s="213"/>
      <c r="O1530" s="213"/>
      <c r="P1530" s="213"/>
      <c r="Q1530" s="213"/>
      <c r="R1530" s="213"/>
      <c r="S1530" s="213"/>
      <c r="T1530" s="214"/>
      <c r="AT1530" s="215" t="s">
        <v>183</v>
      </c>
      <c r="AU1530" s="215" t="s">
        <v>89</v>
      </c>
      <c r="AV1530" s="13" t="s">
        <v>87</v>
      </c>
      <c r="AW1530" s="13" t="s">
        <v>36</v>
      </c>
      <c r="AX1530" s="13" t="s">
        <v>79</v>
      </c>
      <c r="AY1530" s="215" t="s">
        <v>174</v>
      </c>
    </row>
    <row r="1531" spans="2:51" s="14" customFormat="1" ht="11.25">
      <c r="B1531" s="216"/>
      <c r="C1531" s="217"/>
      <c r="D1531" s="207" t="s">
        <v>183</v>
      </c>
      <c r="E1531" s="218" t="s">
        <v>1</v>
      </c>
      <c r="F1531" s="219" t="s">
        <v>1377</v>
      </c>
      <c r="G1531" s="217"/>
      <c r="H1531" s="220">
        <v>126.213</v>
      </c>
      <c r="I1531" s="221"/>
      <c r="J1531" s="217"/>
      <c r="K1531" s="217"/>
      <c r="L1531" s="222"/>
      <c r="M1531" s="223"/>
      <c r="N1531" s="224"/>
      <c r="O1531" s="224"/>
      <c r="P1531" s="224"/>
      <c r="Q1531" s="224"/>
      <c r="R1531" s="224"/>
      <c r="S1531" s="224"/>
      <c r="T1531" s="225"/>
      <c r="AT1531" s="226" t="s">
        <v>183</v>
      </c>
      <c r="AU1531" s="226" t="s">
        <v>89</v>
      </c>
      <c r="AV1531" s="14" t="s">
        <v>89</v>
      </c>
      <c r="AW1531" s="14" t="s">
        <v>36</v>
      </c>
      <c r="AX1531" s="14" t="s">
        <v>79</v>
      </c>
      <c r="AY1531" s="226" t="s">
        <v>174</v>
      </c>
    </row>
    <row r="1532" spans="2:51" s="15" customFormat="1" ht="11.25">
      <c r="B1532" s="227"/>
      <c r="C1532" s="228"/>
      <c r="D1532" s="207" t="s">
        <v>183</v>
      </c>
      <c r="E1532" s="229" t="s">
        <v>1</v>
      </c>
      <c r="F1532" s="230" t="s">
        <v>188</v>
      </c>
      <c r="G1532" s="228"/>
      <c r="H1532" s="231">
        <v>126.213</v>
      </c>
      <c r="I1532" s="232"/>
      <c r="J1532" s="228"/>
      <c r="K1532" s="228"/>
      <c r="L1532" s="233"/>
      <c r="M1532" s="234"/>
      <c r="N1532" s="235"/>
      <c r="O1532" s="235"/>
      <c r="P1532" s="235"/>
      <c r="Q1532" s="235"/>
      <c r="R1532" s="235"/>
      <c r="S1532" s="235"/>
      <c r="T1532" s="236"/>
      <c r="AT1532" s="237" t="s">
        <v>183</v>
      </c>
      <c r="AU1532" s="237" t="s">
        <v>89</v>
      </c>
      <c r="AV1532" s="15" t="s">
        <v>181</v>
      </c>
      <c r="AW1532" s="15" t="s">
        <v>36</v>
      </c>
      <c r="AX1532" s="15" t="s">
        <v>87</v>
      </c>
      <c r="AY1532" s="237" t="s">
        <v>174</v>
      </c>
    </row>
    <row r="1533" spans="1:65" s="2" customFormat="1" ht="14.45" customHeight="1">
      <c r="A1533" s="35"/>
      <c r="B1533" s="36"/>
      <c r="C1533" s="192" t="s">
        <v>1378</v>
      </c>
      <c r="D1533" s="192" t="s">
        <v>176</v>
      </c>
      <c r="E1533" s="193" t="s">
        <v>1379</v>
      </c>
      <c r="F1533" s="194" t="s">
        <v>1380</v>
      </c>
      <c r="G1533" s="195" t="s">
        <v>179</v>
      </c>
      <c r="H1533" s="196">
        <v>35.52</v>
      </c>
      <c r="I1533" s="197"/>
      <c r="J1533" s="198">
        <f>ROUND(I1533*H1533,2)</f>
        <v>0</v>
      </c>
      <c r="K1533" s="194" t="s">
        <v>180</v>
      </c>
      <c r="L1533" s="40"/>
      <c r="M1533" s="199" t="s">
        <v>1</v>
      </c>
      <c r="N1533" s="200" t="s">
        <v>44</v>
      </c>
      <c r="O1533" s="72"/>
      <c r="P1533" s="201">
        <f>O1533*H1533</f>
        <v>0</v>
      </c>
      <c r="Q1533" s="201">
        <v>0</v>
      </c>
      <c r="R1533" s="201">
        <f>Q1533*H1533</f>
        <v>0</v>
      </c>
      <c r="S1533" s="201">
        <v>0.01098</v>
      </c>
      <c r="T1533" s="202">
        <f>S1533*H1533</f>
        <v>0.39000960000000007</v>
      </c>
      <c r="U1533" s="35"/>
      <c r="V1533" s="35"/>
      <c r="W1533" s="35"/>
      <c r="X1533" s="35"/>
      <c r="Y1533" s="35"/>
      <c r="Z1533" s="35"/>
      <c r="AA1533" s="35"/>
      <c r="AB1533" s="35"/>
      <c r="AC1533" s="35"/>
      <c r="AD1533" s="35"/>
      <c r="AE1533" s="35"/>
      <c r="AR1533" s="203" t="s">
        <v>278</v>
      </c>
      <c r="AT1533" s="203" t="s">
        <v>176</v>
      </c>
      <c r="AU1533" s="203" t="s">
        <v>89</v>
      </c>
      <c r="AY1533" s="18" t="s">
        <v>174</v>
      </c>
      <c r="BE1533" s="204">
        <f>IF(N1533="základní",J1533,0)</f>
        <v>0</v>
      </c>
      <c r="BF1533" s="204">
        <f>IF(N1533="snížená",J1533,0)</f>
        <v>0</v>
      </c>
      <c r="BG1533" s="204">
        <f>IF(N1533="zákl. přenesená",J1533,0)</f>
        <v>0</v>
      </c>
      <c r="BH1533" s="204">
        <f>IF(N1533="sníž. přenesená",J1533,0)</f>
        <v>0</v>
      </c>
      <c r="BI1533" s="204">
        <f>IF(N1533="nulová",J1533,0)</f>
        <v>0</v>
      </c>
      <c r="BJ1533" s="18" t="s">
        <v>87</v>
      </c>
      <c r="BK1533" s="204">
        <f>ROUND(I1533*H1533,2)</f>
        <v>0</v>
      </c>
      <c r="BL1533" s="18" t="s">
        <v>278</v>
      </c>
      <c r="BM1533" s="203" t="s">
        <v>1381</v>
      </c>
    </row>
    <row r="1534" spans="2:51" s="13" customFormat="1" ht="11.25">
      <c r="B1534" s="205"/>
      <c r="C1534" s="206"/>
      <c r="D1534" s="207" t="s">
        <v>183</v>
      </c>
      <c r="E1534" s="208" t="s">
        <v>1</v>
      </c>
      <c r="F1534" s="209" t="s">
        <v>1382</v>
      </c>
      <c r="G1534" s="206"/>
      <c r="H1534" s="208" t="s">
        <v>1</v>
      </c>
      <c r="I1534" s="210"/>
      <c r="J1534" s="206"/>
      <c r="K1534" s="206"/>
      <c r="L1534" s="211"/>
      <c r="M1534" s="212"/>
      <c r="N1534" s="213"/>
      <c r="O1534" s="213"/>
      <c r="P1534" s="213"/>
      <c r="Q1534" s="213"/>
      <c r="R1534" s="213"/>
      <c r="S1534" s="213"/>
      <c r="T1534" s="214"/>
      <c r="AT1534" s="215" t="s">
        <v>183</v>
      </c>
      <c r="AU1534" s="215" t="s">
        <v>89</v>
      </c>
      <c r="AV1534" s="13" t="s">
        <v>87</v>
      </c>
      <c r="AW1534" s="13" t="s">
        <v>36</v>
      </c>
      <c r="AX1534" s="13" t="s">
        <v>79</v>
      </c>
      <c r="AY1534" s="215" t="s">
        <v>174</v>
      </c>
    </row>
    <row r="1535" spans="2:51" s="14" customFormat="1" ht="11.25">
      <c r="B1535" s="216"/>
      <c r="C1535" s="217"/>
      <c r="D1535" s="207" t="s">
        <v>183</v>
      </c>
      <c r="E1535" s="218" t="s">
        <v>1</v>
      </c>
      <c r="F1535" s="219" t="s">
        <v>1383</v>
      </c>
      <c r="G1535" s="217"/>
      <c r="H1535" s="220">
        <v>35.52</v>
      </c>
      <c r="I1535" s="221"/>
      <c r="J1535" s="217"/>
      <c r="K1535" s="217"/>
      <c r="L1535" s="222"/>
      <c r="M1535" s="223"/>
      <c r="N1535" s="224"/>
      <c r="O1535" s="224"/>
      <c r="P1535" s="224"/>
      <c r="Q1535" s="224"/>
      <c r="R1535" s="224"/>
      <c r="S1535" s="224"/>
      <c r="T1535" s="225"/>
      <c r="AT1535" s="226" t="s">
        <v>183</v>
      </c>
      <c r="AU1535" s="226" t="s">
        <v>89</v>
      </c>
      <c r="AV1535" s="14" t="s">
        <v>89</v>
      </c>
      <c r="AW1535" s="14" t="s">
        <v>36</v>
      </c>
      <c r="AX1535" s="14" t="s">
        <v>79</v>
      </c>
      <c r="AY1535" s="226" t="s">
        <v>174</v>
      </c>
    </row>
    <row r="1536" spans="2:51" s="15" customFormat="1" ht="11.25">
      <c r="B1536" s="227"/>
      <c r="C1536" s="228"/>
      <c r="D1536" s="207" t="s">
        <v>183</v>
      </c>
      <c r="E1536" s="229" t="s">
        <v>1</v>
      </c>
      <c r="F1536" s="230" t="s">
        <v>188</v>
      </c>
      <c r="G1536" s="228"/>
      <c r="H1536" s="231">
        <v>35.52</v>
      </c>
      <c r="I1536" s="232"/>
      <c r="J1536" s="228"/>
      <c r="K1536" s="228"/>
      <c r="L1536" s="233"/>
      <c r="M1536" s="234"/>
      <c r="N1536" s="235"/>
      <c r="O1536" s="235"/>
      <c r="P1536" s="235"/>
      <c r="Q1536" s="235"/>
      <c r="R1536" s="235"/>
      <c r="S1536" s="235"/>
      <c r="T1536" s="236"/>
      <c r="AT1536" s="237" t="s">
        <v>183</v>
      </c>
      <c r="AU1536" s="237" t="s">
        <v>89</v>
      </c>
      <c r="AV1536" s="15" t="s">
        <v>181</v>
      </c>
      <c r="AW1536" s="15" t="s">
        <v>36</v>
      </c>
      <c r="AX1536" s="15" t="s">
        <v>87</v>
      </c>
      <c r="AY1536" s="237" t="s">
        <v>174</v>
      </c>
    </row>
    <row r="1537" spans="1:65" s="2" customFormat="1" ht="14.45" customHeight="1">
      <c r="A1537" s="35"/>
      <c r="B1537" s="36"/>
      <c r="C1537" s="192" t="s">
        <v>1384</v>
      </c>
      <c r="D1537" s="192" t="s">
        <v>176</v>
      </c>
      <c r="E1537" s="193" t="s">
        <v>1385</v>
      </c>
      <c r="F1537" s="194" t="s">
        <v>1386</v>
      </c>
      <c r="G1537" s="195" t="s">
        <v>179</v>
      </c>
      <c r="H1537" s="196">
        <v>161.733</v>
      </c>
      <c r="I1537" s="197"/>
      <c r="J1537" s="198">
        <f>ROUND(I1537*H1537,2)</f>
        <v>0</v>
      </c>
      <c r="K1537" s="194" t="s">
        <v>180</v>
      </c>
      <c r="L1537" s="40"/>
      <c r="M1537" s="199" t="s">
        <v>1</v>
      </c>
      <c r="N1537" s="200" t="s">
        <v>44</v>
      </c>
      <c r="O1537" s="72"/>
      <c r="P1537" s="201">
        <f>O1537*H1537</f>
        <v>0</v>
      </c>
      <c r="Q1537" s="201">
        <v>0</v>
      </c>
      <c r="R1537" s="201">
        <f>Q1537*H1537</f>
        <v>0</v>
      </c>
      <c r="S1537" s="201">
        <v>0.008</v>
      </c>
      <c r="T1537" s="202">
        <f>S1537*H1537</f>
        <v>1.2938640000000001</v>
      </c>
      <c r="U1537" s="35"/>
      <c r="V1537" s="35"/>
      <c r="W1537" s="35"/>
      <c r="X1537" s="35"/>
      <c r="Y1537" s="35"/>
      <c r="Z1537" s="35"/>
      <c r="AA1537" s="35"/>
      <c r="AB1537" s="35"/>
      <c r="AC1537" s="35"/>
      <c r="AD1537" s="35"/>
      <c r="AE1537" s="35"/>
      <c r="AR1537" s="203" t="s">
        <v>278</v>
      </c>
      <c r="AT1537" s="203" t="s">
        <v>176</v>
      </c>
      <c r="AU1537" s="203" t="s">
        <v>89</v>
      </c>
      <c r="AY1537" s="18" t="s">
        <v>174</v>
      </c>
      <c r="BE1537" s="204">
        <f>IF(N1537="základní",J1537,0)</f>
        <v>0</v>
      </c>
      <c r="BF1537" s="204">
        <f>IF(N1537="snížená",J1537,0)</f>
        <v>0</v>
      </c>
      <c r="BG1537" s="204">
        <f>IF(N1537="zákl. přenesená",J1537,0)</f>
        <v>0</v>
      </c>
      <c r="BH1537" s="204">
        <f>IF(N1537="sníž. přenesená",J1537,0)</f>
        <v>0</v>
      </c>
      <c r="BI1537" s="204">
        <f>IF(N1537="nulová",J1537,0)</f>
        <v>0</v>
      </c>
      <c r="BJ1537" s="18" t="s">
        <v>87</v>
      </c>
      <c r="BK1537" s="204">
        <f>ROUND(I1537*H1537,2)</f>
        <v>0</v>
      </c>
      <c r="BL1537" s="18" t="s">
        <v>278</v>
      </c>
      <c r="BM1537" s="203" t="s">
        <v>1387</v>
      </c>
    </row>
    <row r="1538" spans="2:51" s="13" customFormat="1" ht="11.25">
      <c r="B1538" s="205"/>
      <c r="C1538" s="206"/>
      <c r="D1538" s="207" t="s">
        <v>183</v>
      </c>
      <c r="E1538" s="208" t="s">
        <v>1</v>
      </c>
      <c r="F1538" s="209" t="s">
        <v>1375</v>
      </c>
      <c r="G1538" s="206"/>
      <c r="H1538" s="208" t="s">
        <v>1</v>
      </c>
      <c r="I1538" s="210"/>
      <c r="J1538" s="206"/>
      <c r="K1538" s="206"/>
      <c r="L1538" s="211"/>
      <c r="M1538" s="212"/>
      <c r="N1538" s="213"/>
      <c r="O1538" s="213"/>
      <c r="P1538" s="213"/>
      <c r="Q1538" s="213"/>
      <c r="R1538" s="213"/>
      <c r="S1538" s="213"/>
      <c r="T1538" s="214"/>
      <c r="AT1538" s="215" t="s">
        <v>183</v>
      </c>
      <c r="AU1538" s="215" t="s">
        <v>89</v>
      </c>
      <c r="AV1538" s="13" t="s">
        <v>87</v>
      </c>
      <c r="AW1538" s="13" t="s">
        <v>36</v>
      </c>
      <c r="AX1538" s="13" t="s">
        <v>79</v>
      </c>
      <c r="AY1538" s="215" t="s">
        <v>174</v>
      </c>
    </row>
    <row r="1539" spans="2:51" s="13" customFormat="1" ht="11.25">
      <c r="B1539" s="205"/>
      <c r="C1539" s="206"/>
      <c r="D1539" s="207" t="s">
        <v>183</v>
      </c>
      <c r="E1539" s="208" t="s">
        <v>1</v>
      </c>
      <c r="F1539" s="209" t="s">
        <v>1376</v>
      </c>
      <c r="G1539" s="206"/>
      <c r="H1539" s="208" t="s">
        <v>1</v>
      </c>
      <c r="I1539" s="210"/>
      <c r="J1539" s="206"/>
      <c r="K1539" s="206"/>
      <c r="L1539" s="211"/>
      <c r="M1539" s="212"/>
      <c r="N1539" s="213"/>
      <c r="O1539" s="213"/>
      <c r="P1539" s="213"/>
      <c r="Q1539" s="213"/>
      <c r="R1539" s="213"/>
      <c r="S1539" s="213"/>
      <c r="T1539" s="214"/>
      <c r="AT1539" s="215" t="s">
        <v>183</v>
      </c>
      <c r="AU1539" s="215" t="s">
        <v>89</v>
      </c>
      <c r="AV1539" s="13" t="s">
        <v>87</v>
      </c>
      <c r="AW1539" s="13" t="s">
        <v>36</v>
      </c>
      <c r="AX1539" s="13" t="s">
        <v>79</v>
      </c>
      <c r="AY1539" s="215" t="s">
        <v>174</v>
      </c>
    </row>
    <row r="1540" spans="2:51" s="14" customFormat="1" ht="11.25">
      <c r="B1540" s="216"/>
      <c r="C1540" s="217"/>
      <c r="D1540" s="207" t="s">
        <v>183</v>
      </c>
      <c r="E1540" s="218" t="s">
        <v>1</v>
      </c>
      <c r="F1540" s="219" t="s">
        <v>1377</v>
      </c>
      <c r="G1540" s="217"/>
      <c r="H1540" s="220">
        <v>126.213</v>
      </c>
      <c r="I1540" s="221"/>
      <c r="J1540" s="217"/>
      <c r="K1540" s="217"/>
      <c r="L1540" s="222"/>
      <c r="M1540" s="223"/>
      <c r="N1540" s="224"/>
      <c r="O1540" s="224"/>
      <c r="P1540" s="224"/>
      <c r="Q1540" s="224"/>
      <c r="R1540" s="224"/>
      <c r="S1540" s="224"/>
      <c r="T1540" s="225"/>
      <c r="AT1540" s="226" t="s">
        <v>183</v>
      </c>
      <c r="AU1540" s="226" t="s">
        <v>89</v>
      </c>
      <c r="AV1540" s="14" t="s">
        <v>89</v>
      </c>
      <c r="AW1540" s="14" t="s">
        <v>36</v>
      </c>
      <c r="AX1540" s="14" t="s">
        <v>79</v>
      </c>
      <c r="AY1540" s="226" t="s">
        <v>174</v>
      </c>
    </row>
    <row r="1541" spans="2:51" s="16" customFormat="1" ht="11.25">
      <c r="B1541" s="238"/>
      <c r="C1541" s="239"/>
      <c r="D1541" s="207" t="s">
        <v>183</v>
      </c>
      <c r="E1541" s="240" t="s">
        <v>1</v>
      </c>
      <c r="F1541" s="241" t="s">
        <v>226</v>
      </c>
      <c r="G1541" s="239"/>
      <c r="H1541" s="242">
        <v>126.213</v>
      </c>
      <c r="I1541" s="243"/>
      <c r="J1541" s="239"/>
      <c r="K1541" s="239"/>
      <c r="L1541" s="244"/>
      <c r="M1541" s="245"/>
      <c r="N1541" s="246"/>
      <c r="O1541" s="246"/>
      <c r="P1541" s="246"/>
      <c r="Q1541" s="246"/>
      <c r="R1541" s="246"/>
      <c r="S1541" s="246"/>
      <c r="T1541" s="247"/>
      <c r="AT1541" s="248" t="s">
        <v>183</v>
      </c>
      <c r="AU1541" s="248" t="s">
        <v>89</v>
      </c>
      <c r="AV1541" s="16" t="s">
        <v>194</v>
      </c>
      <c r="AW1541" s="16" t="s">
        <v>36</v>
      </c>
      <c r="AX1541" s="16" t="s">
        <v>79</v>
      </c>
      <c r="AY1541" s="248" t="s">
        <v>174</v>
      </c>
    </row>
    <row r="1542" spans="2:51" s="13" customFormat="1" ht="11.25">
      <c r="B1542" s="205"/>
      <c r="C1542" s="206"/>
      <c r="D1542" s="207" t="s">
        <v>183</v>
      </c>
      <c r="E1542" s="208" t="s">
        <v>1</v>
      </c>
      <c r="F1542" s="209" t="s">
        <v>1382</v>
      </c>
      <c r="G1542" s="206"/>
      <c r="H1542" s="208" t="s">
        <v>1</v>
      </c>
      <c r="I1542" s="210"/>
      <c r="J1542" s="206"/>
      <c r="K1542" s="206"/>
      <c r="L1542" s="211"/>
      <c r="M1542" s="212"/>
      <c r="N1542" s="213"/>
      <c r="O1542" s="213"/>
      <c r="P1542" s="213"/>
      <c r="Q1542" s="213"/>
      <c r="R1542" s="213"/>
      <c r="S1542" s="213"/>
      <c r="T1542" s="214"/>
      <c r="AT1542" s="215" t="s">
        <v>183</v>
      </c>
      <c r="AU1542" s="215" t="s">
        <v>89</v>
      </c>
      <c r="AV1542" s="13" t="s">
        <v>87</v>
      </c>
      <c r="AW1542" s="13" t="s">
        <v>36</v>
      </c>
      <c r="AX1542" s="13" t="s">
        <v>79</v>
      </c>
      <c r="AY1542" s="215" t="s">
        <v>174</v>
      </c>
    </row>
    <row r="1543" spans="2:51" s="13" customFormat="1" ht="11.25">
      <c r="B1543" s="205"/>
      <c r="C1543" s="206"/>
      <c r="D1543" s="207" t="s">
        <v>183</v>
      </c>
      <c r="E1543" s="208" t="s">
        <v>1</v>
      </c>
      <c r="F1543" s="209" t="s">
        <v>1388</v>
      </c>
      <c r="G1543" s="206"/>
      <c r="H1543" s="208" t="s">
        <v>1</v>
      </c>
      <c r="I1543" s="210"/>
      <c r="J1543" s="206"/>
      <c r="K1543" s="206"/>
      <c r="L1543" s="211"/>
      <c r="M1543" s="212"/>
      <c r="N1543" s="213"/>
      <c r="O1543" s="213"/>
      <c r="P1543" s="213"/>
      <c r="Q1543" s="213"/>
      <c r="R1543" s="213"/>
      <c r="S1543" s="213"/>
      <c r="T1543" s="214"/>
      <c r="AT1543" s="215" t="s">
        <v>183</v>
      </c>
      <c r="AU1543" s="215" t="s">
        <v>89</v>
      </c>
      <c r="AV1543" s="13" t="s">
        <v>87</v>
      </c>
      <c r="AW1543" s="13" t="s">
        <v>36</v>
      </c>
      <c r="AX1543" s="13" t="s">
        <v>79</v>
      </c>
      <c r="AY1543" s="215" t="s">
        <v>174</v>
      </c>
    </row>
    <row r="1544" spans="2:51" s="14" customFormat="1" ht="11.25">
      <c r="B1544" s="216"/>
      <c r="C1544" s="217"/>
      <c r="D1544" s="207" t="s">
        <v>183</v>
      </c>
      <c r="E1544" s="218" t="s">
        <v>1</v>
      </c>
      <c r="F1544" s="219" t="s">
        <v>1383</v>
      </c>
      <c r="G1544" s="217"/>
      <c r="H1544" s="220">
        <v>35.52</v>
      </c>
      <c r="I1544" s="221"/>
      <c r="J1544" s="217"/>
      <c r="K1544" s="217"/>
      <c r="L1544" s="222"/>
      <c r="M1544" s="223"/>
      <c r="N1544" s="224"/>
      <c r="O1544" s="224"/>
      <c r="P1544" s="224"/>
      <c r="Q1544" s="224"/>
      <c r="R1544" s="224"/>
      <c r="S1544" s="224"/>
      <c r="T1544" s="225"/>
      <c r="AT1544" s="226" t="s">
        <v>183</v>
      </c>
      <c r="AU1544" s="226" t="s">
        <v>89</v>
      </c>
      <c r="AV1544" s="14" t="s">
        <v>89</v>
      </c>
      <c r="AW1544" s="14" t="s">
        <v>36</v>
      </c>
      <c r="AX1544" s="14" t="s">
        <v>79</v>
      </c>
      <c r="AY1544" s="226" t="s">
        <v>174</v>
      </c>
    </row>
    <row r="1545" spans="2:51" s="16" customFormat="1" ht="11.25">
      <c r="B1545" s="238"/>
      <c r="C1545" s="239"/>
      <c r="D1545" s="207" t="s">
        <v>183</v>
      </c>
      <c r="E1545" s="240" t="s">
        <v>1</v>
      </c>
      <c r="F1545" s="241" t="s">
        <v>226</v>
      </c>
      <c r="G1545" s="239"/>
      <c r="H1545" s="242">
        <v>35.52</v>
      </c>
      <c r="I1545" s="243"/>
      <c r="J1545" s="239"/>
      <c r="K1545" s="239"/>
      <c r="L1545" s="244"/>
      <c r="M1545" s="245"/>
      <c r="N1545" s="246"/>
      <c r="O1545" s="246"/>
      <c r="P1545" s="246"/>
      <c r="Q1545" s="246"/>
      <c r="R1545" s="246"/>
      <c r="S1545" s="246"/>
      <c r="T1545" s="247"/>
      <c r="AT1545" s="248" t="s">
        <v>183</v>
      </c>
      <c r="AU1545" s="248" t="s">
        <v>89</v>
      </c>
      <c r="AV1545" s="16" t="s">
        <v>194</v>
      </c>
      <c r="AW1545" s="16" t="s">
        <v>36</v>
      </c>
      <c r="AX1545" s="16" t="s">
        <v>79</v>
      </c>
      <c r="AY1545" s="248" t="s">
        <v>174</v>
      </c>
    </row>
    <row r="1546" spans="2:51" s="15" customFormat="1" ht="11.25">
      <c r="B1546" s="227"/>
      <c r="C1546" s="228"/>
      <c r="D1546" s="207" t="s">
        <v>183</v>
      </c>
      <c r="E1546" s="229" t="s">
        <v>1</v>
      </c>
      <c r="F1546" s="230" t="s">
        <v>188</v>
      </c>
      <c r="G1546" s="228"/>
      <c r="H1546" s="231">
        <v>161.733</v>
      </c>
      <c r="I1546" s="232"/>
      <c r="J1546" s="228"/>
      <c r="K1546" s="228"/>
      <c r="L1546" s="233"/>
      <c r="M1546" s="234"/>
      <c r="N1546" s="235"/>
      <c r="O1546" s="235"/>
      <c r="P1546" s="235"/>
      <c r="Q1546" s="235"/>
      <c r="R1546" s="235"/>
      <c r="S1546" s="235"/>
      <c r="T1546" s="236"/>
      <c r="AT1546" s="237" t="s">
        <v>183</v>
      </c>
      <c r="AU1546" s="237" t="s">
        <v>89</v>
      </c>
      <c r="AV1546" s="15" t="s">
        <v>181</v>
      </c>
      <c r="AW1546" s="15" t="s">
        <v>36</v>
      </c>
      <c r="AX1546" s="15" t="s">
        <v>87</v>
      </c>
      <c r="AY1546" s="237" t="s">
        <v>174</v>
      </c>
    </row>
    <row r="1547" spans="1:65" s="2" customFormat="1" ht="14.45" customHeight="1">
      <c r="A1547" s="35"/>
      <c r="B1547" s="36"/>
      <c r="C1547" s="192" t="s">
        <v>1389</v>
      </c>
      <c r="D1547" s="192" t="s">
        <v>176</v>
      </c>
      <c r="E1547" s="193" t="s">
        <v>1390</v>
      </c>
      <c r="F1547" s="194" t="s">
        <v>1391</v>
      </c>
      <c r="G1547" s="195" t="s">
        <v>179</v>
      </c>
      <c r="H1547" s="196">
        <v>126.213</v>
      </c>
      <c r="I1547" s="197"/>
      <c r="J1547" s="198">
        <f>ROUND(I1547*H1547,2)</f>
        <v>0</v>
      </c>
      <c r="K1547" s="194" t="s">
        <v>180</v>
      </c>
      <c r="L1547" s="40"/>
      <c r="M1547" s="199" t="s">
        <v>1</v>
      </c>
      <c r="N1547" s="200" t="s">
        <v>44</v>
      </c>
      <c r="O1547" s="72"/>
      <c r="P1547" s="201">
        <f>O1547*H1547</f>
        <v>0</v>
      </c>
      <c r="Q1547" s="201">
        <v>0</v>
      </c>
      <c r="R1547" s="201">
        <f>Q1547*H1547</f>
        <v>0</v>
      </c>
      <c r="S1547" s="201">
        <v>0.00013</v>
      </c>
      <c r="T1547" s="202">
        <f>S1547*H1547</f>
        <v>0.01640769</v>
      </c>
      <c r="U1547" s="35"/>
      <c r="V1547" s="35"/>
      <c r="W1547" s="35"/>
      <c r="X1547" s="35"/>
      <c r="Y1547" s="35"/>
      <c r="Z1547" s="35"/>
      <c r="AA1547" s="35"/>
      <c r="AB1547" s="35"/>
      <c r="AC1547" s="35"/>
      <c r="AD1547" s="35"/>
      <c r="AE1547" s="35"/>
      <c r="AR1547" s="203" t="s">
        <v>278</v>
      </c>
      <c r="AT1547" s="203" t="s">
        <v>176</v>
      </c>
      <c r="AU1547" s="203" t="s">
        <v>89</v>
      </c>
      <c r="AY1547" s="18" t="s">
        <v>174</v>
      </c>
      <c r="BE1547" s="204">
        <f>IF(N1547="základní",J1547,0)</f>
        <v>0</v>
      </c>
      <c r="BF1547" s="204">
        <f>IF(N1547="snížená",J1547,0)</f>
        <v>0</v>
      </c>
      <c r="BG1547" s="204">
        <f>IF(N1547="zákl. přenesená",J1547,0)</f>
        <v>0</v>
      </c>
      <c r="BH1547" s="204">
        <f>IF(N1547="sníž. přenesená",J1547,0)</f>
        <v>0</v>
      </c>
      <c r="BI1547" s="204">
        <f>IF(N1547="nulová",J1547,0)</f>
        <v>0</v>
      </c>
      <c r="BJ1547" s="18" t="s">
        <v>87</v>
      </c>
      <c r="BK1547" s="204">
        <f>ROUND(I1547*H1547,2)</f>
        <v>0</v>
      </c>
      <c r="BL1547" s="18" t="s">
        <v>278</v>
      </c>
      <c r="BM1547" s="203" t="s">
        <v>1392</v>
      </c>
    </row>
    <row r="1548" spans="2:51" s="13" customFormat="1" ht="11.25">
      <c r="B1548" s="205"/>
      <c r="C1548" s="206"/>
      <c r="D1548" s="207" t="s">
        <v>183</v>
      </c>
      <c r="E1548" s="208" t="s">
        <v>1</v>
      </c>
      <c r="F1548" s="209" t="s">
        <v>1375</v>
      </c>
      <c r="G1548" s="206"/>
      <c r="H1548" s="208" t="s">
        <v>1</v>
      </c>
      <c r="I1548" s="210"/>
      <c r="J1548" s="206"/>
      <c r="K1548" s="206"/>
      <c r="L1548" s="211"/>
      <c r="M1548" s="212"/>
      <c r="N1548" s="213"/>
      <c r="O1548" s="213"/>
      <c r="P1548" s="213"/>
      <c r="Q1548" s="213"/>
      <c r="R1548" s="213"/>
      <c r="S1548" s="213"/>
      <c r="T1548" s="214"/>
      <c r="AT1548" s="215" t="s">
        <v>183</v>
      </c>
      <c r="AU1548" s="215" t="s">
        <v>89</v>
      </c>
      <c r="AV1548" s="13" t="s">
        <v>87</v>
      </c>
      <c r="AW1548" s="13" t="s">
        <v>36</v>
      </c>
      <c r="AX1548" s="13" t="s">
        <v>79</v>
      </c>
      <c r="AY1548" s="215" t="s">
        <v>174</v>
      </c>
    </row>
    <row r="1549" spans="2:51" s="13" customFormat="1" ht="11.25">
      <c r="B1549" s="205"/>
      <c r="C1549" s="206"/>
      <c r="D1549" s="207" t="s">
        <v>183</v>
      </c>
      <c r="E1549" s="208" t="s">
        <v>1</v>
      </c>
      <c r="F1549" s="209" t="s">
        <v>1393</v>
      </c>
      <c r="G1549" s="206"/>
      <c r="H1549" s="208" t="s">
        <v>1</v>
      </c>
      <c r="I1549" s="210"/>
      <c r="J1549" s="206"/>
      <c r="K1549" s="206"/>
      <c r="L1549" s="211"/>
      <c r="M1549" s="212"/>
      <c r="N1549" s="213"/>
      <c r="O1549" s="213"/>
      <c r="P1549" s="213"/>
      <c r="Q1549" s="213"/>
      <c r="R1549" s="213"/>
      <c r="S1549" s="213"/>
      <c r="T1549" s="214"/>
      <c r="AT1549" s="215" t="s">
        <v>183</v>
      </c>
      <c r="AU1549" s="215" t="s">
        <v>89</v>
      </c>
      <c r="AV1549" s="13" t="s">
        <v>87</v>
      </c>
      <c r="AW1549" s="13" t="s">
        <v>36</v>
      </c>
      <c r="AX1549" s="13" t="s">
        <v>79</v>
      </c>
      <c r="AY1549" s="215" t="s">
        <v>174</v>
      </c>
    </row>
    <row r="1550" spans="2:51" s="14" customFormat="1" ht="11.25">
      <c r="B1550" s="216"/>
      <c r="C1550" s="217"/>
      <c r="D1550" s="207" t="s">
        <v>183</v>
      </c>
      <c r="E1550" s="218" t="s">
        <v>1</v>
      </c>
      <c r="F1550" s="219" t="s">
        <v>1377</v>
      </c>
      <c r="G1550" s="217"/>
      <c r="H1550" s="220">
        <v>126.213</v>
      </c>
      <c r="I1550" s="221"/>
      <c r="J1550" s="217"/>
      <c r="K1550" s="217"/>
      <c r="L1550" s="222"/>
      <c r="M1550" s="223"/>
      <c r="N1550" s="224"/>
      <c r="O1550" s="224"/>
      <c r="P1550" s="224"/>
      <c r="Q1550" s="224"/>
      <c r="R1550" s="224"/>
      <c r="S1550" s="224"/>
      <c r="T1550" s="225"/>
      <c r="AT1550" s="226" t="s">
        <v>183</v>
      </c>
      <c r="AU1550" s="226" t="s">
        <v>89</v>
      </c>
      <c r="AV1550" s="14" t="s">
        <v>89</v>
      </c>
      <c r="AW1550" s="14" t="s">
        <v>36</v>
      </c>
      <c r="AX1550" s="14" t="s">
        <v>79</v>
      </c>
      <c r="AY1550" s="226" t="s">
        <v>174</v>
      </c>
    </row>
    <row r="1551" spans="2:51" s="15" customFormat="1" ht="11.25">
      <c r="B1551" s="227"/>
      <c r="C1551" s="228"/>
      <c r="D1551" s="207" t="s">
        <v>183</v>
      </c>
      <c r="E1551" s="229" t="s">
        <v>1</v>
      </c>
      <c r="F1551" s="230" t="s">
        <v>188</v>
      </c>
      <c r="G1551" s="228"/>
      <c r="H1551" s="231">
        <v>126.213</v>
      </c>
      <c r="I1551" s="232"/>
      <c r="J1551" s="228"/>
      <c r="K1551" s="228"/>
      <c r="L1551" s="233"/>
      <c r="M1551" s="234"/>
      <c r="N1551" s="235"/>
      <c r="O1551" s="235"/>
      <c r="P1551" s="235"/>
      <c r="Q1551" s="235"/>
      <c r="R1551" s="235"/>
      <c r="S1551" s="235"/>
      <c r="T1551" s="236"/>
      <c r="AT1551" s="237" t="s">
        <v>183</v>
      </c>
      <c r="AU1551" s="237" t="s">
        <v>89</v>
      </c>
      <c r="AV1551" s="15" t="s">
        <v>181</v>
      </c>
      <c r="AW1551" s="15" t="s">
        <v>36</v>
      </c>
      <c r="AX1551" s="15" t="s">
        <v>87</v>
      </c>
      <c r="AY1551" s="237" t="s">
        <v>174</v>
      </c>
    </row>
    <row r="1552" spans="1:65" s="2" customFormat="1" ht="14.45" customHeight="1">
      <c r="A1552" s="35"/>
      <c r="B1552" s="36"/>
      <c r="C1552" s="192" t="s">
        <v>1394</v>
      </c>
      <c r="D1552" s="192" t="s">
        <v>176</v>
      </c>
      <c r="E1552" s="193" t="s">
        <v>1395</v>
      </c>
      <c r="F1552" s="194" t="s">
        <v>1396</v>
      </c>
      <c r="G1552" s="195" t="s">
        <v>179</v>
      </c>
      <c r="H1552" s="196">
        <v>63.993</v>
      </c>
      <c r="I1552" s="197"/>
      <c r="J1552" s="198">
        <f>ROUND(I1552*H1552,2)</f>
        <v>0</v>
      </c>
      <c r="K1552" s="194" t="s">
        <v>180</v>
      </c>
      <c r="L1552" s="40"/>
      <c r="M1552" s="199" t="s">
        <v>1</v>
      </c>
      <c r="N1552" s="200" t="s">
        <v>44</v>
      </c>
      <c r="O1552" s="72"/>
      <c r="P1552" s="201">
        <f>O1552*H1552</f>
        <v>0</v>
      </c>
      <c r="Q1552" s="201">
        <v>0</v>
      </c>
      <c r="R1552" s="201">
        <f>Q1552*H1552</f>
        <v>0</v>
      </c>
      <c r="S1552" s="201">
        <v>0.004</v>
      </c>
      <c r="T1552" s="202">
        <f>S1552*H1552</f>
        <v>0.25597200000000003</v>
      </c>
      <c r="U1552" s="35"/>
      <c r="V1552" s="35"/>
      <c r="W1552" s="35"/>
      <c r="X1552" s="35"/>
      <c r="Y1552" s="35"/>
      <c r="Z1552" s="35"/>
      <c r="AA1552" s="35"/>
      <c r="AB1552" s="35"/>
      <c r="AC1552" s="35"/>
      <c r="AD1552" s="35"/>
      <c r="AE1552" s="35"/>
      <c r="AR1552" s="203" t="s">
        <v>278</v>
      </c>
      <c r="AT1552" s="203" t="s">
        <v>176</v>
      </c>
      <c r="AU1552" s="203" t="s">
        <v>89</v>
      </c>
      <c r="AY1552" s="18" t="s">
        <v>174</v>
      </c>
      <c r="BE1552" s="204">
        <f>IF(N1552="základní",J1552,0)</f>
        <v>0</v>
      </c>
      <c r="BF1552" s="204">
        <f>IF(N1552="snížená",J1552,0)</f>
        <v>0</v>
      </c>
      <c r="BG1552" s="204">
        <f>IF(N1552="zákl. přenesená",J1552,0)</f>
        <v>0</v>
      </c>
      <c r="BH1552" s="204">
        <f>IF(N1552="sníž. přenesená",J1552,0)</f>
        <v>0</v>
      </c>
      <c r="BI1552" s="204">
        <f>IF(N1552="nulová",J1552,0)</f>
        <v>0</v>
      </c>
      <c r="BJ1552" s="18" t="s">
        <v>87</v>
      </c>
      <c r="BK1552" s="204">
        <f>ROUND(I1552*H1552,2)</f>
        <v>0</v>
      </c>
      <c r="BL1552" s="18" t="s">
        <v>278</v>
      </c>
      <c r="BM1552" s="203" t="s">
        <v>1397</v>
      </c>
    </row>
    <row r="1553" spans="2:51" s="13" customFormat="1" ht="11.25">
      <c r="B1553" s="205"/>
      <c r="C1553" s="206"/>
      <c r="D1553" s="207" t="s">
        <v>183</v>
      </c>
      <c r="E1553" s="208" t="s">
        <v>1</v>
      </c>
      <c r="F1553" s="209" t="s">
        <v>184</v>
      </c>
      <c r="G1553" s="206"/>
      <c r="H1553" s="208" t="s">
        <v>1</v>
      </c>
      <c r="I1553" s="210"/>
      <c r="J1553" s="206"/>
      <c r="K1553" s="206"/>
      <c r="L1553" s="211"/>
      <c r="M1553" s="212"/>
      <c r="N1553" s="213"/>
      <c r="O1553" s="213"/>
      <c r="P1553" s="213"/>
      <c r="Q1553" s="213"/>
      <c r="R1553" s="213"/>
      <c r="S1553" s="213"/>
      <c r="T1553" s="214"/>
      <c r="AT1553" s="215" t="s">
        <v>183</v>
      </c>
      <c r="AU1553" s="215" t="s">
        <v>89</v>
      </c>
      <c r="AV1553" s="13" t="s">
        <v>87</v>
      </c>
      <c r="AW1553" s="13" t="s">
        <v>36</v>
      </c>
      <c r="AX1553" s="13" t="s">
        <v>79</v>
      </c>
      <c r="AY1553" s="215" t="s">
        <v>174</v>
      </c>
    </row>
    <row r="1554" spans="2:51" s="13" customFormat="1" ht="11.25">
      <c r="B1554" s="205"/>
      <c r="C1554" s="206"/>
      <c r="D1554" s="207" t="s">
        <v>183</v>
      </c>
      <c r="E1554" s="208" t="s">
        <v>1</v>
      </c>
      <c r="F1554" s="209" t="s">
        <v>1145</v>
      </c>
      <c r="G1554" s="206"/>
      <c r="H1554" s="208" t="s">
        <v>1</v>
      </c>
      <c r="I1554" s="210"/>
      <c r="J1554" s="206"/>
      <c r="K1554" s="206"/>
      <c r="L1554" s="211"/>
      <c r="M1554" s="212"/>
      <c r="N1554" s="213"/>
      <c r="O1554" s="213"/>
      <c r="P1554" s="213"/>
      <c r="Q1554" s="213"/>
      <c r="R1554" s="213"/>
      <c r="S1554" s="213"/>
      <c r="T1554" s="214"/>
      <c r="AT1554" s="215" t="s">
        <v>183</v>
      </c>
      <c r="AU1554" s="215" t="s">
        <v>89</v>
      </c>
      <c r="AV1554" s="13" t="s">
        <v>87</v>
      </c>
      <c r="AW1554" s="13" t="s">
        <v>36</v>
      </c>
      <c r="AX1554" s="13" t="s">
        <v>79</v>
      </c>
      <c r="AY1554" s="215" t="s">
        <v>174</v>
      </c>
    </row>
    <row r="1555" spans="2:51" s="14" customFormat="1" ht="11.25">
      <c r="B1555" s="216"/>
      <c r="C1555" s="217"/>
      <c r="D1555" s="207" t="s">
        <v>183</v>
      </c>
      <c r="E1555" s="218" t="s">
        <v>1</v>
      </c>
      <c r="F1555" s="219" t="s">
        <v>1398</v>
      </c>
      <c r="G1555" s="217"/>
      <c r="H1555" s="220">
        <v>47.193</v>
      </c>
      <c r="I1555" s="221"/>
      <c r="J1555" s="217"/>
      <c r="K1555" s="217"/>
      <c r="L1555" s="222"/>
      <c r="M1555" s="223"/>
      <c r="N1555" s="224"/>
      <c r="O1555" s="224"/>
      <c r="P1555" s="224"/>
      <c r="Q1555" s="224"/>
      <c r="R1555" s="224"/>
      <c r="S1555" s="224"/>
      <c r="T1555" s="225"/>
      <c r="AT1555" s="226" t="s">
        <v>183</v>
      </c>
      <c r="AU1555" s="226" t="s">
        <v>89</v>
      </c>
      <c r="AV1555" s="14" t="s">
        <v>89</v>
      </c>
      <c r="AW1555" s="14" t="s">
        <v>36</v>
      </c>
      <c r="AX1555" s="14" t="s">
        <v>79</v>
      </c>
      <c r="AY1555" s="226" t="s">
        <v>174</v>
      </c>
    </row>
    <row r="1556" spans="2:51" s="13" customFormat="1" ht="11.25">
      <c r="B1556" s="205"/>
      <c r="C1556" s="206"/>
      <c r="D1556" s="207" t="s">
        <v>183</v>
      </c>
      <c r="E1556" s="208" t="s">
        <v>1</v>
      </c>
      <c r="F1556" s="209" t="s">
        <v>235</v>
      </c>
      <c r="G1556" s="206"/>
      <c r="H1556" s="208" t="s">
        <v>1</v>
      </c>
      <c r="I1556" s="210"/>
      <c r="J1556" s="206"/>
      <c r="K1556" s="206"/>
      <c r="L1556" s="211"/>
      <c r="M1556" s="212"/>
      <c r="N1556" s="213"/>
      <c r="O1556" s="213"/>
      <c r="P1556" s="213"/>
      <c r="Q1556" s="213"/>
      <c r="R1556" s="213"/>
      <c r="S1556" s="213"/>
      <c r="T1556" s="214"/>
      <c r="AT1556" s="215" t="s">
        <v>183</v>
      </c>
      <c r="AU1556" s="215" t="s">
        <v>89</v>
      </c>
      <c r="AV1556" s="13" t="s">
        <v>87</v>
      </c>
      <c r="AW1556" s="13" t="s">
        <v>36</v>
      </c>
      <c r="AX1556" s="13" t="s">
        <v>79</v>
      </c>
      <c r="AY1556" s="215" t="s">
        <v>174</v>
      </c>
    </row>
    <row r="1557" spans="2:51" s="13" customFormat="1" ht="11.25">
      <c r="B1557" s="205"/>
      <c r="C1557" s="206"/>
      <c r="D1557" s="207" t="s">
        <v>183</v>
      </c>
      <c r="E1557" s="208" t="s">
        <v>1</v>
      </c>
      <c r="F1557" s="209" t="s">
        <v>1147</v>
      </c>
      <c r="G1557" s="206"/>
      <c r="H1557" s="208" t="s">
        <v>1</v>
      </c>
      <c r="I1557" s="210"/>
      <c r="J1557" s="206"/>
      <c r="K1557" s="206"/>
      <c r="L1557" s="211"/>
      <c r="M1557" s="212"/>
      <c r="N1557" s="213"/>
      <c r="O1557" s="213"/>
      <c r="P1557" s="213"/>
      <c r="Q1557" s="213"/>
      <c r="R1557" s="213"/>
      <c r="S1557" s="213"/>
      <c r="T1557" s="214"/>
      <c r="AT1557" s="215" t="s">
        <v>183</v>
      </c>
      <c r="AU1557" s="215" t="s">
        <v>89</v>
      </c>
      <c r="AV1557" s="13" t="s">
        <v>87</v>
      </c>
      <c r="AW1557" s="13" t="s">
        <v>36</v>
      </c>
      <c r="AX1557" s="13" t="s">
        <v>79</v>
      </c>
      <c r="AY1557" s="215" t="s">
        <v>174</v>
      </c>
    </row>
    <row r="1558" spans="2:51" s="14" customFormat="1" ht="11.25">
      <c r="B1558" s="216"/>
      <c r="C1558" s="217"/>
      <c r="D1558" s="207" t="s">
        <v>183</v>
      </c>
      <c r="E1558" s="218" t="s">
        <v>1</v>
      </c>
      <c r="F1558" s="219" t="s">
        <v>1399</v>
      </c>
      <c r="G1558" s="217"/>
      <c r="H1558" s="220">
        <v>16.8</v>
      </c>
      <c r="I1558" s="221"/>
      <c r="J1558" s="217"/>
      <c r="K1558" s="217"/>
      <c r="L1558" s="222"/>
      <c r="M1558" s="223"/>
      <c r="N1558" s="224"/>
      <c r="O1558" s="224"/>
      <c r="P1558" s="224"/>
      <c r="Q1558" s="224"/>
      <c r="R1558" s="224"/>
      <c r="S1558" s="224"/>
      <c r="T1558" s="225"/>
      <c r="AT1558" s="226" t="s">
        <v>183</v>
      </c>
      <c r="AU1558" s="226" t="s">
        <v>89</v>
      </c>
      <c r="AV1558" s="14" t="s">
        <v>89</v>
      </c>
      <c r="AW1558" s="14" t="s">
        <v>36</v>
      </c>
      <c r="AX1558" s="14" t="s">
        <v>79</v>
      </c>
      <c r="AY1558" s="226" t="s">
        <v>174</v>
      </c>
    </row>
    <row r="1559" spans="2:51" s="15" customFormat="1" ht="11.25">
      <c r="B1559" s="227"/>
      <c r="C1559" s="228"/>
      <c r="D1559" s="207" t="s">
        <v>183</v>
      </c>
      <c r="E1559" s="229" t="s">
        <v>1</v>
      </c>
      <c r="F1559" s="230" t="s">
        <v>188</v>
      </c>
      <c r="G1559" s="228"/>
      <c r="H1559" s="231">
        <v>63.992999999999995</v>
      </c>
      <c r="I1559" s="232"/>
      <c r="J1559" s="228"/>
      <c r="K1559" s="228"/>
      <c r="L1559" s="233"/>
      <c r="M1559" s="234"/>
      <c r="N1559" s="235"/>
      <c r="O1559" s="235"/>
      <c r="P1559" s="235"/>
      <c r="Q1559" s="235"/>
      <c r="R1559" s="235"/>
      <c r="S1559" s="235"/>
      <c r="T1559" s="236"/>
      <c r="AT1559" s="237" t="s">
        <v>183</v>
      </c>
      <c r="AU1559" s="237" t="s">
        <v>89</v>
      </c>
      <c r="AV1559" s="15" t="s">
        <v>181</v>
      </c>
      <c r="AW1559" s="15" t="s">
        <v>36</v>
      </c>
      <c r="AX1559" s="15" t="s">
        <v>87</v>
      </c>
      <c r="AY1559" s="237" t="s">
        <v>174</v>
      </c>
    </row>
    <row r="1560" spans="1:65" s="2" customFormat="1" ht="14.45" customHeight="1">
      <c r="A1560" s="35"/>
      <c r="B1560" s="36"/>
      <c r="C1560" s="192" t="s">
        <v>1400</v>
      </c>
      <c r="D1560" s="192" t="s">
        <v>176</v>
      </c>
      <c r="E1560" s="193" t="s">
        <v>1401</v>
      </c>
      <c r="F1560" s="194" t="s">
        <v>1402</v>
      </c>
      <c r="G1560" s="195" t="s">
        <v>179</v>
      </c>
      <c r="H1560" s="196">
        <v>47.193</v>
      </c>
      <c r="I1560" s="197"/>
      <c r="J1560" s="198">
        <f>ROUND(I1560*H1560,2)</f>
        <v>0</v>
      </c>
      <c r="K1560" s="194" t="s">
        <v>180</v>
      </c>
      <c r="L1560" s="40"/>
      <c r="M1560" s="199" t="s">
        <v>1</v>
      </c>
      <c r="N1560" s="200" t="s">
        <v>44</v>
      </c>
      <c r="O1560" s="72"/>
      <c r="P1560" s="201">
        <f>O1560*H1560</f>
        <v>0</v>
      </c>
      <c r="Q1560" s="201">
        <v>0</v>
      </c>
      <c r="R1560" s="201">
        <f>Q1560*H1560</f>
        <v>0</v>
      </c>
      <c r="S1560" s="201">
        <v>0.00042</v>
      </c>
      <c r="T1560" s="202">
        <f>S1560*H1560</f>
        <v>0.01982106</v>
      </c>
      <c r="U1560" s="35"/>
      <c r="V1560" s="35"/>
      <c r="W1560" s="35"/>
      <c r="X1560" s="35"/>
      <c r="Y1560" s="35"/>
      <c r="Z1560" s="35"/>
      <c r="AA1560" s="35"/>
      <c r="AB1560" s="35"/>
      <c r="AC1560" s="35"/>
      <c r="AD1560" s="35"/>
      <c r="AE1560" s="35"/>
      <c r="AR1560" s="203" t="s">
        <v>278</v>
      </c>
      <c r="AT1560" s="203" t="s">
        <v>176</v>
      </c>
      <c r="AU1560" s="203" t="s">
        <v>89</v>
      </c>
      <c r="AY1560" s="18" t="s">
        <v>174</v>
      </c>
      <c r="BE1560" s="204">
        <f>IF(N1560="základní",J1560,0)</f>
        <v>0</v>
      </c>
      <c r="BF1560" s="204">
        <f>IF(N1560="snížená",J1560,0)</f>
        <v>0</v>
      </c>
      <c r="BG1560" s="204">
        <f>IF(N1560="zákl. přenesená",J1560,0)</f>
        <v>0</v>
      </c>
      <c r="BH1560" s="204">
        <f>IF(N1560="sníž. přenesená",J1560,0)</f>
        <v>0</v>
      </c>
      <c r="BI1560" s="204">
        <f>IF(N1560="nulová",J1560,0)</f>
        <v>0</v>
      </c>
      <c r="BJ1560" s="18" t="s">
        <v>87</v>
      </c>
      <c r="BK1560" s="204">
        <f>ROUND(I1560*H1560,2)</f>
        <v>0</v>
      </c>
      <c r="BL1560" s="18" t="s">
        <v>278</v>
      </c>
      <c r="BM1560" s="203" t="s">
        <v>1403</v>
      </c>
    </row>
    <row r="1561" spans="2:51" s="13" customFormat="1" ht="11.25">
      <c r="B1561" s="205"/>
      <c r="C1561" s="206"/>
      <c r="D1561" s="207" t="s">
        <v>183</v>
      </c>
      <c r="E1561" s="208" t="s">
        <v>1</v>
      </c>
      <c r="F1561" s="209" t="s">
        <v>184</v>
      </c>
      <c r="G1561" s="206"/>
      <c r="H1561" s="208" t="s">
        <v>1</v>
      </c>
      <c r="I1561" s="210"/>
      <c r="J1561" s="206"/>
      <c r="K1561" s="206"/>
      <c r="L1561" s="211"/>
      <c r="M1561" s="212"/>
      <c r="N1561" s="213"/>
      <c r="O1561" s="213"/>
      <c r="P1561" s="213"/>
      <c r="Q1561" s="213"/>
      <c r="R1561" s="213"/>
      <c r="S1561" s="213"/>
      <c r="T1561" s="214"/>
      <c r="AT1561" s="215" t="s">
        <v>183</v>
      </c>
      <c r="AU1561" s="215" t="s">
        <v>89</v>
      </c>
      <c r="AV1561" s="13" t="s">
        <v>87</v>
      </c>
      <c r="AW1561" s="13" t="s">
        <v>36</v>
      </c>
      <c r="AX1561" s="13" t="s">
        <v>79</v>
      </c>
      <c r="AY1561" s="215" t="s">
        <v>174</v>
      </c>
    </row>
    <row r="1562" spans="2:51" s="13" customFormat="1" ht="11.25">
      <c r="B1562" s="205"/>
      <c r="C1562" s="206"/>
      <c r="D1562" s="207" t="s">
        <v>183</v>
      </c>
      <c r="E1562" s="208" t="s">
        <v>1</v>
      </c>
      <c r="F1562" s="209" t="s">
        <v>1145</v>
      </c>
      <c r="G1562" s="206"/>
      <c r="H1562" s="208" t="s">
        <v>1</v>
      </c>
      <c r="I1562" s="210"/>
      <c r="J1562" s="206"/>
      <c r="K1562" s="206"/>
      <c r="L1562" s="211"/>
      <c r="M1562" s="212"/>
      <c r="N1562" s="213"/>
      <c r="O1562" s="213"/>
      <c r="P1562" s="213"/>
      <c r="Q1562" s="213"/>
      <c r="R1562" s="213"/>
      <c r="S1562" s="213"/>
      <c r="T1562" s="214"/>
      <c r="AT1562" s="215" t="s">
        <v>183</v>
      </c>
      <c r="AU1562" s="215" t="s">
        <v>89</v>
      </c>
      <c r="AV1562" s="13" t="s">
        <v>87</v>
      </c>
      <c r="AW1562" s="13" t="s">
        <v>36</v>
      </c>
      <c r="AX1562" s="13" t="s">
        <v>79</v>
      </c>
      <c r="AY1562" s="215" t="s">
        <v>174</v>
      </c>
    </row>
    <row r="1563" spans="2:51" s="14" customFormat="1" ht="11.25">
      <c r="B1563" s="216"/>
      <c r="C1563" s="217"/>
      <c r="D1563" s="207" t="s">
        <v>183</v>
      </c>
      <c r="E1563" s="218" t="s">
        <v>1</v>
      </c>
      <c r="F1563" s="219" t="s">
        <v>1398</v>
      </c>
      <c r="G1563" s="217"/>
      <c r="H1563" s="220">
        <v>47.193</v>
      </c>
      <c r="I1563" s="221"/>
      <c r="J1563" s="217"/>
      <c r="K1563" s="217"/>
      <c r="L1563" s="222"/>
      <c r="M1563" s="223"/>
      <c r="N1563" s="224"/>
      <c r="O1563" s="224"/>
      <c r="P1563" s="224"/>
      <c r="Q1563" s="224"/>
      <c r="R1563" s="224"/>
      <c r="S1563" s="224"/>
      <c r="T1563" s="225"/>
      <c r="AT1563" s="226" t="s">
        <v>183</v>
      </c>
      <c r="AU1563" s="226" t="s">
        <v>89</v>
      </c>
      <c r="AV1563" s="14" t="s">
        <v>89</v>
      </c>
      <c r="AW1563" s="14" t="s">
        <v>36</v>
      </c>
      <c r="AX1563" s="14" t="s">
        <v>79</v>
      </c>
      <c r="AY1563" s="226" t="s">
        <v>174</v>
      </c>
    </row>
    <row r="1564" spans="2:51" s="15" customFormat="1" ht="11.25">
      <c r="B1564" s="227"/>
      <c r="C1564" s="228"/>
      <c r="D1564" s="207" t="s">
        <v>183</v>
      </c>
      <c r="E1564" s="229" t="s">
        <v>1</v>
      </c>
      <c r="F1564" s="230" t="s">
        <v>188</v>
      </c>
      <c r="G1564" s="228"/>
      <c r="H1564" s="231">
        <v>47.193</v>
      </c>
      <c r="I1564" s="232"/>
      <c r="J1564" s="228"/>
      <c r="K1564" s="228"/>
      <c r="L1564" s="233"/>
      <c r="M1564" s="234"/>
      <c r="N1564" s="235"/>
      <c r="O1564" s="235"/>
      <c r="P1564" s="235"/>
      <c r="Q1564" s="235"/>
      <c r="R1564" s="235"/>
      <c r="S1564" s="235"/>
      <c r="T1564" s="236"/>
      <c r="AT1564" s="237" t="s">
        <v>183</v>
      </c>
      <c r="AU1564" s="237" t="s">
        <v>89</v>
      </c>
      <c r="AV1564" s="15" t="s">
        <v>181</v>
      </c>
      <c r="AW1564" s="15" t="s">
        <v>36</v>
      </c>
      <c r="AX1564" s="15" t="s">
        <v>87</v>
      </c>
      <c r="AY1564" s="237" t="s">
        <v>174</v>
      </c>
    </row>
    <row r="1565" spans="1:65" s="2" customFormat="1" ht="14.45" customHeight="1">
      <c r="A1565" s="35"/>
      <c r="B1565" s="36"/>
      <c r="C1565" s="192" t="s">
        <v>1404</v>
      </c>
      <c r="D1565" s="192" t="s">
        <v>176</v>
      </c>
      <c r="E1565" s="193" t="s">
        <v>1405</v>
      </c>
      <c r="F1565" s="194" t="s">
        <v>1406</v>
      </c>
      <c r="G1565" s="195" t="s">
        <v>357</v>
      </c>
      <c r="H1565" s="196">
        <v>35</v>
      </c>
      <c r="I1565" s="197"/>
      <c r="J1565" s="198">
        <f>ROUND(I1565*H1565,2)</f>
        <v>0</v>
      </c>
      <c r="K1565" s="194" t="s">
        <v>180</v>
      </c>
      <c r="L1565" s="40"/>
      <c r="M1565" s="199" t="s">
        <v>1</v>
      </c>
      <c r="N1565" s="200" t="s">
        <v>44</v>
      </c>
      <c r="O1565" s="72"/>
      <c r="P1565" s="201">
        <f>O1565*H1565</f>
        <v>0</v>
      </c>
      <c r="Q1565" s="201">
        <v>0</v>
      </c>
      <c r="R1565" s="201">
        <f>Q1565*H1565</f>
        <v>0</v>
      </c>
      <c r="S1565" s="201">
        <v>0.014</v>
      </c>
      <c r="T1565" s="202">
        <f>S1565*H1565</f>
        <v>0.49</v>
      </c>
      <c r="U1565" s="35"/>
      <c r="V1565" s="35"/>
      <c r="W1565" s="35"/>
      <c r="X1565" s="35"/>
      <c r="Y1565" s="35"/>
      <c r="Z1565" s="35"/>
      <c r="AA1565" s="35"/>
      <c r="AB1565" s="35"/>
      <c r="AC1565" s="35"/>
      <c r="AD1565" s="35"/>
      <c r="AE1565" s="35"/>
      <c r="AR1565" s="203" t="s">
        <v>278</v>
      </c>
      <c r="AT1565" s="203" t="s">
        <v>176</v>
      </c>
      <c r="AU1565" s="203" t="s">
        <v>89</v>
      </c>
      <c r="AY1565" s="18" t="s">
        <v>174</v>
      </c>
      <c r="BE1565" s="204">
        <f>IF(N1565="základní",J1565,0)</f>
        <v>0</v>
      </c>
      <c r="BF1565" s="204">
        <f>IF(N1565="snížená",J1565,0)</f>
        <v>0</v>
      </c>
      <c r="BG1565" s="204">
        <f>IF(N1565="zákl. přenesená",J1565,0)</f>
        <v>0</v>
      </c>
      <c r="BH1565" s="204">
        <f>IF(N1565="sníž. přenesená",J1565,0)</f>
        <v>0</v>
      </c>
      <c r="BI1565" s="204">
        <f>IF(N1565="nulová",J1565,0)</f>
        <v>0</v>
      </c>
      <c r="BJ1565" s="18" t="s">
        <v>87</v>
      </c>
      <c r="BK1565" s="204">
        <f>ROUND(I1565*H1565,2)</f>
        <v>0</v>
      </c>
      <c r="BL1565" s="18" t="s">
        <v>278</v>
      </c>
      <c r="BM1565" s="203" t="s">
        <v>1407</v>
      </c>
    </row>
    <row r="1566" spans="2:51" s="13" customFormat="1" ht="11.25">
      <c r="B1566" s="205"/>
      <c r="C1566" s="206"/>
      <c r="D1566" s="207" t="s">
        <v>183</v>
      </c>
      <c r="E1566" s="208" t="s">
        <v>1</v>
      </c>
      <c r="F1566" s="209" t="s">
        <v>1382</v>
      </c>
      <c r="G1566" s="206"/>
      <c r="H1566" s="208" t="s">
        <v>1</v>
      </c>
      <c r="I1566" s="210"/>
      <c r="J1566" s="206"/>
      <c r="K1566" s="206"/>
      <c r="L1566" s="211"/>
      <c r="M1566" s="212"/>
      <c r="N1566" s="213"/>
      <c r="O1566" s="213"/>
      <c r="P1566" s="213"/>
      <c r="Q1566" s="213"/>
      <c r="R1566" s="213"/>
      <c r="S1566" s="213"/>
      <c r="T1566" s="214"/>
      <c r="AT1566" s="215" t="s">
        <v>183</v>
      </c>
      <c r="AU1566" s="215" t="s">
        <v>89</v>
      </c>
      <c r="AV1566" s="13" t="s">
        <v>87</v>
      </c>
      <c r="AW1566" s="13" t="s">
        <v>36</v>
      </c>
      <c r="AX1566" s="13" t="s">
        <v>79</v>
      </c>
      <c r="AY1566" s="215" t="s">
        <v>174</v>
      </c>
    </row>
    <row r="1567" spans="2:51" s="13" customFormat="1" ht="11.25">
      <c r="B1567" s="205"/>
      <c r="C1567" s="206"/>
      <c r="D1567" s="207" t="s">
        <v>183</v>
      </c>
      <c r="E1567" s="208" t="s">
        <v>1</v>
      </c>
      <c r="F1567" s="209" t="s">
        <v>1408</v>
      </c>
      <c r="G1567" s="206"/>
      <c r="H1567" s="208" t="s">
        <v>1</v>
      </c>
      <c r="I1567" s="210"/>
      <c r="J1567" s="206"/>
      <c r="K1567" s="206"/>
      <c r="L1567" s="211"/>
      <c r="M1567" s="212"/>
      <c r="N1567" s="213"/>
      <c r="O1567" s="213"/>
      <c r="P1567" s="213"/>
      <c r="Q1567" s="213"/>
      <c r="R1567" s="213"/>
      <c r="S1567" s="213"/>
      <c r="T1567" s="214"/>
      <c r="AT1567" s="215" t="s">
        <v>183</v>
      </c>
      <c r="AU1567" s="215" t="s">
        <v>89</v>
      </c>
      <c r="AV1567" s="13" t="s">
        <v>87</v>
      </c>
      <c r="AW1567" s="13" t="s">
        <v>36</v>
      </c>
      <c r="AX1567" s="13" t="s">
        <v>79</v>
      </c>
      <c r="AY1567" s="215" t="s">
        <v>174</v>
      </c>
    </row>
    <row r="1568" spans="2:51" s="14" customFormat="1" ht="11.25">
      <c r="B1568" s="216"/>
      <c r="C1568" s="217"/>
      <c r="D1568" s="207" t="s">
        <v>183</v>
      </c>
      <c r="E1568" s="218" t="s">
        <v>1</v>
      </c>
      <c r="F1568" s="219" t="s">
        <v>1409</v>
      </c>
      <c r="G1568" s="217"/>
      <c r="H1568" s="220">
        <v>35</v>
      </c>
      <c r="I1568" s="221"/>
      <c r="J1568" s="217"/>
      <c r="K1568" s="217"/>
      <c r="L1568" s="222"/>
      <c r="M1568" s="223"/>
      <c r="N1568" s="224"/>
      <c r="O1568" s="224"/>
      <c r="P1568" s="224"/>
      <c r="Q1568" s="224"/>
      <c r="R1568" s="224"/>
      <c r="S1568" s="224"/>
      <c r="T1568" s="225"/>
      <c r="AT1568" s="226" t="s">
        <v>183</v>
      </c>
      <c r="AU1568" s="226" t="s">
        <v>89</v>
      </c>
      <c r="AV1568" s="14" t="s">
        <v>89</v>
      </c>
      <c r="AW1568" s="14" t="s">
        <v>36</v>
      </c>
      <c r="AX1568" s="14" t="s">
        <v>79</v>
      </c>
      <c r="AY1568" s="226" t="s">
        <v>174</v>
      </c>
    </row>
    <row r="1569" spans="2:51" s="15" customFormat="1" ht="11.25">
      <c r="B1569" s="227"/>
      <c r="C1569" s="228"/>
      <c r="D1569" s="207" t="s">
        <v>183</v>
      </c>
      <c r="E1569" s="229" t="s">
        <v>1</v>
      </c>
      <c r="F1569" s="230" t="s">
        <v>188</v>
      </c>
      <c r="G1569" s="228"/>
      <c r="H1569" s="231">
        <v>35</v>
      </c>
      <c r="I1569" s="232"/>
      <c r="J1569" s="228"/>
      <c r="K1569" s="228"/>
      <c r="L1569" s="233"/>
      <c r="M1569" s="234"/>
      <c r="N1569" s="235"/>
      <c r="O1569" s="235"/>
      <c r="P1569" s="235"/>
      <c r="Q1569" s="235"/>
      <c r="R1569" s="235"/>
      <c r="S1569" s="235"/>
      <c r="T1569" s="236"/>
      <c r="AT1569" s="237" t="s">
        <v>183</v>
      </c>
      <c r="AU1569" s="237" t="s">
        <v>89</v>
      </c>
      <c r="AV1569" s="15" t="s">
        <v>181</v>
      </c>
      <c r="AW1569" s="15" t="s">
        <v>36</v>
      </c>
      <c r="AX1569" s="15" t="s">
        <v>87</v>
      </c>
      <c r="AY1569" s="237" t="s">
        <v>174</v>
      </c>
    </row>
    <row r="1570" spans="1:65" s="2" customFormat="1" ht="14.45" customHeight="1">
      <c r="A1570" s="35"/>
      <c r="B1570" s="36"/>
      <c r="C1570" s="192" t="s">
        <v>1410</v>
      </c>
      <c r="D1570" s="192" t="s">
        <v>176</v>
      </c>
      <c r="E1570" s="193" t="s">
        <v>1411</v>
      </c>
      <c r="F1570" s="194" t="s">
        <v>1412</v>
      </c>
      <c r="G1570" s="195" t="s">
        <v>179</v>
      </c>
      <c r="H1570" s="196">
        <v>29.6</v>
      </c>
      <c r="I1570" s="197"/>
      <c r="J1570" s="198">
        <f>ROUND(I1570*H1570,2)</f>
        <v>0</v>
      </c>
      <c r="K1570" s="194" t="s">
        <v>180</v>
      </c>
      <c r="L1570" s="40"/>
      <c r="M1570" s="199" t="s">
        <v>1</v>
      </c>
      <c r="N1570" s="200" t="s">
        <v>44</v>
      </c>
      <c r="O1570" s="72"/>
      <c r="P1570" s="201">
        <f>O1570*H1570</f>
        <v>0</v>
      </c>
      <c r="Q1570" s="201">
        <v>0</v>
      </c>
      <c r="R1570" s="201">
        <f>Q1570*H1570</f>
        <v>0</v>
      </c>
      <c r="S1570" s="201">
        <v>0.01</v>
      </c>
      <c r="T1570" s="202">
        <f>S1570*H1570</f>
        <v>0.29600000000000004</v>
      </c>
      <c r="U1570" s="35"/>
      <c r="V1570" s="35"/>
      <c r="W1570" s="35"/>
      <c r="X1570" s="35"/>
      <c r="Y1570" s="35"/>
      <c r="Z1570" s="35"/>
      <c r="AA1570" s="35"/>
      <c r="AB1570" s="35"/>
      <c r="AC1570" s="35"/>
      <c r="AD1570" s="35"/>
      <c r="AE1570" s="35"/>
      <c r="AR1570" s="203" t="s">
        <v>278</v>
      </c>
      <c r="AT1570" s="203" t="s">
        <v>176</v>
      </c>
      <c r="AU1570" s="203" t="s">
        <v>89</v>
      </c>
      <c r="AY1570" s="18" t="s">
        <v>174</v>
      </c>
      <c r="BE1570" s="204">
        <f>IF(N1570="základní",J1570,0)</f>
        <v>0</v>
      </c>
      <c r="BF1570" s="204">
        <f>IF(N1570="snížená",J1570,0)</f>
        <v>0</v>
      </c>
      <c r="BG1570" s="204">
        <f>IF(N1570="zákl. přenesená",J1570,0)</f>
        <v>0</v>
      </c>
      <c r="BH1570" s="204">
        <f>IF(N1570="sníž. přenesená",J1570,0)</f>
        <v>0</v>
      </c>
      <c r="BI1570" s="204">
        <f>IF(N1570="nulová",J1570,0)</f>
        <v>0</v>
      </c>
      <c r="BJ1570" s="18" t="s">
        <v>87</v>
      </c>
      <c r="BK1570" s="204">
        <f>ROUND(I1570*H1570,2)</f>
        <v>0</v>
      </c>
      <c r="BL1570" s="18" t="s">
        <v>278</v>
      </c>
      <c r="BM1570" s="203" t="s">
        <v>1413</v>
      </c>
    </row>
    <row r="1571" spans="2:51" s="13" customFormat="1" ht="11.25">
      <c r="B1571" s="205"/>
      <c r="C1571" s="206"/>
      <c r="D1571" s="207" t="s">
        <v>183</v>
      </c>
      <c r="E1571" s="208" t="s">
        <v>1</v>
      </c>
      <c r="F1571" s="209" t="s">
        <v>1382</v>
      </c>
      <c r="G1571" s="206"/>
      <c r="H1571" s="208" t="s">
        <v>1</v>
      </c>
      <c r="I1571" s="210"/>
      <c r="J1571" s="206"/>
      <c r="K1571" s="206"/>
      <c r="L1571" s="211"/>
      <c r="M1571" s="212"/>
      <c r="N1571" s="213"/>
      <c r="O1571" s="213"/>
      <c r="P1571" s="213"/>
      <c r="Q1571" s="213"/>
      <c r="R1571" s="213"/>
      <c r="S1571" s="213"/>
      <c r="T1571" s="214"/>
      <c r="AT1571" s="215" t="s">
        <v>183</v>
      </c>
      <c r="AU1571" s="215" t="s">
        <v>89</v>
      </c>
      <c r="AV1571" s="13" t="s">
        <v>87</v>
      </c>
      <c r="AW1571" s="13" t="s">
        <v>36</v>
      </c>
      <c r="AX1571" s="13" t="s">
        <v>79</v>
      </c>
      <c r="AY1571" s="215" t="s">
        <v>174</v>
      </c>
    </row>
    <row r="1572" spans="2:51" s="13" customFormat="1" ht="11.25">
      <c r="B1572" s="205"/>
      <c r="C1572" s="206"/>
      <c r="D1572" s="207" t="s">
        <v>183</v>
      </c>
      <c r="E1572" s="208" t="s">
        <v>1</v>
      </c>
      <c r="F1572" s="209" t="s">
        <v>1414</v>
      </c>
      <c r="G1572" s="206"/>
      <c r="H1572" s="208" t="s">
        <v>1</v>
      </c>
      <c r="I1572" s="210"/>
      <c r="J1572" s="206"/>
      <c r="K1572" s="206"/>
      <c r="L1572" s="211"/>
      <c r="M1572" s="212"/>
      <c r="N1572" s="213"/>
      <c r="O1572" s="213"/>
      <c r="P1572" s="213"/>
      <c r="Q1572" s="213"/>
      <c r="R1572" s="213"/>
      <c r="S1572" s="213"/>
      <c r="T1572" s="214"/>
      <c r="AT1572" s="215" t="s">
        <v>183</v>
      </c>
      <c r="AU1572" s="215" t="s">
        <v>89</v>
      </c>
      <c r="AV1572" s="13" t="s">
        <v>87</v>
      </c>
      <c r="AW1572" s="13" t="s">
        <v>36</v>
      </c>
      <c r="AX1572" s="13" t="s">
        <v>79</v>
      </c>
      <c r="AY1572" s="215" t="s">
        <v>174</v>
      </c>
    </row>
    <row r="1573" spans="2:51" s="14" customFormat="1" ht="11.25">
      <c r="B1573" s="216"/>
      <c r="C1573" s="217"/>
      <c r="D1573" s="207" t="s">
        <v>183</v>
      </c>
      <c r="E1573" s="218" t="s">
        <v>1</v>
      </c>
      <c r="F1573" s="219" t="s">
        <v>1415</v>
      </c>
      <c r="G1573" s="217"/>
      <c r="H1573" s="220">
        <v>29.6</v>
      </c>
      <c r="I1573" s="221"/>
      <c r="J1573" s="217"/>
      <c r="K1573" s="217"/>
      <c r="L1573" s="222"/>
      <c r="M1573" s="223"/>
      <c r="N1573" s="224"/>
      <c r="O1573" s="224"/>
      <c r="P1573" s="224"/>
      <c r="Q1573" s="224"/>
      <c r="R1573" s="224"/>
      <c r="S1573" s="224"/>
      <c r="T1573" s="225"/>
      <c r="AT1573" s="226" t="s">
        <v>183</v>
      </c>
      <c r="AU1573" s="226" t="s">
        <v>89</v>
      </c>
      <c r="AV1573" s="14" t="s">
        <v>89</v>
      </c>
      <c r="AW1573" s="14" t="s">
        <v>36</v>
      </c>
      <c r="AX1573" s="14" t="s">
        <v>79</v>
      </c>
      <c r="AY1573" s="226" t="s">
        <v>174</v>
      </c>
    </row>
    <row r="1574" spans="2:51" s="15" customFormat="1" ht="11.25">
      <c r="B1574" s="227"/>
      <c r="C1574" s="228"/>
      <c r="D1574" s="207" t="s">
        <v>183</v>
      </c>
      <c r="E1574" s="229" t="s">
        <v>1</v>
      </c>
      <c r="F1574" s="230" t="s">
        <v>188</v>
      </c>
      <c r="G1574" s="228"/>
      <c r="H1574" s="231">
        <v>29.6</v>
      </c>
      <c r="I1574" s="232"/>
      <c r="J1574" s="228"/>
      <c r="K1574" s="228"/>
      <c r="L1574" s="233"/>
      <c r="M1574" s="234"/>
      <c r="N1574" s="235"/>
      <c r="O1574" s="235"/>
      <c r="P1574" s="235"/>
      <c r="Q1574" s="235"/>
      <c r="R1574" s="235"/>
      <c r="S1574" s="235"/>
      <c r="T1574" s="236"/>
      <c r="AT1574" s="237" t="s">
        <v>183</v>
      </c>
      <c r="AU1574" s="237" t="s">
        <v>89</v>
      </c>
      <c r="AV1574" s="15" t="s">
        <v>181</v>
      </c>
      <c r="AW1574" s="15" t="s">
        <v>36</v>
      </c>
      <c r="AX1574" s="15" t="s">
        <v>87</v>
      </c>
      <c r="AY1574" s="237" t="s">
        <v>174</v>
      </c>
    </row>
    <row r="1575" spans="1:65" s="2" customFormat="1" ht="14.45" customHeight="1">
      <c r="A1575" s="35"/>
      <c r="B1575" s="36"/>
      <c r="C1575" s="192" t="s">
        <v>1416</v>
      </c>
      <c r="D1575" s="192" t="s">
        <v>176</v>
      </c>
      <c r="E1575" s="193" t="s">
        <v>1417</v>
      </c>
      <c r="F1575" s="194" t="s">
        <v>1418</v>
      </c>
      <c r="G1575" s="195" t="s">
        <v>179</v>
      </c>
      <c r="H1575" s="196">
        <v>22.64</v>
      </c>
      <c r="I1575" s="197"/>
      <c r="J1575" s="198">
        <f>ROUND(I1575*H1575,2)</f>
        <v>0</v>
      </c>
      <c r="K1575" s="194" t="s">
        <v>180</v>
      </c>
      <c r="L1575" s="40"/>
      <c r="M1575" s="199" t="s">
        <v>1</v>
      </c>
      <c r="N1575" s="200" t="s">
        <v>44</v>
      </c>
      <c r="O1575" s="72"/>
      <c r="P1575" s="201">
        <f>O1575*H1575</f>
        <v>0</v>
      </c>
      <c r="Q1575" s="201">
        <v>0</v>
      </c>
      <c r="R1575" s="201">
        <f>Q1575*H1575</f>
        <v>0</v>
      </c>
      <c r="S1575" s="201">
        <v>0.0125</v>
      </c>
      <c r="T1575" s="202">
        <f>S1575*H1575</f>
        <v>0.28300000000000003</v>
      </c>
      <c r="U1575" s="35"/>
      <c r="V1575" s="35"/>
      <c r="W1575" s="35"/>
      <c r="X1575" s="35"/>
      <c r="Y1575" s="35"/>
      <c r="Z1575" s="35"/>
      <c r="AA1575" s="35"/>
      <c r="AB1575" s="35"/>
      <c r="AC1575" s="35"/>
      <c r="AD1575" s="35"/>
      <c r="AE1575" s="35"/>
      <c r="AR1575" s="203" t="s">
        <v>278</v>
      </c>
      <c r="AT1575" s="203" t="s">
        <v>176</v>
      </c>
      <c r="AU1575" s="203" t="s">
        <v>89</v>
      </c>
      <c r="AY1575" s="18" t="s">
        <v>174</v>
      </c>
      <c r="BE1575" s="204">
        <f>IF(N1575="základní",J1575,0)</f>
        <v>0</v>
      </c>
      <c r="BF1575" s="204">
        <f>IF(N1575="snížená",J1575,0)</f>
        <v>0</v>
      </c>
      <c r="BG1575" s="204">
        <f>IF(N1575="zákl. přenesená",J1575,0)</f>
        <v>0</v>
      </c>
      <c r="BH1575" s="204">
        <f>IF(N1575="sníž. přenesená",J1575,0)</f>
        <v>0</v>
      </c>
      <c r="BI1575" s="204">
        <f>IF(N1575="nulová",J1575,0)</f>
        <v>0</v>
      </c>
      <c r="BJ1575" s="18" t="s">
        <v>87</v>
      </c>
      <c r="BK1575" s="204">
        <f>ROUND(I1575*H1575,2)</f>
        <v>0</v>
      </c>
      <c r="BL1575" s="18" t="s">
        <v>278</v>
      </c>
      <c r="BM1575" s="203" t="s">
        <v>1419</v>
      </c>
    </row>
    <row r="1576" spans="2:51" s="13" customFormat="1" ht="11.25">
      <c r="B1576" s="205"/>
      <c r="C1576" s="206"/>
      <c r="D1576" s="207" t="s">
        <v>183</v>
      </c>
      <c r="E1576" s="208" t="s">
        <v>1</v>
      </c>
      <c r="F1576" s="209" t="s">
        <v>184</v>
      </c>
      <c r="G1576" s="206"/>
      <c r="H1576" s="208" t="s">
        <v>1</v>
      </c>
      <c r="I1576" s="210"/>
      <c r="J1576" s="206"/>
      <c r="K1576" s="206"/>
      <c r="L1576" s="211"/>
      <c r="M1576" s="212"/>
      <c r="N1576" s="213"/>
      <c r="O1576" s="213"/>
      <c r="P1576" s="213"/>
      <c r="Q1576" s="213"/>
      <c r="R1576" s="213"/>
      <c r="S1576" s="213"/>
      <c r="T1576" s="214"/>
      <c r="AT1576" s="215" t="s">
        <v>183</v>
      </c>
      <c r="AU1576" s="215" t="s">
        <v>89</v>
      </c>
      <c r="AV1576" s="13" t="s">
        <v>87</v>
      </c>
      <c r="AW1576" s="13" t="s">
        <v>36</v>
      </c>
      <c r="AX1576" s="13" t="s">
        <v>79</v>
      </c>
      <c r="AY1576" s="215" t="s">
        <v>174</v>
      </c>
    </row>
    <row r="1577" spans="2:51" s="13" customFormat="1" ht="11.25">
      <c r="B1577" s="205"/>
      <c r="C1577" s="206"/>
      <c r="D1577" s="207" t="s">
        <v>183</v>
      </c>
      <c r="E1577" s="208" t="s">
        <v>1</v>
      </c>
      <c r="F1577" s="209" t="s">
        <v>1420</v>
      </c>
      <c r="G1577" s="206"/>
      <c r="H1577" s="208" t="s">
        <v>1</v>
      </c>
      <c r="I1577" s="210"/>
      <c r="J1577" s="206"/>
      <c r="K1577" s="206"/>
      <c r="L1577" s="211"/>
      <c r="M1577" s="212"/>
      <c r="N1577" s="213"/>
      <c r="O1577" s="213"/>
      <c r="P1577" s="213"/>
      <c r="Q1577" s="213"/>
      <c r="R1577" s="213"/>
      <c r="S1577" s="213"/>
      <c r="T1577" s="214"/>
      <c r="AT1577" s="215" t="s">
        <v>183</v>
      </c>
      <c r="AU1577" s="215" t="s">
        <v>89</v>
      </c>
      <c r="AV1577" s="13" t="s">
        <v>87</v>
      </c>
      <c r="AW1577" s="13" t="s">
        <v>36</v>
      </c>
      <c r="AX1577" s="13" t="s">
        <v>79</v>
      </c>
      <c r="AY1577" s="215" t="s">
        <v>174</v>
      </c>
    </row>
    <row r="1578" spans="2:51" s="14" customFormat="1" ht="11.25">
      <c r="B1578" s="216"/>
      <c r="C1578" s="217"/>
      <c r="D1578" s="207" t="s">
        <v>183</v>
      </c>
      <c r="E1578" s="218" t="s">
        <v>1</v>
      </c>
      <c r="F1578" s="219" t="s">
        <v>1421</v>
      </c>
      <c r="G1578" s="217"/>
      <c r="H1578" s="220">
        <v>22.64</v>
      </c>
      <c r="I1578" s="221"/>
      <c r="J1578" s="217"/>
      <c r="K1578" s="217"/>
      <c r="L1578" s="222"/>
      <c r="M1578" s="223"/>
      <c r="N1578" s="224"/>
      <c r="O1578" s="224"/>
      <c r="P1578" s="224"/>
      <c r="Q1578" s="224"/>
      <c r="R1578" s="224"/>
      <c r="S1578" s="224"/>
      <c r="T1578" s="225"/>
      <c r="AT1578" s="226" t="s">
        <v>183</v>
      </c>
      <c r="AU1578" s="226" t="s">
        <v>89</v>
      </c>
      <c r="AV1578" s="14" t="s">
        <v>89</v>
      </c>
      <c r="AW1578" s="14" t="s">
        <v>36</v>
      </c>
      <c r="AX1578" s="14" t="s">
        <v>79</v>
      </c>
      <c r="AY1578" s="226" t="s">
        <v>174</v>
      </c>
    </row>
    <row r="1579" spans="2:51" s="15" customFormat="1" ht="11.25">
      <c r="B1579" s="227"/>
      <c r="C1579" s="228"/>
      <c r="D1579" s="207" t="s">
        <v>183</v>
      </c>
      <c r="E1579" s="229" t="s">
        <v>1</v>
      </c>
      <c r="F1579" s="230" t="s">
        <v>188</v>
      </c>
      <c r="G1579" s="228"/>
      <c r="H1579" s="231">
        <v>22.64</v>
      </c>
      <c r="I1579" s="232"/>
      <c r="J1579" s="228"/>
      <c r="K1579" s="228"/>
      <c r="L1579" s="233"/>
      <c r="M1579" s="234"/>
      <c r="N1579" s="235"/>
      <c r="O1579" s="235"/>
      <c r="P1579" s="235"/>
      <c r="Q1579" s="235"/>
      <c r="R1579" s="235"/>
      <c r="S1579" s="235"/>
      <c r="T1579" s="236"/>
      <c r="AT1579" s="237" t="s">
        <v>183</v>
      </c>
      <c r="AU1579" s="237" t="s">
        <v>89</v>
      </c>
      <c r="AV1579" s="15" t="s">
        <v>181</v>
      </c>
      <c r="AW1579" s="15" t="s">
        <v>36</v>
      </c>
      <c r="AX1579" s="15" t="s">
        <v>87</v>
      </c>
      <c r="AY1579" s="237" t="s">
        <v>174</v>
      </c>
    </row>
    <row r="1580" spans="1:65" s="2" customFormat="1" ht="14.45" customHeight="1">
      <c r="A1580" s="35"/>
      <c r="B1580" s="36"/>
      <c r="C1580" s="192" t="s">
        <v>1422</v>
      </c>
      <c r="D1580" s="192" t="s">
        <v>176</v>
      </c>
      <c r="E1580" s="193" t="s">
        <v>1423</v>
      </c>
      <c r="F1580" s="194" t="s">
        <v>1424</v>
      </c>
      <c r="G1580" s="195" t="s">
        <v>179</v>
      </c>
      <c r="H1580" s="196">
        <v>64.6</v>
      </c>
      <c r="I1580" s="197"/>
      <c r="J1580" s="198">
        <f>ROUND(I1580*H1580,2)</f>
        <v>0</v>
      </c>
      <c r="K1580" s="194" t="s">
        <v>180</v>
      </c>
      <c r="L1580" s="40"/>
      <c r="M1580" s="199" t="s">
        <v>1</v>
      </c>
      <c r="N1580" s="200" t="s">
        <v>44</v>
      </c>
      <c r="O1580" s="72"/>
      <c r="P1580" s="201">
        <f>O1580*H1580</f>
        <v>0</v>
      </c>
      <c r="Q1580" s="201">
        <v>0</v>
      </c>
      <c r="R1580" s="201">
        <f>Q1580*H1580</f>
        <v>0</v>
      </c>
      <c r="S1580" s="201">
        <v>0.0128</v>
      </c>
      <c r="T1580" s="202">
        <f>S1580*H1580</f>
        <v>0.82688</v>
      </c>
      <c r="U1580" s="35"/>
      <c r="V1580" s="35"/>
      <c r="W1580" s="35"/>
      <c r="X1580" s="35"/>
      <c r="Y1580" s="35"/>
      <c r="Z1580" s="35"/>
      <c r="AA1580" s="35"/>
      <c r="AB1580" s="35"/>
      <c r="AC1580" s="35"/>
      <c r="AD1580" s="35"/>
      <c r="AE1580" s="35"/>
      <c r="AR1580" s="203" t="s">
        <v>278</v>
      </c>
      <c r="AT1580" s="203" t="s">
        <v>176</v>
      </c>
      <c r="AU1580" s="203" t="s">
        <v>89</v>
      </c>
      <c r="AY1580" s="18" t="s">
        <v>174</v>
      </c>
      <c r="BE1580" s="204">
        <f>IF(N1580="základní",J1580,0)</f>
        <v>0</v>
      </c>
      <c r="BF1580" s="204">
        <f>IF(N1580="snížená",J1580,0)</f>
        <v>0</v>
      </c>
      <c r="BG1580" s="204">
        <f>IF(N1580="zákl. přenesená",J1580,0)</f>
        <v>0</v>
      </c>
      <c r="BH1580" s="204">
        <f>IF(N1580="sníž. přenesená",J1580,0)</f>
        <v>0</v>
      </c>
      <c r="BI1580" s="204">
        <f>IF(N1580="nulová",J1580,0)</f>
        <v>0</v>
      </c>
      <c r="BJ1580" s="18" t="s">
        <v>87</v>
      </c>
      <c r="BK1580" s="204">
        <f>ROUND(I1580*H1580,2)</f>
        <v>0</v>
      </c>
      <c r="BL1580" s="18" t="s">
        <v>278</v>
      </c>
      <c r="BM1580" s="203" t="s">
        <v>1425</v>
      </c>
    </row>
    <row r="1581" spans="2:51" s="13" customFormat="1" ht="11.25">
      <c r="B1581" s="205"/>
      <c r="C1581" s="206"/>
      <c r="D1581" s="207" t="s">
        <v>183</v>
      </c>
      <c r="E1581" s="208" t="s">
        <v>1</v>
      </c>
      <c r="F1581" s="209" t="s">
        <v>184</v>
      </c>
      <c r="G1581" s="206"/>
      <c r="H1581" s="208" t="s">
        <v>1</v>
      </c>
      <c r="I1581" s="210"/>
      <c r="J1581" s="206"/>
      <c r="K1581" s="206"/>
      <c r="L1581" s="211"/>
      <c r="M1581" s="212"/>
      <c r="N1581" s="213"/>
      <c r="O1581" s="213"/>
      <c r="P1581" s="213"/>
      <c r="Q1581" s="213"/>
      <c r="R1581" s="213"/>
      <c r="S1581" s="213"/>
      <c r="T1581" s="214"/>
      <c r="AT1581" s="215" t="s">
        <v>183</v>
      </c>
      <c r="AU1581" s="215" t="s">
        <v>89</v>
      </c>
      <c r="AV1581" s="13" t="s">
        <v>87</v>
      </c>
      <c r="AW1581" s="13" t="s">
        <v>36</v>
      </c>
      <c r="AX1581" s="13" t="s">
        <v>79</v>
      </c>
      <c r="AY1581" s="215" t="s">
        <v>174</v>
      </c>
    </row>
    <row r="1582" spans="2:51" s="13" customFormat="1" ht="11.25">
      <c r="B1582" s="205"/>
      <c r="C1582" s="206"/>
      <c r="D1582" s="207" t="s">
        <v>183</v>
      </c>
      <c r="E1582" s="208" t="s">
        <v>1</v>
      </c>
      <c r="F1582" s="209" t="s">
        <v>1426</v>
      </c>
      <c r="G1582" s="206"/>
      <c r="H1582" s="208" t="s">
        <v>1</v>
      </c>
      <c r="I1582" s="210"/>
      <c r="J1582" s="206"/>
      <c r="K1582" s="206"/>
      <c r="L1582" s="211"/>
      <c r="M1582" s="212"/>
      <c r="N1582" s="213"/>
      <c r="O1582" s="213"/>
      <c r="P1582" s="213"/>
      <c r="Q1582" s="213"/>
      <c r="R1582" s="213"/>
      <c r="S1582" s="213"/>
      <c r="T1582" s="214"/>
      <c r="AT1582" s="215" t="s">
        <v>183</v>
      </c>
      <c r="AU1582" s="215" t="s">
        <v>89</v>
      </c>
      <c r="AV1582" s="13" t="s">
        <v>87</v>
      </c>
      <c r="AW1582" s="13" t="s">
        <v>36</v>
      </c>
      <c r="AX1582" s="13" t="s">
        <v>79</v>
      </c>
      <c r="AY1582" s="215" t="s">
        <v>174</v>
      </c>
    </row>
    <row r="1583" spans="2:51" s="14" customFormat="1" ht="11.25">
      <c r="B1583" s="216"/>
      <c r="C1583" s="217"/>
      <c r="D1583" s="207" t="s">
        <v>183</v>
      </c>
      <c r="E1583" s="218" t="s">
        <v>1</v>
      </c>
      <c r="F1583" s="219" t="s">
        <v>1427</v>
      </c>
      <c r="G1583" s="217"/>
      <c r="H1583" s="220">
        <v>64.6</v>
      </c>
      <c r="I1583" s="221"/>
      <c r="J1583" s="217"/>
      <c r="K1583" s="217"/>
      <c r="L1583" s="222"/>
      <c r="M1583" s="223"/>
      <c r="N1583" s="224"/>
      <c r="O1583" s="224"/>
      <c r="P1583" s="224"/>
      <c r="Q1583" s="224"/>
      <c r="R1583" s="224"/>
      <c r="S1583" s="224"/>
      <c r="T1583" s="225"/>
      <c r="AT1583" s="226" t="s">
        <v>183</v>
      </c>
      <c r="AU1583" s="226" t="s">
        <v>89</v>
      </c>
      <c r="AV1583" s="14" t="s">
        <v>89</v>
      </c>
      <c r="AW1583" s="14" t="s">
        <v>36</v>
      </c>
      <c r="AX1583" s="14" t="s">
        <v>79</v>
      </c>
      <c r="AY1583" s="226" t="s">
        <v>174</v>
      </c>
    </row>
    <row r="1584" spans="2:51" s="15" customFormat="1" ht="11.25">
      <c r="B1584" s="227"/>
      <c r="C1584" s="228"/>
      <c r="D1584" s="207" t="s">
        <v>183</v>
      </c>
      <c r="E1584" s="229" t="s">
        <v>1</v>
      </c>
      <c r="F1584" s="230" t="s">
        <v>188</v>
      </c>
      <c r="G1584" s="228"/>
      <c r="H1584" s="231">
        <v>64.6</v>
      </c>
      <c r="I1584" s="232"/>
      <c r="J1584" s="228"/>
      <c r="K1584" s="228"/>
      <c r="L1584" s="233"/>
      <c r="M1584" s="234"/>
      <c r="N1584" s="235"/>
      <c r="O1584" s="235"/>
      <c r="P1584" s="235"/>
      <c r="Q1584" s="235"/>
      <c r="R1584" s="235"/>
      <c r="S1584" s="235"/>
      <c r="T1584" s="236"/>
      <c r="AT1584" s="237" t="s">
        <v>183</v>
      </c>
      <c r="AU1584" s="237" t="s">
        <v>89</v>
      </c>
      <c r="AV1584" s="15" t="s">
        <v>181</v>
      </c>
      <c r="AW1584" s="15" t="s">
        <v>36</v>
      </c>
      <c r="AX1584" s="15" t="s">
        <v>87</v>
      </c>
      <c r="AY1584" s="237" t="s">
        <v>174</v>
      </c>
    </row>
    <row r="1585" spans="1:65" s="2" customFormat="1" ht="14.45" customHeight="1">
      <c r="A1585" s="35"/>
      <c r="B1585" s="36"/>
      <c r="C1585" s="192" t="s">
        <v>1428</v>
      </c>
      <c r="D1585" s="192" t="s">
        <v>176</v>
      </c>
      <c r="E1585" s="193" t="s">
        <v>1429</v>
      </c>
      <c r="F1585" s="194" t="s">
        <v>1430</v>
      </c>
      <c r="G1585" s="195" t="s">
        <v>1342</v>
      </c>
      <c r="H1585" s="196">
        <v>6</v>
      </c>
      <c r="I1585" s="197"/>
      <c r="J1585" s="198">
        <f>ROUND(I1585*H1585,2)</f>
        <v>0</v>
      </c>
      <c r="K1585" s="194" t="s">
        <v>180</v>
      </c>
      <c r="L1585" s="40"/>
      <c r="M1585" s="199" t="s">
        <v>1</v>
      </c>
      <c r="N1585" s="200" t="s">
        <v>44</v>
      </c>
      <c r="O1585" s="72"/>
      <c r="P1585" s="201">
        <f>O1585*H1585</f>
        <v>0</v>
      </c>
      <c r="Q1585" s="201">
        <v>0</v>
      </c>
      <c r="R1585" s="201">
        <f>Q1585*H1585</f>
        <v>0</v>
      </c>
      <c r="S1585" s="201">
        <v>0.001</v>
      </c>
      <c r="T1585" s="202">
        <f>S1585*H1585</f>
        <v>0.006</v>
      </c>
      <c r="U1585" s="35"/>
      <c r="V1585" s="35"/>
      <c r="W1585" s="35"/>
      <c r="X1585" s="35"/>
      <c r="Y1585" s="35"/>
      <c r="Z1585" s="35"/>
      <c r="AA1585" s="35"/>
      <c r="AB1585" s="35"/>
      <c r="AC1585" s="35"/>
      <c r="AD1585" s="35"/>
      <c r="AE1585" s="35"/>
      <c r="AR1585" s="203" t="s">
        <v>278</v>
      </c>
      <c r="AT1585" s="203" t="s">
        <v>176</v>
      </c>
      <c r="AU1585" s="203" t="s">
        <v>89</v>
      </c>
      <c r="AY1585" s="18" t="s">
        <v>174</v>
      </c>
      <c r="BE1585" s="204">
        <f>IF(N1585="základní",J1585,0)</f>
        <v>0</v>
      </c>
      <c r="BF1585" s="204">
        <f>IF(N1585="snížená",J1585,0)</f>
        <v>0</v>
      </c>
      <c r="BG1585" s="204">
        <f>IF(N1585="zákl. přenesená",J1585,0)</f>
        <v>0</v>
      </c>
      <c r="BH1585" s="204">
        <f>IF(N1585="sníž. přenesená",J1585,0)</f>
        <v>0</v>
      </c>
      <c r="BI1585" s="204">
        <f>IF(N1585="nulová",J1585,0)</f>
        <v>0</v>
      </c>
      <c r="BJ1585" s="18" t="s">
        <v>87</v>
      </c>
      <c r="BK1585" s="204">
        <f>ROUND(I1585*H1585,2)</f>
        <v>0</v>
      </c>
      <c r="BL1585" s="18" t="s">
        <v>278</v>
      </c>
      <c r="BM1585" s="203" t="s">
        <v>1431</v>
      </c>
    </row>
    <row r="1586" spans="2:51" s="13" customFormat="1" ht="11.25">
      <c r="B1586" s="205"/>
      <c r="C1586" s="206"/>
      <c r="D1586" s="207" t="s">
        <v>183</v>
      </c>
      <c r="E1586" s="208" t="s">
        <v>1</v>
      </c>
      <c r="F1586" s="209" t="s">
        <v>1104</v>
      </c>
      <c r="G1586" s="206"/>
      <c r="H1586" s="208" t="s">
        <v>1</v>
      </c>
      <c r="I1586" s="210"/>
      <c r="J1586" s="206"/>
      <c r="K1586" s="206"/>
      <c r="L1586" s="211"/>
      <c r="M1586" s="212"/>
      <c r="N1586" s="213"/>
      <c r="O1586" s="213"/>
      <c r="P1586" s="213"/>
      <c r="Q1586" s="213"/>
      <c r="R1586" s="213"/>
      <c r="S1586" s="213"/>
      <c r="T1586" s="214"/>
      <c r="AT1586" s="215" t="s">
        <v>183</v>
      </c>
      <c r="AU1586" s="215" t="s">
        <v>89</v>
      </c>
      <c r="AV1586" s="13" t="s">
        <v>87</v>
      </c>
      <c r="AW1586" s="13" t="s">
        <v>36</v>
      </c>
      <c r="AX1586" s="13" t="s">
        <v>79</v>
      </c>
      <c r="AY1586" s="215" t="s">
        <v>174</v>
      </c>
    </row>
    <row r="1587" spans="2:51" s="13" customFormat="1" ht="11.25">
      <c r="B1587" s="205"/>
      <c r="C1587" s="206"/>
      <c r="D1587" s="207" t="s">
        <v>183</v>
      </c>
      <c r="E1587" s="208" t="s">
        <v>1</v>
      </c>
      <c r="F1587" s="209" t="s">
        <v>1432</v>
      </c>
      <c r="G1587" s="206"/>
      <c r="H1587" s="208" t="s">
        <v>1</v>
      </c>
      <c r="I1587" s="210"/>
      <c r="J1587" s="206"/>
      <c r="K1587" s="206"/>
      <c r="L1587" s="211"/>
      <c r="M1587" s="212"/>
      <c r="N1587" s="213"/>
      <c r="O1587" s="213"/>
      <c r="P1587" s="213"/>
      <c r="Q1587" s="213"/>
      <c r="R1587" s="213"/>
      <c r="S1587" s="213"/>
      <c r="T1587" s="214"/>
      <c r="AT1587" s="215" t="s">
        <v>183</v>
      </c>
      <c r="AU1587" s="215" t="s">
        <v>89</v>
      </c>
      <c r="AV1587" s="13" t="s">
        <v>87</v>
      </c>
      <c r="AW1587" s="13" t="s">
        <v>36</v>
      </c>
      <c r="AX1587" s="13" t="s">
        <v>79</v>
      </c>
      <c r="AY1587" s="215" t="s">
        <v>174</v>
      </c>
    </row>
    <row r="1588" spans="2:51" s="14" customFormat="1" ht="11.25">
      <c r="B1588" s="216"/>
      <c r="C1588" s="217"/>
      <c r="D1588" s="207" t="s">
        <v>183</v>
      </c>
      <c r="E1588" s="218" t="s">
        <v>1</v>
      </c>
      <c r="F1588" s="219" t="s">
        <v>218</v>
      </c>
      <c r="G1588" s="217"/>
      <c r="H1588" s="220">
        <v>6</v>
      </c>
      <c r="I1588" s="221"/>
      <c r="J1588" s="217"/>
      <c r="K1588" s="217"/>
      <c r="L1588" s="222"/>
      <c r="M1588" s="223"/>
      <c r="N1588" s="224"/>
      <c r="O1588" s="224"/>
      <c r="P1588" s="224"/>
      <c r="Q1588" s="224"/>
      <c r="R1588" s="224"/>
      <c r="S1588" s="224"/>
      <c r="T1588" s="225"/>
      <c r="AT1588" s="226" t="s">
        <v>183</v>
      </c>
      <c r="AU1588" s="226" t="s">
        <v>89</v>
      </c>
      <c r="AV1588" s="14" t="s">
        <v>89</v>
      </c>
      <c r="AW1588" s="14" t="s">
        <v>36</v>
      </c>
      <c r="AX1588" s="14" t="s">
        <v>79</v>
      </c>
      <c r="AY1588" s="226" t="s">
        <v>174</v>
      </c>
    </row>
    <row r="1589" spans="2:51" s="15" customFormat="1" ht="11.25">
      <c r="B1589" s="227"/>
      <c r="C1589" s="228"/>
      <c r="D1589" s="207" t="s">
        <v>183</v>
      </c>
      <c r="E1589" s="229" t="s">
        <v>1</v>
      </c>
      <c r="F1589" s="230" t="s">
        <v>188</v>
      </c>
      <c r="G1589" s="228"/>
      <c r="H1589" s="231">
        <v>6</v>
      </c>
      <c r="I1589" s="232"/>
      <c r="J1589" s="228"/>
      <c r="K1589" s="228"/>
      <c r="L1589" s="233"/>
      <c r="M1589" s="234"/>
      <c r="N1589" s="235"/>
      <c r="O1589" s="235"/>
      <c r="P1589" s="235"/>
      <c r="Q1589" s="235"/>
      <c r="R1589" s="235"/>
      <c r="S1589" s="235"/>
      <c r="T1589" s="236"/>
      <c r="AT1589" s="237" t="s">
        <v>183</v>
      </c>
      <c r="AU1589" s="237" t="s">
        <v>89</v>
      </c>
      <c r="AV1589" s="15" t="s">
        <v>181</v>
      </c>
      <c r="AW1589" s="15" t="s">
        <v>36</v>
      </c>
      <c r="AX1589" s="15" t="s">
        <v>87</v>
      </c>
      <c r="AY1589" s="237" t="s">
        <v>174</v>
      </c>
    </row>
    <row r="1590" spans="1:65" s="2" customFormat="1" ht="14.45" customHeight="1">
      <c r="A1590" s="35"/>
      <c r="B1590" s="36"/>
      <c r="C1590" s="192" t="s">
        <v>1433</v>
      </c>
      <c r="D1590" s="192" t="s">
        <v>176</v>
      </c>
      <c r="E1590" s="193" t="s">
        <v>1434</v>
      </c>
      <c r="F1590" s="194" t="s">
        <v>1435</v>
      </c>
      <c r="G1590" s="195" t="s">
        <v>197</v>
      </c>
      <c r="H1590" s="196">
        <v>0.7</v>
      </c>
      <c r="I1590" s="197"/>
      <c r="J1590" s="198">
        <f>ROUND(I1590*H1590,2)</f>
        <v>0</v>
      </c>
      <c r="K1590" s="194" t="s">
        <v>180</v>
      </c>
      <c r="L1590" s="40"/>
      <c r="M1590" s="199" t="s">
        <v>1</v>
      </c>
      <c r="N1590" s="200" t="s">
        <v>44</v>
      </c>
      <c r="O1590" s="72"/>
      <c r="P1590" s="201">
        <f>O1590*H1590</f>
        <v>0</v>
      </c>
      <c r="Q1590" s="201">
        <v>0</v>
      </c>
      <c r="R1590" s="201">
        <f>Q1590*H1590</f>
        <v>0</v>
      </c>
      <c r="S1590" s="201">
        <v>0.32</v>
      </c>
      <c r="T1590" s="202">
        <f>S1590*H1590</f>
        <v>0.22399999999999998</v>
      </c>
      <c r="U1590" s="35"/>
      <c r="V1590" s="35"/>
      <c r="W1590" s="35"/>
      <c r="X1590" s="35"/>
      <c r="Y1590" s="35"/>
      <c r="Z1590" s="35"/>
      <c r="AA1590" s="35"/>
      <c r="AB1590" s="35"/>
      <c r="AC1590" s="35"/>
      <c r="AD1590" s="35"/>
      <c r="AE1590" s="35"/>
      <c r="AR1590" s="203" t="s">
        <v>181</v>
      </c>
      <c r="AT1590" s="203" t="s">
        <v>176</v>
      </c>
      <c r="AU1590" s="203" t="s">
        <v>89</v>
      </c>
      <c r="AY1590" s="18" t="s">
        <v>174</v>
      </c>
      <c r="BE1590" s="204">
        <f>IF(N1590="základní",J1590,0)</f>
        <v>0</v>
      </c>
      <c r="BF1590" s="204">
        <f>IF(N1590="snížená",J1590,0)</f>
        <v>0</v>
      </c>
      <c r="BG1590" s="204">
        <f>IF(N1590="zákl. přenesená",J1590,0)</f>
        <v>0</v>
      </c>
      <c r="BH1590" s="204">
        <f>IF(N1590="sníž. přenesená",J1590,0)</f>
        <v>0</v>
      </c>
      <c r="BI1590" s="204">
        <f>IF(N1590="nulová",J1590,0)</f>
        <v>0</v>
      </c>
      <c r="BJ1590" s="18" t="s">
        <v>87</v>
      </c>
      <c r="BK1590" s="204">
        <f>ROUND(I1590*H1590,2)</f>
        <v>0</v>
      </c>
      <c r="BL1590" s="18" t="s">
        <v>181</v>
      </c>
      <c r="BM1590" s="203" t="s">
        <v>1436</v>
      </c>
    </row>
    <row r="1591" spans="2:51" s="13" customFormat="1" ht="11.25">
      <c r="B1591" s="205"/>
      <c r="C1591" s="206"/>
      <c r="D1591" s="207" t="s">
        <v>183</v>
      </c>
      <c r="E1591" s="208" t="s">
        <v>1</v>
      </c>
      <c r="F1591" s="209" t="s">
        <v>1104</v>
      </c>
      <c r="G1591" s="206"/>
      <c r="H1591" s="208" t="s">
        <v>1</v>
      </c>
      <c r="I1591" s="210"/>
      <c r="J1591" s="206"/>
      <c r="K1591" s="206"/>
      <c r="L1591" s="211"/>
      <c r="M1591" s="212"/>
      <c r="N1591" s="213"/>
      <c r="O1591" s="213"/>
      <c r="P1591" s="213"/>
      <c r="Q1591" s="213"/>
      <c r="R1591" s="213"/>
      <c r="S1591" s="213"/>
      <c r="T1591" s="214"/>
      <c r="AT1591" s="215" t="s">
        <v>183</v>
      </c>
      <c r="AU1591" s="215" t="s">
        <v>89</v>
      </c>
      <c r="AV1591" s="13" t="s">
        <v>87</v>
      </c>
      <c r="AW1591" s="13" t="s">
        <v>36</v>
      </c>
      <c r="AX1591" s="13" t="s">
        <v>79</v>
      </c>
      <c r="AY1591" s="215" t="s">
        <v>174</v>
      </c>
    </row>
    <row r="1592" spans="2:51" s="13" customFormat="1" ht="11.25">
      <c r="B1592" s="205"/>
      <c r="C1592" s="206"/>
      <c r="D1592" s="207" t="s">
        <v>183</v>
      </c>
      <c r="E1592" s="208" t="s">
        <v>1</v>
      </c>
      <c r="F1592" s="209" t="s">
        <v>1437</v>
      </c>
      <c r="G1592" s="206"/>
      <c r="H1592" s="208" t="s">
        <v>1</v>
      </c>
      <c r="I1592" s="210"/>
      <c r="J1592" s="206"/>
      <c r="K1592" s="206"/>
      <c r="L1592" s="211"/>
      <c r="M1592" s="212"/>
      <c r="N1592" s="213"/>
      <c r="O1592" s="213"/>
      <c r="P1592" s="213"/>
      <c r="Q1592" s="213"/>
      <c r="R1592" s="213"/>
      <c r="S1592" s="213"/>
      <c r="T1592" s="214"/>
      <c r="AT1592" s="215" t="s">
        <v>183</v>
      </c>
      <c r="AU1592" s="215" t="s">
        <v>89</v>
      </c>
      <c r="AV1592" s="13" t="s">
        <v>87</v>
      </c>
      <c r="AW1592" s="13" t="s">
        <v>36</v>
      </c>
      <c r="AX1592" s="13" t="s">
        <v>79</v>
      </c>
      <c r="AY1592" s="215" t="s">
        <v>174</v>
      </c>
    </row>
    <row r="1593" spans="2:51" s="14" customFormat="1" ht="11.25">
      <c r="B1593" s="216"/>
      <c r="C1593" s="217"/>
      <c r="D1593" s="207" t="s">
        <v>183</v>
      </c>
      <c r="E1593" s="218" t="s">
        <v>1</v>
      </c>
      <c r="F1593" s="219" t="s">
        <v>1438</v>
      </c>
      <c r="G1593" s="217"/>
      <c r="H1593" s="220">
        <v>0.7</v>
      </c>
      <c r="I1593" s="221"/>
      <c r="J1593" s="217"/>
      <c r="K1593" s="217"/>
      <c r="L1593" s="222"/>
      <c r="M1593" s="223"/>
      <c r="N1593" s="224"/>
      <c r="O1593" s="224"/>
      <c r="P1593" s="224"/>
      <c r="Q1593" s="224"/>
      <c r="R1593" s="224"/>
      <c r="S1593" s="224"/>
      <c r="T1593" s="225"/>
      <c r="AT1593" s="226" t="s">
        <v>183</v>
      </c>
      <c r="AU1593" s="226" t="s">
        <v>89</v>
      </c>
      <c r="AV1593" s="14" t="s">
        <v>89</v>
      </c>
      <c r="AW1593" s="14" t="s">
        <v>36</v>
      </c>
      <c r="AX1593" s="14" t="s">
        <v>79</v>
      </c>
      <c r="AY1593" s="226" t="s">
        <v>174</v>
      </c>
    </row>
    <row r="1594" spans="2:51" s="15" customFormat="1" ht="11.25">
      <c r="B1594" s="227"/>
      <c r="C1594" s="228"/>
      <c r="D1594" s="207" t="s">
        <v>183</v>
      </c>
      <c r="E1594" s="229" t="s">
        <v>1</v>
      </c>
      <c r="F1594" s="230" t="s">
        <v>188</v>
      </c>
      <c r="G1594" s="228"/>
      <c r="H1594" s="231">
        <v>0.7</v>
      </c>
      <c r="I1594" s="232"/>
      <c r="J1594" s="228"/>
      <c r="K1594" s="228"/>
      <c r="L1594" s="233"/>
      <c r="M1594" s="234"/>
      <c r="N1594" s="235"/>
      <c r="O1594" s="235"/>
      <c r="P1594" s="235"/>
      <c r="Q1594" s="235"/>
      <c r="R1594" s="235"/>
      <c r="S1594" s="235"/>
      <c r="T1594" s="236"/>
      <c r="AT1594" s="237" t="s">
        <v>183</v>
      </c>
      <c r="AU1594" s="237" t="s">
        <v>89</v>
      </c>
      <c r="AV1594" s="15" t="s">
        <v>181</v>
      </c>
      <c r="AW1594" s="15" t="s">
        <v>36</v>
      </c>
      <c r="AX1594" s="15" t="s">
        <v>87</v>
      </c>
      <c r="AY1594" s="237" t="s">
        <v>174</v>
      </c>
    </row>
    <row r="1595" spans="2:63" s="12" customFormat="1" ht="22.9" customHeight="1">
      <c r="B1595" s="176"/>
      <c r="C1595" s="177"/>
      <c r="D1595" s="178" t="s">
        <v>78</v>
      </c>
      <c r="E1595" s="190" t="s">
        <v>1439</v>
      </c>
      <c r="F1595" s="190" t="s">
        <v>1440</v>
      </c>
      <c r="G1595" s="177"/>
      <c r="H1595" s="177"/>
      <c r="I1595" s="180"/>
      <c r="J1595" s="191">
        <f>BK1595</f>
        <v>0</v>
      </c>
      <c r="K1595" s="177"/>
      <c r="L1595" s="182"/>
      <c r="M1595" s="183"/>
      <c r="N1595" s="184"/>
      <c r="O1595" s="184"/>
      <c r="P1595" s="185">
        <f>SUM(P1596:P1607)</f>
        <v>0</v>
      </c>
      <c r="Q1595" s="184"/>
      <c r="R1595" s="185">
        <f>SUM(R1596:R1607)</f>
        <v>0</v>
      </c>
      <c r="S1595" s="184"/>
      <c r="T1595" s="186">
        <f>SUM(T1596:T1607)</f>
        <v>0</v>
      </c>
      <c r="AR1595" s="187" t="s">
        <v>87</v>
      </c>
      <c r="AT1595" s="188" t="s">
        <v>78</v>
      </c>
      <c r="AU1595" s="188" t="s">
        <v>87</v>
      </c>
      <c r="AY1595" s="187" t="s">
        <v>174</v>
      </c>
      <c r="BK1595" s="189">
        <f>SUM(BK1596:BK1607)</f>
        <v>0</v>
      </c>
    </row>
    <row r="1596" spans="1:65" s="2" customFormat="1" ht="14.45" customHeight="1">
      <c r="A1596" s="35"/>
      <c r="B1596" s="36"/>
      <c r="C1596" s="192" t="s">
        <v>1441</v>
      </c>
      <c r="D1596" s="192" t="s">
        <v>176</v>
      </c>
      <c r="E1596" s="193" t="s">
        <v>1442</v>
      </c>
      <c r="F1596" s="194" t="s">
        <v>1443</v>
      </c>
      <c r="G1596" s="195" t="s">
        <v>295</v>
      </c>
      <c r="H1596" s="196">
        <v>107.186</v>
      </c>
      <c r="I1596" s="197"/>
      <c r="J1596" s="198">
        <f>ROUND(I1596*H1596,2)</f>
        <v>0</v>
      </c>
      <c r="K1596" s="194" t="s">
        <v>180</v>
      </c>
      <c r="L1596" s="40"/>
      <c r="M1596" s="199" t="s">
        <v>1</v>
      </c>
      <c r="N1596" s="200" t="s">
        <v>44</v>
      </c>
      <c r="O1596" s="72"/>
      <c r="P1596" s="201">
        <f>O1596*H1596</f>
        <v>0</v>
      </c>
      <c r="Q1596" s="201">
        <v>0</v>
      </c>
      <c r="R1596" s="201">
        <f>Q1596*H1596</f>
        <v>0</v>
      </c>
      <c r="S1596" s="201">
        <v>0</v>
      </c>
      <c r="T1596" s="202">
        <f>S1596*H1596</f>
        <v>0</v>
      </c>
      <c r="U1596" s="35"/>
      <c r="V1596" s="35"/>
      <c r="W1596" s="35"/>
      <c r="X1596" s="35"/>
      <c r="Y1596" s="35"/>
      <c r="Z1596" s="35"/>
      <c r="AA1596" s="35"/>
      <c r="AB1596" s="35"/>
      <c r="AC1596" s="35"/>
      <c r="AD1596" s="35"/>
      <c r="AE1596" s="35"/>
      <c r="AR1596" s="203" t="s">
        <v>181</v>
      </c>
      <c r="AT1596" s="203" t="s">
        <v>176</v>
      </c>
      <c r="AU1596" s="203" t="s">
        <v>89</v>
      </c>
      <c r="AY1596" s="18" t="s">
        <v>174</v>
      </c>
      <c r="BE1596" s="204">
        <f>IF(N1596="základní",J1596,0)</f>
        <v>0</v>
      </c>
      <c r="BF1596" s="204">
        <f>IF(N1596="snížená",J1596,0)</f>
        <v>0</v>
      </c>
      <c r="BG1596" s="204">
        <f>IF(N1596="zákl. přenesená",J1596,0)</f>
        <v>0</v>
      </c>
      <c r="BH1596" s="204">
        <f>IF(N1596="sníž. přenesená",J1596,0)</f>
        <v>0</v>
      </c>
      <c r="BI1596" s="204">
        <f>IF(N1596="nulová",J1596,0)</f>
        <v>0</v>
      </c>
      <c r="BJ1596" s="18" t="s">
        <v>87</v>
      </c>
      <c r="BK1596" s="204">
        <f>ROUND(I1596*H1596,2)</f>
        <v>0</v>
      </c>
      <c r="BL1596" s="18" t="s">
        <v>181</v>
      </c>
      <c r="BM1596" s="203" t="s">
        <v>1444</v>
      </c>
    </row>
    <row r="1597" spans="1:65" s="2" customFormat="1" ht="14.45" customHeight="1">
      <c r="A1597" s="35"/>
      <c r="B1597" s="36"/>
      <c r="C1597" s="192" t="s">
        <v>1445</v>
      </c>
      <c r="D1597" s="192" t="s">
        <v>176</v>
      </c>
      <c r="E1597" s="193" t="s">
        <v>1446</v>
      </c>
      <c r="F1597" s="194" t="s">
        <v>1447</v>
      </c>
      <c r="G1597" s="195" t="s">
        <v>295</v>
      </c>
      <c r="H1597" s="196">
        <v>107.186</v>
      </c>
      <c r="I1597" s="197"/>
      <c r="J1597" s="198">
        <f>ROUND(I1597*H1597,2)</f>
        <v>0</v>
      </c>
      <c r="K1597" s="194" t="s">
        <v>180</v>
      </c>
      <c r="L1597" s="40"/>
      <c r="M1597" s="199" t="s">
        <v>1</v>
      </c>
      <c r="N1597" s="200" t="s">
        <v>44</v>
      </c>
      <c r="O1597" s="72"/>
      <c r="P1597" s="201">
        <f>O1597*H1597</f>
        <v>0</v>
      </c>
      <c r="Q1597" s="201">
        <v>0</v>
      </c>
      <c r="R1597" s="201">
        <f>Q1597*H1597</f>
        <v>0</v>
      </c>
      <c r="S1597" s="201">
        <v>0</v>
      </c>
      <c r="T1597" s="202">
        <f>S1597*H1597</f>
        <v>0</v>
      </c>
      <c r="U1597" s="35"/>
      <c r="V1597" s="35"/>
      <c r="W1597" s="35"/>
      <c r="X1597" s="35"/>
      <c r="Y1597" s="35"/>
      <c r="Z1597" s="35"/>
      <c r="AA1597" s="35"/>
      <c r="AB1597" s="35"/>
      <c r="AC1597" s="35"/>
      <c r="AD1597" s="35"/>
      <c r="AE1597" s="35"/>
      <c r="AR1597" s="203" t="s">
        <v>181</v>
      </c>
      <c r="AT1597" s="203" t="s">
        <v>176</v>
      </c>
      <c r="AU1597" s="203" t="s">
        <v>89</v>
      </c>
      <c r="AY1597" s="18" t="s">
        <v>174</v>
      </c>
      <c r="BE1597" s="204">
        <f>IF(N1597="základní",J1597,0)</f>
        <v>0</v>
      </c>
      <c r="BF1597" s="204">
        <f>IF(N1597="snížená",J1597,0)</f>
        <v>0</v>
      </c>
      <c r="BG1597" s="204">
        <f>IF(N1597="zákl. přenesená",J1597,0)</f>
        <v>0</v>
      </c>
      <c r="BH1597" s="204">
        <f>IF(N1597="sníž. přenesená",J1597,0)</f>
        <v>0</v>
      </c>
      <c r="BI1597" s="204">
        <f>IF(N1597="nulová",J1597,0)</f>
        <v>0</v>
      </c>
      <c r="BJ1597" s="18" t="s">
        <v>87</v>
      </c>
      <c r="BK1597" s="204">
        <f>ROUND(I1597*H1597,2)</f>
        <v>0</v>
      </c>
      <c r="BL1597" s="18" t="s">
        <v>181</v>
      </c>
      <c r="BM1597" s="203" t="s">
        <v>1448</v>
      </c>
    </row>
    <row r="1598" spans="1:65" s="2" customFormat="1" ht="14.45" customHeight="1">
      <c r="A1598" s="35"/>
      <c r="B1598" s="36"/>
      <c r="C1598" s="192" t="s">
        <v>1449</v>
      </c>
      <c r="D1598" s="192" t="s">
        <v>176</v>
      </c>
      <c r="E1598" s="193" t="s">
        <v>1450</v>
      </c>
      <c r="F1598" s="194" t="s">
        <v>1451</v>
      </c>
      <c r="G1598" s="195" t="s">
        <v>295</v>
      </c>
      <c r="H1598" s="196">
        <v>1607.79</v>
      </c>
      <c r="I1598" s="197"/>
      <c r="J1598" s="198">
        <f>ROUND(I1598*H1598,2)</f>
        <v>0</v>
      </c>
      <c r="K1598" s="194" t="s">
        <v>180</v>
      </c>
      <c r="L1598" s="40"/>
      <c r="M1598" s="199" t="s">
        <v>1</v>
      </c>
      <c r="N1598" s="200" t="s">
        <v>44</v>
      </c>
      <c r="O1598" s="72"/>
      <c r="P1598" s="201">
        <f>O1598*H1598</f>
        <v>0</v>
      </c>
      <c r="Q1598" s="201">
        <v>0</v>
      </c>
      <c r="R1598" s="201">
        <f>Q1598*H1598</f>
        <v>0</v>
      </c>
      <c r="S1598" s="201">
        <v>0</v>
      </c>
      <c r="T1598" s="202">
        <f>S1598*H1598</f>
        <v>0</v>
      </c>
      <c r="U1598" s="35"/>
      <c r="V1598" s="35"/>
      <c r="W1598" s="35"/>
      <c r="X1598" s="35"/>
      <c r="Y1598" s="35"/>
      <c r="Z1598" s="35"/>
      <c r="AA1598" s="35"/>
      <c r="AB1598" s="35"/>
      <c r="AC1598" s="35"/>
      <c r="AD1598" s="35"/>
      <c r="AE1598" s="35"/>
      <c r="AR1598" s="203" t="s">
        <v>181</v>
      </c>
      <c r="AT1598" s="203" t="s">
        <v>176</v>
      </c>
      <c r="AU1598" s="203" t="s">
        <v>89</v>
      </c>
      <c r="AY1598" s="18" t="s">
        <v>174</v>
      </c>
      <c r="BE1598" s="204">
        <f>IF(N1598="základní",J1598,0)</f>
        <v>0</v>
      </c>
      <c r="BF1598" s="204">
        <f>IF(N1598="snížená",J1598,0)</f>
        <v>0</v>
      </c>
      <c r="BG1598" s="204">
        <f>IF(N1598="zákl. přenesená",J1598,0)</f>
        <v>0</v>
      </c>
      <c r="BH1598" s="204">
        <f>IF(N1598="sníž. přenesená",J1598,0)</f>
        <v>0</v>
      </c>
      <c r="BI1598" s="204">
        <f>IF(N1598="nulová",J1598,0)</f>
        <v>0</v>
      </c>
      <c r="BJ1598" s="18" t="s">
        <v>87</v>
      </c>
      <c r="BK1598" s="204">
        <f>ROUND(I1598*H1598,2)</f>
        <v>0</v>
      </c>
      <c r="BL1598" s="18" t="s">
        <v>181</v>
      </c>
      <c r="BM1598" s="203" t="s">
        <v>1452</v>
      </c>
    </row>
    <row r="1599" spans="2:51" s="14" customFormat="1" ht="11.25">
      <c r="B1599" s="216"/>
      <c r="C1599" s="217"/>
      <c r="D1599" s="207" t="s">
        <v>183</v>
      </c>
      <c r="E1599" s="218" t="s">
        <v>1</v>
      </c>
      <c r="F1599" s="219" t="s">
        <v>1453</v>
      </c>
      <c r="G1599" s="217"/>
      <c r="H1599" s="220">
        <v>1607.79</v>
      </c>
      <c r="I1599" s="221"/>
      <c r="J1599" s="217"/>
      <c r="K1599" s="217"/>
      <c r="L1599" s="222"/>
      <c r="M1599" s="223"/>
      <c r="N1599" s="224"/>
      <c r="O1599" s="224"/>
      <c r="P1599" s="224"/>
      <c r="Q1599" s="224"/>
      <c r="R1599" s="224"/>
      <c r="S1599" s="224"/>
      <c r="T1599" s="225"/>
      <c r="AT1599" s="226" t="s">
        <v>183</v>
      </c>
      <c r="AU1599" s="226" t="s">
        <v>89</v>
      </c>
      <c r="AV1599" s="14" t="s">
        <v>89</v>
      </c>
      <c r="AW1599" s="14" t="s">
        <v>36</v>
      </c>
      <c r="AX1599" s="14" t="s">
        <v>87</v>
      </c>
      <c r="AY1599" s="226" t="s">
        <v>174</v>
      </c>
    </row>
    <row r="1600" spans="1:65" s="2" customFormat="1" ht="14.45" customHeight="1">
      <c r="A1600" s="35"/>
      <c r="B1600" s="36"/>
      <c r="C1600" s="192" t="s">
        <v>1454</v>
      </c>
      <c r="D1600" s="192" t="s">
        <v>176</v>
      </c>
      <c r="E1600" s="193" t="s">
        <v>1455</v>
      </c>
      <c r="F1600" s="194" t="s">
        <v>1456</v>
      </c>
      <c r="G1600" s="195" t="s">
        <v>295</v>
      </c>
      <c r="H1600" s="196">
        <v>5.336</v>
      </c>
      <c r="I1600" s="197"/>
      <c r="J1600" s="198">
        <f aca="true" t="shared" si="0" ref="J1600:J1607">ROUND(I1600*H1600,2)</f>
        <v>0</v>
      </c>
      <c r="K1600" s="194" t="s">
        <v>180</v>
      </c>
      <c r="L1600" s="40"/>
      <c r="M1600" s="199" t="s">
        <v>1</v>
      </c>
      <c r="N1600" s="200" t="s">
        <v>44</v>
      </c>
      <c r="O1600" s="72"/>
      <c r="P1600" s="201">
        <f aca="true" t="shared" si="1" ref="P1600:P1607">O1600*H1600</f>
        <v>0</v>
      </c>
      <c r="Q1600" s="201">
        <v>0</v>
      </c>
      <c r="R1600" s="201">
        <f aca="true" t="shared" si="2" ref="R1600:R1607">Q1600*H1600</f>
        <v>0</v>
      </c>
      <c r="S1600" s="201">
        <v>0</v>
      </c>
      <c r="T1600" s="202">
        <f aca="true" t="shared" si="3" ref="T1600:T1607">S1600*H1600</f>
        <v>0</v>
      </c>
      <c r="U1600" s="35"/>
      <c r="V1600" s="35"/>
      <c r="W1600" s="35"/>
      <c r="X1600" s="35"/>
      <c r="Y1600" s="35"/>
      <c r="Z1600" s="35"/>
      <c r="AA1600" s="35"/>
      <c r="AB1600" s="35"/>
      <c r="AC1600" s="35"/>
      <c r="AD1600" s="35"/>
      <c r="AE1600" s="35"/>
      <c r="AR1600" s="203" t="s">
        <v>181</v>
      </c>
      <c r="AT1600" s="203" t="s">
        <v>176</v>
      </c>
      <c r="AU1600" s="203" t="s">
        <v>89</v>
      </c>
      <c r="AY1600" s="18" t="s">
        <v>174</v>
      </c>
      <c r="BE1600" s="204">
        <f aca="true" t="shared" si="4" ref="BE1600:BE1607">IF(N1600="základní",J1600,0)</f>
        <v>0</v>
      </c>
      <c r="BF1600" s="204">
        <f aca="true" t="shared" si="5" ref="BF1600:BF1607">IF(N1600="snížená",J1600,0)</f>
        <v>0</v>
      </c>
      <c r="BG1600" s="204">
        <f aca="true" t="shared" si="6" ref="BG1600:BG1607">IF(N1600="zákl. přenesená",J1600,0)</f>
        <v>0</v>
      </c>
      <c r="BH1600" s="204">
        <f aca="true" t="shared" si="7" ref="BH1600:BH1607">IF(N1600="sníž. přenesená",J1600,0)</f>
        <v>0</v>
      </c>
      <c r="BI1600" s="204">
        <f aca="true" t="shared" si="8" ref="BI1600:BI1607">IF(N1600="nulová",J1600,0)</f>
        <v>0</v>
      </c>
      <c r="BJ1600" s="18" t="s">
        <v>87</v>
      </c>
      <c r="BK1600" s="204">
        <f aca="true" t="shared" si="9" ref="BK1600:BK1607">ROUND(I1600*H1600,2)</f>
        <v>0</v>
      </c>
      <c r="BL1600" s="18" t="s">
        <v>181</v>
      </c>
      <c r="BM1600" s="203" t="s">
        <v>1457</v>
      </c>
    </row>
    <row r="1601" spans="1:65" s="2" customFormat="1" ht="14.45" customHeight="1">
      <c r="A1601" s="35"/>
      <c r="B1601" s="36"/>
      <c r="C1601" s="192" t="s">
        <v>1458</v>
      </c>
      <c r="D1601" s="192" t="s">
        <v>176</v>
      </c>
      <c r="E1601" s="193" t="s">
        <v>1459</v>
      </c>
      <c r="F1601" s="194" t="s">
        <v>1460</v>
      </c>
      <c r="G1601" s="195" t="s">
        <v>295</v>
      </c>
      <c r="H1601" s="196">
        <v>61.712</v>
      </c>
      <c r="I1601" s="197"/>
      <c r="J1601" s="198">
        <f t="shared" si="0"/>
        <v>0</v>
      </c>
      <c r="K1601" s="194" t="s">
        <v>180</v>
      </c>
      <c r="L1601" s="40"/>
      <c r="M1601" s="199" t="s">
        <v>1</v>
      </c>
      <c r="N1601" s="200" t="s">
        <v>44</v>
      </c>
      <c r="O1601" s="72"/>
      <c r="P1601" s="201">
        <f t="shared" si="1"/>
        <v>0</v>
      </c>
      <c r="Q1601" s="201">
        <v>0</v>
      </c>
      <c r="R1601" s="201">
        <f t="shared" si="2"/>
        <v>0</v>
      </c>
      <c r="S1601" s="201">
        <v>0</v>
      </c>
      <c r="T1601" s="202">
        <f t="shared" si="3"/>
        <v>0</v>
      </c>
      <c r="U1601" s="35"/>
      <c r="V1601" s="35"/>
      <c r="W1601" s="35"/>
      <c r="X1601" s="35"/>
      <c r="Y1601" s="35"/>
      <c r="Z1601" s="35"/>
      <c r="AA1601" s="35"/>
      <c r="AB1601" s="35"/>
      <c r="AC1601" s="35"/>
      <c r="AD1601" s="35"/>
      <c r="AE1601" s="35"/>
      <c r="AR1601" s="203" t="s">
        <v>181</v>
      </c>
      <c r="AT1601" s="203" t="s">
        <v>176</v>
      </c>
      <c r="AU1601" s="203" t="s">
        <v>89</v>
      </c>
      <c r="AY1601" s="18" t="s">
        <v>174</v>
      </c>
      <c r="BE1601" s="204">
        <f t="shared" si="4"/>
        <v>0</v>
      </c>
      <c r="BF1601" s="204">
        <f t="shared" si="5"/>
        <v>0</v>
      </c>
      <c r="BG1601" s="204">
        <f t="shared" si="6"/>
        <v>0</v>
      </c>
      <c r="BH1601" s="204">
        <f t="shared" si="7"/>
        <v>0</v>
      </c>
      <c r="BI1601" s="204">
        <f t="shared" si="8"/>
        <v>0</v>
      </c>
      <c r="BJ1601" s="18" t="s">
        <v>87</v>
      </c>
      <c r="BK1601" s="204">
        <f t="shared" si="9"/>
        <v>0</v>
      </c>
      <c r="BL1601" s="18" t="s">
        <v>181</v>
      </c>
      <c r="BM1601" s="203" t="s">
        <v>1461</v>
      </c>
    </row>
    <row r="1602" spans="1:65" s="2" customFormat="1" ht="14.45" customHeight="1">
      <c r="A1602" s="35"/>
      <c r="B1602" s="36"/>
      <c r="C1602" s="192" t="s">
        <v>1462</v>
      </c>
      <c r="D1602" s="192" t="s">
        <v>176</v>
      </c>
      <c r="E1602" s="193" t="s">
        <v>1463</v>
      </c>
      <c r="F1602" s="194" t="s">
        <v>1464</v>
      </c>
      <c r="G1602" s="195" t="s">
        <v>295</v>
      </c>
      <c r="H1602" s="196">
        <v>10.794</v>
      </c>
      <c r="I1602" s="197"/>
      <c r="J1602" s="198">
        <f t="shared" si="0"/>
        <v>0</v>
      </c>
      <c r="K1602" s="194" t="s">
        <v>180</v>
      </c>
      <c r="L1602" s="40"/>
      <c r="M1602" s="199" t="s">
        <v>1</v>
      </c>
      <c r="N1602" s="200" t="s">
        <v>44</v>
      </c>
      <c r="O1602" s="72"/>
      <c r="P1602" s="201">
        <f t="shared" si="1"/>
        <v>0</v>
      </c>
      <c r="Q1602" s="201">
        <v>0</v>
      </c>
      <c r="R1602" s="201">
        <f t="shared" si="2"/>
        <v>0</v>
      </c>
      <c r="S1602" s="201">
        <v>0</v>
      </c>
      <c r="T1602" s="202">
        <f t="shared" si="3"/>
        <v>0</v>
      </c>
      <c r="U1602" s="35"/>
      <c r="V1602" s="35"/>
      <c r="W1602" s="35"/>
      <c r="X1602" s="35"/>
      <c r="Y1602" s="35"/>
      <c r="Z1602" s="35"/>
      <c r="AA1602" s="35"/>
      <c r="AB1602" s="35"/>
      <c r="AC1602" s="35"/>
      <c r="AD1602" s="35"/>
      <c r="AE1602" s="35"/>
      <c r="AR1602" s="203" t="s">
        <v>181</v>
      </c>
      <c r="AT1602" s="203" t="s">
        <v>176</v>
      </c>
      <c r="AU1602" s="203" t="s">
        <v>89</v>
      </c>
      <c r="AY1602" s="18" t="s">
        <v>174</v>
      </c>
      <c r="BE1602" s="204">
        <f t="shared" si="4"/>
        <v>0</v>
      </c>
      <c r="BF1602" s="204">
        <f t="shared" si="5"/>
        <v>0</v>
      </c>
      <c r="BG1602" s="204">
        <f t="shared" si="6"/>
        <v>0</v>
      </c>
      <c r="BH1602" s="204">
        <f t="shared" si="7"/>
        <v>0</v>
      </c>
      <c r="BI1602" s="204">
        <f t="shared" si="8"/>
        <v>0</v>
      </c>
      <c r="BJ1602" s="18" t="s">
        <v>87</v>
      </c>
      <c r="BK1602" s="204">
        <f t="shared" si="9"/>
        <v>0</v>
      </c>
      <c r="BL1602" s="18" t="s">
        <v>181</v>
      </c>
      <c r="BM1602" s="203" t="s">
        <v>1465</v>
      </c>
    </row>
    <row r="1603" spans="1:65" s="2" customFormat="1" ht="14.45" customHeight="1">
      <c r="A1603" s="35"/>
      <c r="B1603" s="36"/>
      <c r="C1603" s="192" t="s">
        <v>1466</v>
      </c>
      <c r="D1603" s="192" t="s">
        <v>176</v>
      </c>
      <c r="E1603" s="193" t="s">
        <v>1467</v>
      </c>
      <c r="F1603" s="194" t="s">
        <v>1468</v>
      </c>
      <c r="G1603" s="195" t="s">
        <v>295</v>
      </c>
      <c r="H1603" s="196">
        <v>15.84</v>
      </c>
      <c r="I1603" s="197"/>
      <c r="J1603" s="198">
        <f t="shared" si="0"/>
        <v>0</v>
      </c>
      <c r="K1603" s="194" t="s">
        <v>180</v>
      </c>
      <c r="L1603" s="40"/>
      <c r="M1603" s="199" t="s">
        <v>1</v>
      </c>
      <c r="N1603" s="200" t="s">
        <v>44</v>
      </c>
      <c r="O1603" s="72"/>
      <c r="P1603" s="201">
        <f t="shared" si="1"/>
        <v>0</v>
      </c>
      <c r="Q1603" s="201">
        <v>0</v>
      </c>
      <c r="R1603" s="201">
        <f t="shared" si="2"/>
        <v>0</v>
      </c>
      <c r="S1603" s="201">
        <v>0</v>
      </c>
      <c r="T1603" s="202">
        <f t="shared" si="3"/>
        <v>0</v>
      </c>
      <c r="U1603" s="35"/>
      <c r="V1603" s="35"/>
      <c r="W1603" s="35"/>
      <c r="X1603" s="35"/>
      <c r="Y1603" s="35"/>
      <c r="Z1603" s="35"/>
      <c r="AA1603" s="35"/>
      <c r="AB1603" s="35"/>
      <c r="AC1603" s="35"/>
      <c r="AD1603" s="35"/>
      <c r="AE1603" s="35"/>
      <c r="AR1603" s="203" t="s">
        <v>181</v>
      </c>
      <c r="AT1603" s="203" t="s">
        <v>176</v>
      </c>
      <c r="AU1603" s="203" t="s">
        <v>89</v>
      </c>
      <c r="AY1603" s="18" t="s">
        <v>174</v>
      </c>
      <c r="BE1603" s="204">
        <f t="shared" si="4"/>
        <v>0</v>
      </c>
      <c r="BF1603" s="204">
        <f t="shared" si="5"/>
        <v>0</v>
      </c>
      <c r="BG1603" s="204">
        <f t="shared" si="6"/>
        <v>0</v>
      </c>
      <c r="BH1603" s="204">
        <f t="shared" si="7"/>
        <v>0</v>
      </c>
      <c r="BI1603" s="204">
        <f t="shared" si="8"/>
        <v>0</v>
      </c>
      <c r="BJ1603" s="18" t="s">
        <v>87</v>
      </c>
      <c r="BK1603" s="204">
        <f t="shared" si="9"/>
        <v>0</v>
      </c>
      <c r="BL1603" s="18" t="s">
        <v>181</v>
      </c>
      <c r="BM1603" s="203" t="s">
        <v>1469</v>
      </c>
    </row>
    <row r="1604" spans="1:65" s="2" customFormat="1" ht="14.45" customHeight="1">
      <c r="A1604" s="35"/>
      <c r="B1604" s="36"/>
      <c r="C1604" s="192" t="s">
        <v>1470</v>
      </c>
      <c r="D1604" s="192" t="s">
        <v>176</v>
      </c>
      <c r="E1604" s="193" t="s">
        <v>1471</v>
      </c>
      <c r="F1604" s="194" t="s">
        <v>1472</v>
      </c>
      <c r="G1604" s="195" t="s">
        <v>295</v>
      </c>
      <c r="H1604" s="196">
        <v>0.207</v>
      </c>
      <c r="I1604" s="197"/>
      <c r="J1604" s="198">
        <f t="shared" si="0"/>
        <v>0</v>
      </c>
      <c r="K1604" s="194" t="s">
        <v>180</v>
      </c>
      <c r="L1604" s="40"/>
      <c r="M1604" s="199" t="s">
        <v>1</v>
      </c>
      <c r="N1604" s="200" t="s">
        <v>44</v>
      </c>
      <c r="O1604" s="72"/>
      <c r="P1604" s="201">
        <f t="shared" si="1"/>
        <v>0</v>
      </c>
      <c r="Q1604" s="201">
        <v>0</v>
      </c>
      <c r="R1604" s="201">
        <f t="shared" si="2"/>
        <v>0</v>
      </c>
      <c r="S1604" s="201">
        <v>0</v>
      </c>
      <c r="T1604" s="202">
        <f t="shared" si="3"/>
        <v>0</v>
      </c>
      <c r="U1604" s="35"/>
      <c r="V1604" s="35"/>
      <c r="W1604" s="35"/>
      <c r="X1604" s="35"/>
      <c r="Y1604" s="35"/>
      <c r="Z1604" s="35"/>
      <c r="AA1604" s="35"/>
      <c r="AB1604" s="35"/>
      <c r="AC1604" s="35"/>
      <c r="AD1604" s="35"/>
      <c r="AE1604" s="35"/>
      <c r="AR1604" s="203" t="s">
        <v>181</v>
      </c>
      <c r="AT1604" s="203" t="s">
        <v>176</v>
      </c>
      <c r="AU1604" s="203" t="s">
        <v>89</v>
      </c>
      <c r="AY1604" s="18" t="s">
        <v>174</v>
      </c>
      <c r="BE1604" s="204">
        <f t="shared" si="4"/>
        <v>0</v>
      </c>
      <c r="BF1604" s="204">
        <f t="shared" si="5"/>
        <v>0</v>
      </c>
      <c r="BG1604" s="204">
        <f t="shared" si="6"/>
        <v>0</v>
      </c>
      <c r="BH1604" s="204">
        <f t="shared" si="7"/>
        <v>0</v>
      </c>
      <c r="BI1604" s="204">
        <f t="shared" si="8"/>
        <v>0</v>
      </c>
      <c r="BJ1604" s="18" t="s">
        <v>87</v>
      </c>
      <c r="BK1604" s="204">
        <f t="shared" si="9"/>
        <v>0</v>
      </c>
      <c r="BL1604" s="18" t="s">
        <v>181</v>
      </c>
      <c r="BM1604" s="203" t="s">
        <v>1473</v>
      </c>
    </row>
    <row r="1605" spans="1:65" s="2" customFormat="1" ht="14.45" customHeight="1">
      <c r="A1605" s="35"/>
      <c r="B1605" s="36"/>
      <c r="C1605" s="192" t="s">
        <v>1474</v>
      </c>
      <c r="D1605" s="192" t="s">
        <v>176</v>
      </c>
      <c r="E1605" s="193" t="s">
        <v>1475</v>
      </c>
      <c r="F1605" s="194" t="s">
        <v>1476</v>
      </c>
      <c r="G1605" s="195" t="s">
        <v>295</v>
      </c>
      <c r="H1605" s="196">
        <v>5.284</v>
      </c>
      <c r="I1605" s="197"/>
      <c r="J1605" s="198">
        <f t="shared" si="0"/>
        <v>0</v>
      </c>
      <c r="K1605" s="194" t="s">
        <v>180</v>
      </c>
      <c r="L1605" s="40"/>
      <c r="M1605" s="199" t="s">
        <v>1</v>
      </c>
      <c r="N1605" s="200" t="s">
        <v>44</v>
      </c>
      <c r="O1605" s="72"/>
      <c r="P1605" s="201">
        <f t="shared" si="1"/>
        <v>0</v>
      </c>
      <c r="Q1605" s="201">
        <v>0</v>
      </c>
      <c r="R1605" s="201">
        <f t="shared" si="2"/>
        <v>0</v>
      </c>
      <c r="S1605" s="201">
        <v>0</v>
      </c>
      <c r="T1605" s="202">
        <f t="shared" si="3"/>
        <v>0</v>
      </c>
      <c r="U1605" s="35"/>
      <c r="V1605" s="35"/>
      <c r="W1605" s="35"/>
      <c r="X1605" s="35"/>
      <c r="Y1605" s="35"/>
      <c r="Z1605" s="35"/>
      <c r="AA1605" s="35"/>
      <c r="AB1605" s="35"/>
      <c r="AC1605" s="35"/>
      <c r="AD1605" s="35"/>
      <c r="AE1605" s="35"/>
      <c r="AR1605" s="203" t="s">
        <v>181</v>
      </c>
      <c r="AT1605" s="203" t="s">
        <v>176</v>
      </c>
      <c r="AU1605" s="203" t="s">
        <v>89</v>
      </c>
      <c r="AY1605" s="18" t="s">
        <v>174</v>
      </c>
      <c r="BE1605" s="204">
        <f t="shared" si="4"/>
        <v>0</v>
      </c>
      <c r="BF1605" s="204">
        <f t="shared" si="5"/>
        <v>0</v>
      </c>
      <c r="BG1605" s="204">
        <f t="shared" si="6"/>
        <v>0</v>
      </c>
      <c r="BH1605" s="204">
        <f t="shared" si="7"/>
        <v>0</v>
      </c>
      <c r="BI1605" s="204">
        <f t="shared" si="8"/>
        <v>0</v>
      </c>
      <c r="BJ1605" s="18" t="s">
        <v>87</v>
      </c>
      <c r="BK1605" s="204">
        <f t="shared" si="9"/>
        <v>0</v>
      </c>
      <c r="BL1605" s="18" t="s">
        <v>181</v>
      </c>
      <c r="BM1605" s="203" t="s">
        <v>1477</v>
      </c>
    </row>
    <row r="1606" spans="1:65" s="2" customFormat="1" ht="14.45" customHeight="1">
      <c r="A1606" s="35"/>
      <c r="B1606" s="36"/>
      <c r="C1606" s="192" t="s">
        <v>1478</v>
      </c>
      <c r="D1606" s="192" t="s">
        <v>176</v>
      </c>
      <c r="E1606" s="193" t="s">
        <v>1479</v>
      </c>
      <c r="F1606" s="194" t="s">
        <v>1480</v>
      </c>
      <c r="G1606" s="195" t="s">
        <v>295</v>
      </c>
      <c r="H1606" s="196">
        <v>1.785</v>
      </c>
      <c r="I1606" s="197"/>
      <c r="J1606" s="198">
        <f t="shared" si="0"/>
        <v>0</v>
      </c>
      <c r="K1606" s="194" t="s">
        <v>180</v>
      </c>
      <c r="L1606" s="40"/>
      <c r="M1606" s="199" t="s">
        <v>1</v>
      </c>
      <c r="N1606" s="200" t="s">
        <v>44</v>
      </c>
      <c r="O1606" s="72"/>
      <c r="P1606" s="201">
        <f t="shared" si="1"/>
        <v>0</v>
      </c>
      <c r="Q1606" s="201">
        <v>0</v>
      </c>
      <c r="R1606" s="201">
        <f t="shared" si="2"/>
        <v>0</v>
      </c>
      <c r="S1606" s="201">
        <v>0</v>
      </c>
      <c r="T1606" s="202">
        <f t="shared" si="3"/>
        <v>0</v>
      </c>
      <c r="U1606" s="35"/>
      <c r="V1606" s="35"/>
      <c r="W1606" s="35"/>
      <c r="X1606" s="35"/>
      <c r="Y1606" s="35"/>
      <c r="Z1606" s="35"/>
      <c r="AA1606" s="35"/>
      <c r="AB1606" s="35"/>
      <c r="AC1606" s="35"/>
      <c r="AD1606" s="35"/>
      <c r="AE1606" s="35"/>
      <c r="AR1606" s="203" t="s">
        <v>181</v>
      </c>
      <c r="AT1606" s="203" t="s">
        <v>176</v>
      </c>
      <c r="AU1606" s="203" t="s">
        <v>89</v>
      </c>
      <c r="AY1606" s="18" t="s">
        <v>174</v>
      </c>
      <c r="BE1606" s="204">
        <f t="shared" si="4"/>
        <v>0</v>
      </c>
      <c r="BF1606" s="204">
        <f t="shared" si="5"/>
        <v>0</v>
      </c>
      <c r="BG1606" s="204">
        <f t="shared" si="6"/>
        <v>0</v>
      </c>
      <c r="BH1606" s="204">
        <f t="shared" si="7"/>
        <v>0</v>
      </c>
      <c r="BI1606" s="204">
        <f t="shared" si="8"/>
        <v>0</v>
      </c>
      <c r="BJ1606" s="18" t="s">
        <v>87</v>
      </c>
      <c r="BK1606" s="204">
        <f t="shared" si="9"/>
        <v>0</v>
      </c>
      <c r="BL1606" s="18" t="s">
        <v>181</v>
      </c>
      <c r="BM1606" s="203" t="s">
        <v>1481</v>
      </c>
    </row>
    <row r="1607" spans="1:65" s="2" customFormat="1" ht="14.45" customHeight="1">
      <c r="A1607" s="35"/>
      <c r="B1607" s="36"/>
      <c r="C1607" s="192" t="s">
        <v>1482</v>
      </c>
      <c r="D1607" s="192" t="s">
        <v>176</v>
      </c>
      <c r="E1607" s="193" t="s">
        <v>1483</v>
      </c>
      <c r="F1607" s="194" t="s">
        <v>1484</v>
      </c>
      <c r="G1607" s="195" t="s">
        <v>295</v>
      </c>
      <c r="H1607" s="196">
        <v>1.769</v>
      </c>
      <c r="I1607" s="197"/>
      <c r="J1607" s="198">
        <f t="shared" si="0"/>
        <v>0</v>
      </c>
      <c r="K1607" s="194" t="s">
        <v>180</v>
      </c>
      <c r="L1607" s="40"/>
      <c r="M1607" s="199" t="s">
        <v>1</v>
      </c>
      <c r="N1607" s="200" t="s">
        <v>44</v>
      </c>
      <c r="O1607" s="72"/>
      <c r="P1607" s="201">
        <f t="shared" si="1"/>
        <v>0</v>
      </c>
      <c r="Q1607" s="201">
        <v>0</v>
      </c>
      <c r="R1607" s="201">
        <f t="shared" si="2"/>
        <v>0</v>
      </c>
      <c r="S1607" s="201">
        <v>0</v>
      </c>
      <c r="T1607" s="202">
        <f t="shared" si="3"/>
        <v>0</v>
      </c>
      <c r="U1607" s="35"/>
      <c r="V1607" s="35"/>
      <c r="W1607" s="35"/>
      <c r="X1607" s="35"/>
      <c r="Y1607" s="35"/>
      <c r="Z1607" s="35"/>
      <c r="AA1607" s="35"/>
      <c r="AB1607" s="35"/>
      <c r="AC1607" s="35"/>
      <c r="AD1607" s="35"/>
      <c r="AE1607" s="35"/>
      <c r="AR1607" s="203" t="s">
        <v>181</v>
      </c>
      <c r="AT1607" s="203" t="s">
        <v>176</v>
      </c>
      <c r="AU1607" s="203" t="s">
        <v>89</v>
      </c>
      <c r="AY1607" s="18" t="s">
        <v>174</v>
      </c>
      <c r="BE1607" s="204">
        <f t="shared" si="4"/>
        <v>0</v>
      </c>
      <c r="BF1607" s="204">
        <f t="shared" si="5"/>
        <v>0</v>
      </c>
      <c r="BG1607" s="204">
        <f t="shared" si="6"/>
        <v>0</v>
      </c>
      <c r="BH1607" s="204">
        <f t="shared" si="7"/>
        <v>0</v>
      </c>
      <c r="BI1607" s="204">
        <f t="shared" si="8"/>
        <v>0</v>
      </c>
      <c r="BJ1607" s="18" t="s">
        <v>87</v>
      </c>
      <c r="BK1607" s="204">
        <f t="shared" si="9"/>
        <v>0</v>
      </c>
      <c r="BL1607" s="18" t="s">
        <v>181</v>
      </c>
      <c r="BM1607" s="203" t="s">
        <v>1485</v>
      </c>
    </row>
    <row r="1608" spans="2:63" s="12" customFormat="1" ht="22.9" customHeight="1">
      <c r="B1608" s="176"/>
      <c r="C1608" s="177"/>
      <c r="D1608" s="178" t="s">
        <v>78</v>
      </c>
      <c r="E1608" s="190" t="s">
        <v>1486</v>
      </c>
      <c r="F1608" s="190" t="s">
        <v>1487</v>
      </c>
      <c r="G1608" s="177"/>
      <c r="H1608" s="177"/>
      <c r="I1608" s="180"/>
      <c r="J1608" s="191">
        <f>BK1608</f>
        <v>0</v>
      </c>
      <c r="K1608" s="177"/>
      <c r="L1608" s="182"/>
      <c r="M1608" s="183"/>
      <c r="N1608" s="184"/>
      <c r="O1608" s="184"/>
      <c r="P1608" s="185">
        <f>P1609</f>
        <v>0</v>
      </c>
      <c r="Q1608" s="184"/>
      <c r="R1608" s="185">
        <f>R1609</f>
        <v>0</v>
      </c>
      <c r="S1608" s="184"/>
      <c r="T1608" s="186">
        <f>T1609</f>
        <v>0</v>
      </c>
      <c r="AR1608" s="187" t="s">
        <v>87</v>
      </c>
      <c r="AT1608" s="188" t="s">
        <v>78</v>
      </c>
      <c r="AU1608" s="188" t="s">
        <v>87</v>
      </c>
      <c r="AY1608" s="187" t="s">
        <v>174</v>
      </c>
      <c r="BK1608" s="189">
        <f>BK1609</f>
        <v>0</v>
      </c>
    </row>
    <row r="1609" spans="1:65" s="2" customFormat="1" ht="14.45" customHeight="1">
      <c r="A1609" s="35"/>
      <c r="B1609" s="36"/>
      <c r="C1609" s="192" t="s">
        <v>1488</v>
      </c>
      <c r="D1609" s="192" t="s">
        <v>176</v>
      </c>
      <c r="E1609" s="193" t="s">
        <v>1489</v>
      </c>
      <c r="F1609" s="194" t="s">
        <v>1490</v>
      </c>
      <c r="G1609" s="195" t="s">
        <v>295</v>
      </c>
      <c r="H1609" s="196">
        <v>480.231</v>
      </c>
      <c r="I1609" s="197"/>
      <c r="J1609" s="198">
        <f>ROUND(I1609*H1609,2)</f>
        <v>0</v>
      </c>
      <c r="K1609" s="194" t="s">
        <v>180</v>
      </c>
      <c r="L1609" s="40"/>
      <c r="M1609" s="199" t="s">
        <v>1</v>
      </c>
      <c r="N1609" s="200" t="s">
        <v>44</v>
      </c>
      <c r="O1609" s="72"/>
      <c r="P1609" s="201">
        <f>O1609*H1609</f>
        <v>0</v>
      </c>
      <c r="Q1609" s="201">
        <v>0</v>
      </c>
      <c r="R1609" s="201">
        <f>Q1609*H1609</f>
        <v>0</v>
      </c>
      <c r="S1609" s="201">
        <v>0</v>
      </c>
      <c r="T1609" s="202">
        <f>S1609*H1609</f>
        <v>0</v>
      </c>
      <c r="U1609" s="35"/>
      <c r="V1609" s="35"/>
      <c r="W1609" s="35"/>
      <c r="X1609" s="35"/>
      <c r="Y1609" s="35"/>
      <c r="Z1609" s="35"/>
      <c r="AA1609" s="35"/>
      <c r="AB1609" s="35"/>
      <c r="AC1609" s="35"/>
      <c r="AD1609" s="35"/>
      <c r="AE1609" s="35"/>
      <c r="AR1609" s="203" t="s">
        <v>181</v>
      </c>
      <c r="AT1609" s="203" t="s">
        <v>176</v>
      </c>
      <c r="AU1609" s="203" t="s">
        <v>89</v>
      </c>
      <c r="AY1609" s="18" t="s">
        <v>174</v>
      </c>
      <c r="BE1609" s="204">
        <f>IF(N1609="základní",J1609,0)</f>
        <v>0</v>
      </c>
      <c r="BF1609" s="204">
        <f>IF(N1609="snížená",J1609,0)</f>
        <v>0</v>
      </c>
      <c r="BG1609" s="204">
        <f>IF(N1609="zákl. přenesená",J1609,0)</f>
        <v>0</v>
      </c>
      <c r="BH1609" s="204">
        <f>IF(N1609="sníž. přenesená",J1609,0)</f>
        <v>0</v>
      </c>
      <c r="BI1609" s="204">
        <f>IF(N1609="nulová",J1609,0)</f>
        <v>0</v>
      </c>
      <c r="BJ1609" s="18" t="s">
        <v>87</v>
      </c>
      <c r="BK1609" s="204">
        <f>ROUND(I1609*H1609,2)</f>
        <v>0</v>
      </c>
      <c r="BL1609" s="18" t="s">
        <v>181</v>
      </c>
      <c r="BM1609" s="203" t="s">
        <v>1491</v>
      </c>
    </row>
    <row r="1610" spans="2:63" s="12" customFormat="1" ht="25.9" customHeight="1">
      <c r="B1610" s="176"/>
      <c r="C1610" s="177"/>
      <c r="D1610" s="178" t="s">
        <v>78</v>
      </c>
      <c r="E1610" s="179" t="s">
        <v>1492</v>
      </c>
      <c r="F1610" s="179" t="s">
        <v>1493</v>
      </c>
      <c r="G1610" s="177"/>
      <c r="H1610" s="177"/>
      <c r="I1610" s="180"/>
      <c r="J1610" s="181">
        <f>BK1610</f>
        <v>0</v>
      </c>
      <c r="K1610" s="177"/>
      <c r="L1610" s="182"/>
      <c r="M1610" s="183"/>
      <c r="N1610" s="184"/>
      <c r="O1610" s="184"/>
      <c r="P1610" s="185">
        <f>P1611+P1745+P1781+P1888+P1908+P1919+P1926+P1955+P2013+P2081+P2168+P2225+P2385+P2514+P2615</f>
        <v>0</v>
      </c>
      <c r="Q1610" s="184"/>
      <c r="R1610" s="185">
        <f>R1611+R1745+R1781+R1888+R1908+R1919+R1926+R1955+R2013+R2081+R2168+R2225+R2385+R2514+R2615</f>
        <v>31.35991495</v>
      </c>
      <c r="S1610" s="184"/>
      <c r="T1610" s="186">
        <f>T1611+T1745+T1781+T1888+T1908+T1919+T1926+T1955+T2013+T2081+T2168+T2225+T2385+T2514+T2615</f>
        <v>2.071504</v>
      </c>
      <c r="AR1610" s="187" t="s">
        <v>89</v>
      </c>
      <c r="AT1610" s="188" t="s">
        <v>78</v>
      </c>
      <c r="AU1610" s="188" t="s">
        <v>79</v>
      </c>
      <c r="AY1610" s="187" t="s">
        <v>174</v>
      </c>
      <c r="BK1610" s="189">
        <f>BK1611+BK1745+BK1781+BK1888+BK1908+BK1919+BK1926+BK1955+BK2013+BK2081+BK2168+BK2225+BK2385+BK2514+BK2615</f>
        <v>0</v>
      </c>
    </row>
    <row r="1611" spans="2:63" s="12" customFormat="1" ht="22.9" customHeight="1">
      <c r="B1611" s="176"/>
      <c r="C1611" s="177"/>
      <c r="D1611" s="178" t="s">
        <v>78</v>
      </c>
      <c r="E1611" s="190" t="s">
        <v>1494</v>
      </c>
      <c r="F1611" s="190" t="s">
        <v>1495</v>
      </c>
      <c r="G1611" s="177"/>
      <c r="H1611" s="177"/>
      <c r="I1611" s="180"/>
      <c r="J1611" s="191">
        <f>BK1611</f>
        <v>0</v>
      </c>
      <c r="K1611" s="177"/>
      <c r="L1611" s="182"/>
      <c r="M1611" s="183"/>
      <c r="N1611" s="184"/>
      <c r="O1611" s="184"/>
      <c r="P1611" s="185">
        <f>SUM(P1612:P1744)</f>
        <v>0</v>
      </c>
      <c r="Q1611" s="184"/>
      <c r="R1611" s="185">
        <f>SUM(R1612:R1744)</f>
        <v>2.4152536</v>
      </c>
      <c r="S1611" s="184"/>
      <c r="T1611" s="186">
        <f>SUM(T1612:T1744)</f>
        <v>0</v>
      </c>
      <c r="AR1611" s="187" t="s">
        <v>89</v>
      </c>
      <c r="AT1611" s="188" t="s">
        <v>78</v>
      </c>
      <c r="AU1611" s="188" t="s">
        <v>87</v>
      </c>
      <c r="AY1611" s="187" t="s">
        <v>174</v>
      </c>
      <c r="BK1611" s="189">
        <f>SUM(BK1612:BK1744)</f>
        <v>0</v>
      </c>
    </row>
    <row r="1612" spans="1:65" s="2" customFormat="1" ht="14.45" customHeight="1">
      <c r="A1612" s="35"/>
      <c r="B1612" s="36"/>
      <c r="C1612" s="192" t="s">
        <v>1496</v>
      </c>
      <c r="D1612" s="192" t="s">
        <v>176</v>
      </c>
      <c r="E1612" s="193" t="s">
        <v>1497</v>
      </c>
      <c r="F1612" s="194" t="s">
        <v>1498</v>
      </c>
      <c r="G1612" s="195" t="s">
        <v>179</v>
      </c>
      <c r="H1612" s="196">
        <v>212.848</v>
      </c>
      <c r="I1612" s="197"/>
      <c r="J1612" s="198">
        <f>ROUND(I1612*H1612,2)</f>
        <v>0</v>
      </c>
      <c r="K1612" s="194" t="s">
        <v>180</v>
      </c>
      <c r="L1612" s="40"/>
      <c r="M1612" s="199" t="s">
        <v>1</v>
      </c>
      <c r="N1612" s="200" t="s">
        <v>44</v>
      </c>
      <c r="O1612" s="72"/>
      <c r="P1612" s="201">
        <f>O1612*H1612</f>
        <v>0</v>
      </c>
      <c r="Q1612" s="201">
        <v>0</v>
      </c>
      <c r="R1612" s="201">
        <f>Q1612*H1612</f>
        <v>0</v>
      </c>
      <c r="S1612" s="201">
        <v>0</v>
      </c>
      <c r="T1612" s="202">
        <f>S1612*H1612</f>
        <v>0</v>
      </c>
      <c r="U1612" s="35"/>
      <c r="V1612" s="35"/>
      <c r="W1612" s="35"/>
      <c r="X1612" s="35"/>
      <c r="Y1612" s="35"/>
      <c r="Z1612" s="35"/>
      <c r="AA1612" s="35"/>
      <c r="AB1612" s="35"/>
      <c r="AC1612" s="35"/>
      <c r="AD1612" s="35"/>
      <c r="AE1612" s="35"/>
      <c r="AR1612" s="203" t="s">
        <v>278</v>
      </c>
      <c r="AT1612" s="203" t="s">
        <v>176</v>
      </c>
      <c r="AU1612" s="203" t="s">
        <v>89</v>
      </c>
      <c r="AY1612" s="18" t="s">
        <v>174</v>
      </c>
      <c r="BE1612" s="204">
        <f>IF(N1612="základní",J1612,0)</f>
        <v>0</v>
      </c>
      <c r="BF1612" s="204">
        <f>IF(N1612="snížená",J1612,0)</f>
        <v>0</v>
      </c>
      <c r="BG1612" s="204">
        <f>IF(N1612="zákl. přenesená",J1612,0)</f>
        <v>0</v>
      </c>
      <c r="BH1612" s="204">
        <f>IF(N1612="sníž. přenesená",J1612,0)</f>
        <v>0</v>
      </c>
      <c r="BI1612" s="204">
        <f>IF(N1612="nulová",J1612,0)</f>
        <v>0</v>
      </c>
      <c r="BJ1612" s="18" t="s">
        <v>87</v>
      </c>
      <c r="BK1612" s="204">
        <f>ROUND(I1612*H1612,2)</f>
        <v>0</v>
      </c>
      <c r="BL1612" s="18" t="s">
        <v>278</v>
      </c>
      <c r="BM1612" s="203" t="s">
        <v>1499</v>
      </c>
    </row>
    <row r="1613" spans="2:51" s="13" customFormat="1" ht="11.25">
      <c r="B1613" s="205"/>
      <c r="C1613" s="206"/>
      <c r="D1613" s="207" t="s">
        <v>183</v>
      </c>
      <c r="E1613" s="208" t="s">
        <v>1</v>
      </c>
      <c r="F1613" s="209" t="s">
        <v>529</v>
      </c>
      <c r="G1613" s="206"/>
      <c r="H1613" s="208" t="s">
        <v>1</v>
      </c>
      <c r="I1613" s="210"/>
      <c r="J1613" s="206"/>
      <c r="K1613" s="206"/>
      <c r="L1613" s="211"/>
      <c r="M1613" s="212"/>
      <c r="N1613" s="213"/>
      <c r="O1613" s="213"/>
      <c r="P1613" s="213"/>
      <c r="Q1613" s="213"/>
      <c r="R1613" s="213"/>
      <c r="S1613" s="213"/>
      <c r="T1613" s="214"/>
      <c r="AT1613" s="215" t="s">
        <v>183</v>
      </c>
      <c r="AU1613" s="215" t="s">
        <v>89</v>
      </c>
      <c r="AV1613" s="13" t="s">
        <v>87</v>
      </c>
      <c r="AW1613" s="13" t="s">
        <v>36</v>
      </c>
      <c r="AX1613" s="13" t="s">
        <v>79</v>
      </c>
      <c r="AY1613" s="215" t="s">
        <v>174</v>
      </c>
    </row>
    <row r="1614" spans="2:51" s="13" customFormat="1" ht="11.25">
      <c r="B1614" s="205"/>
      <c r="C1614" s="206"/>
      <c r="D1614" s="207" t="s">
        <v>183</v>
      </c>
      <c r="E1614" s="208" t="s">
        <v>1</v>
      </c>
      <c r="F1614" s="209" t="s">
        <v>200</v>
      </c>
      <c r="G1614" s="206"/>
      <c r="H1614" s="208" t="s">
        <v>1</v>
      </c>
      <c r="I1614" s="210"/>
      <c r="J1614" s="206"/>
      <c r="K1614" s="206"/>
      <c r="L1614" s="211"/>
      <c r="M1614" s="212"/>
      <c r="N1614" s="213"/>
      <c r="O1614" s="213"/>
      <c r="P1614" s="213"/>
      <c r="Q1614" s="213"/>
      <c r="R1614" s="213"/>
      <c r="S1614" s="213"/>
      <c r="T1614" s="214"/>
      <c r="AT1614" s="215" t="s">
        <v>183</v>
      </c>
      <c r="AU1614" s="215" t="s">
        <v>89</v>
      </c>
      <c r="AV1614" s="13" t="s">
        <v>87</v>
      </c>
      <c r="AW1614" s="13" t="s">
        <v>36</v>
      </c>
      <c r="AX1614" s="13" t="s">
        <v>79</v>
      </c>
      <c r="AY1614" s="215" t="s">
        <v>174</v>
      </c>
    </row>
    <row r="1615" spans="2:51" s="13" customFormat="1" ht="11.25">
      <c r="B1615" s="205"/>
      <c r="C1615" s="206"/>
      <c r="D1615" s="207" t="s">
        <v>183</v>
      </c>
      <c r="E1615" s="208" t="s">
        <v>1</v>
      </c>
      <c r="F1615" s="209" t="s">
        <v>954</v>
      </c>
      <c r="G1615" s="206"/>
      <c r="H1615" s="208" t="s">
        <v>1</v>
      </c>
      <c r="I1615" s="210"/>
      <c r="J1615" s="206"/>
      <c r="K1615" s="206"/>
      <c r="L1615" s="211"/>
      <c r="M1615" s="212"/>
      <c r="N1615" s="213"/>
      <c r="O1615" s="213"/>
      <c r="P1615" s="213"/>
      <c r="Q1615" s="213"/>
      <c r="R1615" s="213"/>
      <c r="S1615" s="213"/>
      <c r="T1615" s="214"/>
      <c r="AT1615" s="215" t="s">
        <v>183</v>
      </c>
      <c r="AU1615" s="215" t="s">
        <v>89</v>
      </c>
      <c r="AV1615" s="13" t="s">
        <v>87</v>
      </c>
      <c r="AW1615" s="13" t="s">
        <v>36</v>
      </c>
      <c r="AX1615" s="13" t="s">
        <v>79</v>
      </c>
      <c r="AY1615" s="215" t="s">
        <v>174</v>
      </c>
    </row>
    <row r="1616" spans="2:51" s="14" customFormat="1" ht="11.25">
      <c r="B1616" s="216"/>
      <c r="C1616" s="217"/>
      <c r="D1616" s="207" t="s">
        <v>183</v>
      </c>
      <c r="E1616" s="218" t="s">
        <v>1</v>
      </c>
      <c r="F1616" s="219" t="s">
        <v>683</v>
      </c>
      <c r="G1616" s="217"/>
      <c r="H1616" s="220">
        <v>17.02</v>
      </c>
      <c r="I1616" s="221"/>
      <c r="J1616" s="217"/>
      <c r="K1616" s="217"/>
      <c r="L1616" s="222"/>
      <c r="M1616" s="223"/>
      <c r="N1616" s="224"/>
      <c r="O1616" s="224"/>
      <c r="P1616" s="224"/>
      <c r="Q1616" s="224"/>
      <c r="R1616" s="224"/>
      <c r="S1616" s="224"/>
      <c r="T1616" s="225"/>
      <c r="AT1616" s="226" t="s">
        <v>183</v>
      </c>
      <c r="AU1616" s="226" t="s">
        <v>89</v>
      </c>
      <c r="AV1616" s="14" t="s">
        <v>89</v>
      </c>
      <c r="AW1616" s="14" t="s">
        <v>36</v>
      </c>
      <c r="AX1616" s="14" t="s">
        <v>79</v>
      </c>
      <c r="AY1616" s="226" t="s">
        <v>174</v>
      </c>
    </row>
    <row r="1617" spans="2:51" s="14" customFormat="1" ht="11.25">
      <c r="B1617" s="216"/>
      <c r="C1617" s="217"/>
      <c r="D1617" s="207" t="s">
        <v>183</v>
      </c>
      <c r="E1617" s="218" t="s">
        <v>1</v>
      </c>
      <c r="F1617" s="219" t="s">
        <v>955</v>
      </c>
      <c r="G1617" s="217"/>
      <c r="H1617" s="220">
        <v>1.28</v>
      </c>
      <c r="I1617" s="221"/>
      <c r="J1617" s="217"/>
      <c r="K1617" s="217"/>
      <c r="L1617" s="222"/>
      <c r="M1617" s="223"/>
      <c r="N1617" s="224"/>
      <c r="O1617" s="224"/>
      <c r="P1617" s="224"/>
      <c r="Q1617" s="224"/>
      <c r="R1617" s="224"/>
      <c r="S1617" s="224"/>
      <c r="T1617" s="225"/>
      <c r="AT1617" s="226" t="s">
        <v>183</v>
      </c>
      <c r="AU1617" s="226" t="s">
        <v>89</v>
      </c>
      <c r="AV1617" s="14" t="s">
        <v>89</v>
      </c>
      <c r="AW1617" s="14" t="s">
        <v>36</v>
      </c>
      <c r="AX1617" s="14" t="s">
        <v>79</v>
      </c>
      <c r="AY1617" s="226" t="s">
        <v>174</v>
      </c>
    </row>
    <row r="1618" spans="2:51" s="14" customFormat="1" ht="11.25">
      <c r="B1618" s="216"/>
      <c r="C1618" s="217"/>
      <c r="D1618" s="207" t="s">
        <v>183</v>
      </c>
      <c r="E1618" s="218" t="s">
        <v>1</v>
      </c>
      <c r="F1618" s="219" t="s">
        <v>956</v>
      </c>
      <c r="G1618" s="217"/>
      <c r="H1618" s="220">
        <v>5.5</v>
      </c>
      <c r="I1618" s="221"/>
      <c r="J1618" s="217"/>
      <c r="K1618" s="217"/>
      <c r="L1618" s="222"/>
      <c r="M1618" s="223"/>
      <c r="N1618" s="224"/>
      <c r="O1618" s="224"/>
      <c r="P1618" s="224"/>
      <c r="Q1618" s="224"/>
      <c r="R1618" s="224"/>
      <c r="S1618" s="224"/>
      <c r="T1618" s="225"/>
      <c r="AT1618" s="226" t="s">
        <v>183</v>
      </c>
      <c r="AU1618" s="226" t="s">
        <v>89</v>
      </c>
      <c r="AV1618" s="14" t="s">
        <v>89</v>
      </c>
      <c r="AW1618" s="14" t="s">
        <v>36</v>
      </c>
      <c r="AX1618" s="14" t="s">
        <v>79</v>
      </c>
      <c r="AY1618" s="226" t="s">
        <v>174</v>
      </c>
    </row>
    <row r="1619" spans="2:51" s="16" customFormat="1" ht="11.25">
      <c r="B1619" s="238"/>
      <c r="C1619" s="239"/>
      <c r="D1619" s="207" t="s">
        <v>183</v>
      </c>
      <c r="E1619" s="240" t="s">
        <v>1</v>
      </c>
      <c r="F1619" s="241" t="s">
        <v>226</v>
      </c>
      <c r="G1619" s="239"/>
      <c r="H1619" s="242">
        <v>23.8</v>
      </c>
      <c r="I1619" s="243"/>
      <c r="J1619" s="239"/>
      <c r="K1619" s="239"/>
      <c r="L1619" s="244"/>
      <c r="M1619" s="245"/>
      <c r="N1619" s="246"/>
      <c r="O1619" s="246"/>
      <c r="P1619" s="246"/>
      <c r="Q1619" s="246"/>
      <c r="R1619" s="246"/>
      <c r="S1619" s="246"/>
      <c r="T1619" s="247"/>
      <c r="AT1619" s="248" t="s">
        <v>183</v>
      </c>
      <c r="AU1619" s="248" t="s">
        <v>89</v>
      </c>
      <c r="AV1619" s="16" t="s">
        <v>194</v>
      </c>
      <c r="AW1619" s="16" t="s">
        <v>36</v>
      </c>
      <c r="AX1619" s="16" t="s">
        <v>79</v>
      </c>
      <c r="AY1619" s="248" t="s">
        <v>174</v>
      </c>
    </row>
    <row r="1620" spans="2:51" s="13" customFormat="1" ht="11.25">
      <c r="B1620" s="205"/>
      <c r="C1620" s="206"/>
      <c r="D1620" s="207" t="s">
        <v>183</v>
      </c>
      <c r="E1620" s="208" t="s">
        <v>1</v>
      </c>
      <c r="F1620" s="209" t="s">
        <v>957</v>
      </c>
      <c r="G1620" s="206"/>
      <c r="H1620" s="208" t="s">
        <v>1</v>
      </c>
      <c r="I1620" s="210"/>
      <c r="J1620" s="206"/>
      <c r="K1620" s="206"/>
      <c r="L1620" s="211"/>
      <c r="M1620" s="212"/>
      <c r="N1620" s="213"/>
      <c r="O1620" s="213"/>
      <c r="P1620" s="213"/>
      <c r="Q1620" s="213"/>
      <c r="R1620" s="213"/>
      <c r="S1620" s="213"/>
      <c r="T1620" s="214"/>
      <c r="AT1620" s="215" t="s">
        <v>183</v>
      </c>
      <c r="AU1620" s="215" t="s">
        <v>89</v>
      </c>
      <c r="AV1620" s="13" t="s">
        <v>87</v>
      </c>
      <c r="AW1620" s="13" t="s">
        <v>36</v>
      </c>
      <c r="AX1620" s="13" t="s">
        <v>79</v>
      </c>
      <c r="AY1620" s="215" t="s">
        <v>174</v>
      </c>
    </row>
    <row r="1621" spans="2:51" s="14" customFormat="1" ht="11.25">
      <c r="B1621" s="216"/>
      <c r="C1621" s="217"/>
      <c r="D1621" s="207" t="s">
        <v>183</v>
      </c>
      <c r="E1621" s="218" t="s">
        <v>1</v>
      </c>
      <c r="F1621" s="219" t="s">
        <v>958</v>
      </c>
      <c r="G1621" s="217"/>
      <c r="H1621" s="220">
        <v>50.63</v>
      </c>
      <c r="I1621" s="221"/>
      <c r="J1621" s="217"/>
      <c r="K1621" s="217"/>
      <c r="L1621" s="222"/>
      <c r="M1621" s="223"/>
      <c r="N1621" s="224"/>
      <c r="O1621" s="224"/>
      <c r="P1621" s="224"/>
      <c r="Q1621" s="224"/>
      <c r="R1621" s="224"/>
      <c r="S1621" s="224"/>
      <c r="T1621" s="225"/>
      <c r="AT1621" s="226" t="s">
        <v>183</v>
      </c>
      <c r="AU1621" s="226" t="s">
        <v>89</v>
      </c>
      <c r="AV1621" s="14" t="s">
        <v>89</v>
      </c>
      <c r="AW1621" s="14" t="s">
        <v>36</v>
      </c>
      <c r="AX1621" s="14" t="s">
        <v>79</v>
      </c>
      <c r="AY1621" s="226" t="s">
        <v>174</v>
      </c>
    </row>
    <row r="1622" spans="2:51" s="16" customFormat="1" ht="11.25">
      <c r="B1622" s="238"/>
      <c r="C1622" s="239"/>
      <c r="D1622" s="207" t="s">
        <v>183</v>
      </c>
      <c r="E1622" s="240" t="s">
        <v>1</v>
      </c>
      <c r="F1622" s="241" t="s">
        <v>226</v>
      </c>
      <c r="G1622" s="239"/>
      <c r="H1622" s="242">
        <v>50.63</v>
      </c>
      <c r="I1622" s="243"/>
      <c r="J1622" s="239"/>
      <c r="K1622" s="239"/>
      <c r="L1622" s="244"/>
      <c r="M1622" s="245"/>
      <c r="N1622" s="246"/>
      <c r="O1622" s="246"/>
      <c r="P1622" s="246"/>
      <c r="Q1622" s="246"/>
      <c r="R1622" s="246"/>
      <c r="S1622" s="246"/>
      <c r="T1622" s="247"/>
      <c r="AT1622" s="248" t="s">
        <v>183</v>
      </c>
      <c r="AU1622" s="248" t="s">
        <v>89</v>
      </c>
      <c r="AV1622" s="16" t="s">
        <v>194</v>
      </c>
      <c r="AW1622" s="16" t="s">
        <v>36</v>
      </c>
      <c r="AX1622" s="16" t="s">
        <v>79</v>
      </c>
      <c r="AY1622" s="248" t="s">
        <v>174</v>
      </c>
    </row>
    <row r="1623" spans="2:51" s="13" customFormat="1" ht="11.25">
      <c r="B1623" s="205"/>
      <c r="C1623" s="206"/>
      <c r="D1623" s="207" t="s">
        <v>183</v>
      </c>
      <c r="E1623" s="208" t="s">
        <v>1</v>
      </c>
      <c r="F1623" s="209" t="s">
        <v>200</v>
      </c>
      <c r="G1623" s="206"/>
      <c r="H1623" s="208" t="s">
        <v>1</v>
      </c>
      <c r="I1623" s="210"/>
      <c r="J1623" s="206"/>
      <c r="K1623" s="206"/>
      <c r="L1623" s="211"/>
      <c r="M1623" s="212"/>
      <c r="N1623" s="213"/>
      <c r="O1623" s="213"/>
      <c r="P1623" s="213"/>
      <c r="Q1623" s="213"/>
      <c r="R1623" s="213"/>
      <c r="S1623" s="213"/>
      <c r="T1623" s="214"/>
      <c r="AT1623" s="215" t="s">
        <v>183</v>
      </c>
      <c r="AU1623" s="215" t="s">
        <v>89</v>
      </c>
      <c r="AV1623" s="13" t="s">
        <v>87</v>
      </c>
      <c r="AW1623" s="13" t="s">
        <v>36</v>
      </c>
      <c r="AX1623" s="13" t="s">
        <v>79</v>
      </c>
      <c r="AY1623" s="215" t="s">
        <v>174</v>
      </c>
    </row>
    <row r="1624" spans="2:51" s="13" customFormat="1" ht="11.25">
      <c r="B1624" s="205"/>
      <c r="C1624" s="206"/>
      <c r="D1624" s="207" t="s">
        <v>183</v>
      </c>
      <c r="E1624" s="208" t="s">
        <v>1</v>
      </c>
      <c r="F1624" s="209" t="s">
        <v>386</v>
      </c>
      <c r="G1624" s="206"/>
      <c r="H1624" s="208" t="s">
        <v>1</v>
      </c>
      <c r="I1624" s="210"/>
      <c r="J1624" s="206"/>
      <c r="K1624" s="206"/>
      <c r="L1624" s="211"/>
      <c r="M1624" s="212"/>
      <c r="N1624" s="213"/>
      <c r="O1624" s="213"/>
      <c r="P1624" s="213"/>
      <c r="Q1624" s="213"/>
      <c r="R1624" s="213"/>
      <c r="S1624" s="213"/>
      <c r="T1624" s="214"/>
      <c r="AT1624" s="215" t="s">
        <v>183</v>
      </c>
      <c r="AU1624" s="215" t="s">
        <v>89</v>
      </c>
      <c r="AV1624" s="13" t="s">
        <v>87</v>
      </c>
      <c r="AW1624" s="13" t="s">
        <v>36</v>
      </c>
      <c r="AX1624" s="13" t="s">
        <v>79</v>
      </c>
      <c r="AY1624" s="215" t="s">
        <v>174</v>
      </c>
    </row>
    <row r="1625" spans="2:51" s="13" customFormat="1" ht="11.25">
      <c r="B1625" s="205"/>
      <c r="C1625" s="206"/>
      <c r="D1625" s="207" t="s">
        <v>183</v>
      </c>
      <c r="E1625" s="208" t="s">
        <v>1</v>
      </c>
      <c r="F1625" s="209" t="s">
        <v>402</v>
      </c>
      <c r="G1625" s="206"/>
      <c r="H1625" s="208" t="s">
        <v>1</v>
      </c>
      <c r="I1625" s="210"/>
      <c r="J1625" s="206"/>
      <c r="K1625" s="206"/>
      <c r="L1625" s="211"/>
      <c r="M1625" s="212"/>
      <c r="N1625" s="213"/>
      <c r="O1625" s="213"/>
      <c r="P1625" s="213"/>
      <c r="Q1625" s="213"/>
      <c r="R1625" s="213"/>
      <c r="S1625" s="213"/>
      <c r="T1625" s="214"/>
      <c r="AT1625" s="215" t="s">
        <v>183</v>
      </c>
      <c r="AU1625" s="215" t="s">
        <v>89</v>
      </c>
      <c r="AV1625" s="13" t="s">
        <v>87</v>
      </c>
      <c r="AW1625" s="13" t="s">
        <v>36</v>
      </c>
      <c r="AX1625" s="13" t="s">
        <v>79</v>
      </c>
      <c r="AY1625" s="215" t="s">
        <v>174</v>
      </c>
    </row>
    <row r="1626" spans="2:51" s="14" customFormat="1" ht="11.25">
      <c r="B1626" s="216"/>
      <c r="C1626" s="217"/>
      <c r="D1626" s="207" t="s">
        <v>183</v>
      </c>
      <c r="E1626" s="218" t="s">
        <v>1</v>
      </c>
      <c r="F1626" s="219" t="s">
        <v>1399</v>
      </c>
      <c r="G1626" s="217"/>
      <c r="H1626" s="220">
        <v>16.8</v>
      </c>
      <c r="I1626" s="221"/>
      <c r="J1626" s="217"/>
      <c r="K1626" s="217"/>
      <c r="L1626" s="222"/>
      <c r="M1626" s="223"/>
      <c r="N1626" s="224"/>
      <c r="O1626" s="224"/>
      <c r="P1626" s="224"/>
      <c r="Q1626" s="224"/>
      <c r="R1626" s="224"/>
      <c r="S1626" s="224"/>
      <c r="T1626" s="225"/>
      <c r="AT1626" s="226" t="s">
        <v>183</v>
      </c>
      <c r="AU1626" s="226" t="s">
        <v>89</v>
      </c>
      <c r="AV1626" s="14" t="s">
        <v>89</v>
      </c>
      <c r="AW1626" s="14" t="s">
        <v>36</v>
      </c>
      <c r="AX1626" s="14" t="s">
        <v>79</v>
      </c>
      <c r="AY1626" s="226" t="s">
        <v>174</v>
      </c>
    </row>
    <row r="1627" spans="2:51" s="16" customFormat="1" ht="11.25">
      <c r="B1627" s="238"/>
      <c r="C1627" s="239"/>
      <c r="D1627" s="207" t="s">
        <v>183</v>
      </c>
      <c r="E1627" s="240" t="s">
        <v>1</v>
      </c>
      <c r="F1627" s="241" t="s">
        <v>226</v>
      </c>
      <c r="G1627" s="239"/>
      <c r="H1627" s="242">
        <v>16.8</v>
      </c>
      <c r="I1627" s="243"/>
      <c r="J1627" s="239"/>
      <c r="K1627" s="239"/>
      <c r="L1627" s="244"/>
      <c r="M1627" s="245"/>
      <c r="N1627" s="246"/>
      <c r="O1627" s="246"/>
      <c r="P1627" s="246"/>
      <c r="Q1627" s="246"/>
      <c r="R1627" s="246"/>
      <c r="S1627" s="246"/>
      <c r="T1627" s="247"/>
      <c r="AT1627" s="248" t="s">
        <v>183</v>
      </c>
      <c r="AU1627" s="248" t="s">
        <v>89</v>
      </c>
      <c r="AV1627" s="16" t="s">
        <v>194</v>
      </c>
      <c r="AW1627" s="16" t="s">
        <v>36</v>
      </c>
      <c r="AX1627" s="16" t="s">
        <v>79</v>
      </c>
      <c r="AY1627" s="248" t="s">
        <v>174</v>
      </c>
    </row>
    <row r="1628" spans="2:51" s="13" customFormat="1" ht="11.25">
      <c r="B1628" s="205"/>
      <c r="C1628" s="206"/>
      <c r="D1628" s="207" t="s">
        <v>183</v>
      </c>
      <c r="E1628" s="208" t="s">
        <v>1</v>
      </c>
      <c r="F1628" s="209" t="s">
        <v>199</v>
      </c>
      <c r="G1628" s="206"/>
      <c r="H1628" s="208" t="s">
        <v>1</v>
      </c>
      <c r="I1628" s="210"/>
      <c r="J1628" s="206"/>
      <c r="K1628" s="206"/>
      <c r="L1628" s="211"/>
      <c r="M1628" s="212"/>
      <c r="N1628" s="213"/>
      <c r="O1628" s="213"/>
      <c r="P1628" s="213"/>
      <c r="Q1628" s="213"/>
      <c r="R1628" s="213"/>
      <c r="S1628" s="213"/>
      <c r="T1628" s="214"/>
      <c r="AT1628" s="215" t="s">
        <v>183</v>
      </c>
      <c r="AU1628" s="215" t="s">
        <v>89</v>
      </c>
      <c r="AV1628" s="13" t="s">
        <v>87</v>
      </c>
      <c r="AW1628" s="13" t="s">
        <v>36</v>
      </c>
      <c r="AX1628" s="13" t="s">
        <v>79</v>
      </c>
      <c r="AY1628" s="215" t="s">
        <v>174</v>
      </c>
    </row>
    <row r="1629" spans="2:51" s="13" customFormat="1" ht="11.25">
      <c r="B1629" s="205"/>
      <c r="C1629" s="206"/>
      <c r="D1629" s="207" t="s">
        <v>183</v>
      </c>
      <c r="E1629" s="208" t="s">
        <v>1</v>
      </c>
      <c r="F1629" s="209" t="s">
        <v>200</v>
      </c>
      <c r="G1629" s="206"/>
      <c r="H1629" s="208" t="s">
        <v>1</v>
      </c>
      <c r="I1629" s="210"/>
      <c r="J1629" s="206"/>
      <c r="K1629" s="206"/>
      <c r="L1629" s="211"/>
      <c r="M1629" s="212"/>
      <c r="N1629" s="213"/>
      <c r="O1629" s="213"/>
      <c r="P1629" s="213"/>
      <c r="Q1629" s="213"/>
      <c r="R1629" s="213"/>
      <c r="S1629" s="213"/>
      <c r="T1629" s="214"/>
      <c r="AT1629" s="215" t="s">
        <v>183</v>
      </c>
      <c r="AU1629" s="215" t="s">
        <v>89</v>
      </c>
      <c r="AV1629" s="13" t="s">
        <v>87</v>
      </c>
      <c r="AW1629" s="13" t="s">
        <v>36</v>
      </c>
      <c r="AX1629" s="13" t="s">
        <v>79</v>
      </c>
      <c r="AY1629" s="215" t="s">
        <v>174</v>
      </c>
    </row>
    <row r="1630" spans="2:51" s="13" customFormat="1" ht="11.25">
      <c r="B1630" s="205"/>
      <c r="C1630" s="206"/>
      <c r="D1630" s="207" t="s">
        <v>183</v>
      </c>
      <c r="E1630" s="208" t="s">
        <v>1</v>
      </c>
      <c r="F1630" s="209" t="s">
        <v>201</v>
      </c>
      <c r="G1630" s="206"/>
      <c r="H1630" s="208" t="s">
        <v>1</v>
      </c>
      <c r="I1630" s="210"/>
      <c r="J1630" s="206"/>
      <c r="K1630" s="206"/>
      <c r="L1630" s="211"/>
      <c r="M1630" s="212"/>
      <c r="N1630" s="213"/>
      <c r="O1630" s="213"/>
      <c r="P1630" s="213"/>
      <c r="Q1630" s="213"/>
      <c r="R1630" s="213"/>
      <c r="S1630" s="213"/>
      <c r="T1630" s="214"/>
      <c r="AT1630" s="215" t="s">
        <v>183</v>
      </c>
      <c r="AU1630" s="215" t="s">
        <v>89</v>
      </c>
      <c r="AV1630" s="13" t="s">
        <v>87</v>
      </c>
      <c r="AW1630" s="13" t="s">
        <v>36</v>
      </c>
      <c r="AX1630" s="13" t="s">
        <v>79</v>
      </c>
      <c r="AY1630" s="215" t="s">
        <v>174</v>
      </c>
    </row>
    <row r="1631" spans="2:51" s="13" customFormat="1" ht="11.25">
      <c r="B1631" s="205"/>
      <c r="C1631" s="206"/>
      <c r="D1631" s="207" t="s">
        <v>183</v>
      </c>
      <c r="E1631" s="208" t="s">
        <v>1</v>
      </c>
      <c r="F1631" s="209" t="s">
        <v>402</v>
      </c>
      <c r="G1631" s="206"/>
      <c r="H1631" s="208" t="s">
        <v>1</v>
      </c>
      <c r="I1631" s="210"/>
      <c r="J1631" s="206"/>
      <c r="K1631" s="206"/>
      <c r="L1631" s="211"/>
      <c r="M1631" s="212"/>
      <c r="N1631" s="213"/>
      <c r="O1631" s="213"/>
      <c r="P1631" s="213"/>
      <c r="Q1631" s="213"/>
      <c r="R1631" s="213"/>
      <c r="S1631" s="213"/>
      <c r="T1631" s="214"/>
      <c r="AT1631" s="215" t="s">
        <v>183</v>
      </c>
      <c r="AU1631" s="215" t="s">
        <v>89</v>
      </c>
      <c r="AV1631" s="13" t="s">
        <v>87</v>
      </c>
      <c r="AW1631" s="13" t="s">
        <v>36</v>
      </c>
      <c r="AX1631" s="13" t="s">
        <v>79</v>
      </c>
      <c r="AY1631" s="215" t="s">
        <v>174</v>
      </c>
    </row>
    <row r="1632" spans="2:51" s="13" customFormat="1" ht="11.25">
      <c r="B1632" s="205"/>
      <c r="C1632" s="206"/>
      <c r="D1632" s="207" t="s">
        <v>183</v>
      </c>
      <c r="E1632" s="208" t="s">
        <v>1</v>
      </c>
      <c r="F1632" s="209" t="s">
        <v>390</v>
      </c>
      <c r="G1632" s="206"/>
      <c r="H1632" s="208" t="s">
        <v>1</v>
      </c>
      <c r="I1632" s="210"/>
      <c r="J1632" s="206"/>
      <c r="K1632" s="206"/>
      <c r="L1632" s="211"/>
      <c r="M1632" s="212"/>
      <c r="N1632" s="213"/>
      <c r="O1632" s="213"/>
      <c r="P1632" s="213"/>
      <c r="Q1632" s="213"/>
      <c r="R1632" s="213"/>
      <c r="S1632" s="213"/>
      <c r="T1632" s="214"/>
      <c r="AT1632" s="215" t="s">
        <v>183</v>
      </c>
      <c r="AU1632" s="215" t="s">
        <v>89</v>
      </c>
      <c r="AV1632" s="13" t="s">
        <v>87</v>
      </c>
      <c r="AW1632" s="13" t="s">
        <v>36</v>
      </c>
      <c r="AX1632" s="13" t="s">
        <v>79</v>
      </c>
      <c r="AY1632" s="215" t="s">
        <v>174</v>
      </c>
    </row>
    <row r="1633" spans="2:51" s="14" customFormat="1" ht="11.25">
      <c r="B1633" s="216"/>
      <c r="C1633" s="217"/>
      <c r="D1633" s="207" t="s">
        <v>183</v>
      </c>
      <c r="E1633" s="218" t="s">
        <v>1</v>
      </c>
      <c r="F1633" s="219" t="s">
        <v>1500</v>
      </c>
      <c r="G1633" s="217"/>
      <c r="H1633" s="220">
        <v>12.45</v>
      </c>
      <c r="I1633" s="221"/>
      <c r="J1633" s="217"/>
      <c r="K1633" s="217"/>
      <c r="L1633" s="222"/>
      <c r="M1633" s="223"/>
      <c r="N1633" s="224"/>
      <c r="O1633" s="224"/>
      <c r="P1633" s="224"/>
      <c r="Q1633" s="224"/>
      <c r="R1633" s="224"/>
      <c r="S1633" s="224"/>
      <c r="T1633" s="225"/>
      <c r="AT1633" s="226" t="s">
        <v>183</v>
      </c>
      <c r="AU1633" s="226" t="s">
        <v>89</v>
      </c>
      <c r="AV1633" s="14" t="s">
        <v>89</v>
      </c>
      <c r="AW1633" s="14" t="s">
        <v>36</v>
      </c>
      <c r="AX1633" s="14" t="s">
        <v>79</v>
      </c>
      <c r="AY1633" s="226" t="s">
        <v>174</v>
      </c>
    </row>
    <row r="1634" spans="2:51" s="13" customFormat="1" ht="11.25">
      <c r="B1634" s="205"/>
      <c r="C1634" s="206"/>
      <c r="D1634" s="207" t="s">
        <v>183</v>
      </c>
      <c r="E1634" s="208" t="s">
        <v>1</v>
      </c>
      <c r="F1634" s="209" t="s">
        <v>392</v>
      </c>
      <c r="G1634" s="206"/>
      <c r="H1634" s="208" t="s">
        <v>1</v>
      </c>
      <c r="I1634" s="210"/>
      <c r="J1634" s="206"/>
      <c r="K1634" s="206"/>
      <c r="L1634" s="211"/>
      <c r="M1634" s="212"/>
      <c r="N1634" s="213"/>
      <c r="O1634" s="213"/>
      <c r="P1634" s="213"/>
      <c r="Q1634" s="213"/>
      <c r="R1634" s="213"/>
      <c r="S1634" s="213"/>
      <c r="T1634" s="214"/>
      <c r="AT1634" s="215" t="s">
        <v>183</v>
      </c>
      <c r="AU1634" s="215" t="s">
        <v>89</v>
      </c>
      <c r="AV1634" s="13" t="s">
        <v>87</v>
      </c>
      <c r="AW1634" s="13" t="s">
        <v>36</v>
      </c>
      <c r="AX1634" s="13" t="s">
        <v>79</v>
      </c>
      <c r="AY1634" s="215" t="s">
        <v>174</v>
      </c>
    </row>
    <row r="1635" spans="2:51" s="14" customFormat="1" ht="11.25">
      <c r="B1635" s="216"/>
      <c r="C1635" s="217"/>
      <c r="D1635" s="207" t="s">
        <v>183</v>
      </c>
      <c r="E1635" s="218" t="s">
        <v>1</v>
      </c>
      <c r="F1635" s="219" t="s">
        <v>1501</v>
      </c>
      <c r="G1635" s="217"/>
      <c r="H1635" s="220">
        <v>10.4</v>
      </c>
      <c r="I1635" s="221"/>
      <c r="J1635" s="217"/>
      <c r="K1635" s="217"/>
      <c r="L1635" s="222"/>
      <c r="M1635" s="223"/>
      <c r="N1635" s="224"/>
      <c r="O1635" s="224"/>
      <c r="P1635" s="224"/>
      <c r="Q1635" s="224"/>
      <c r="R1635" s="224"/>
      <c r="S1635" s="224"/>
      <c r="T1635" s="225"/>
      <c r="AT1635" s="226" t="s">
        <v>183</v>
      </c>
      <c r="AU1635" s="226" t="s">
        <v>89</v>
      </c>
      <c r="AV1635" s="14" t="s">
        <v>89</v>
      </c>
      <c r="AW1635" s="14" t="s">
        <v>36</v>
      </c>
      <c r="AX1635" s="14" t="s">
        <v>79</v>
      </c>
      <c r="AY1635" s="226" t="s">
        <v>174</v>
      </c>
    </row>
    <row r="1636" spans="2:51" s="13" customFormat="1" ht="11.25">
      <c r="B1636" s="205"/>
      <c r="C1636" s="206"/>
      <c r="D1636" s="207" t="s">
        <v>183</v>
      </c>
      <c r="E1636" s="208" t="s">
        <v>1</v>
      </c>
      <c r="F1636" s="209" t="s">
        <v>1502</v>
      </c>
      <c r="G1636" s="206"/>
      <c r="H1636" s="208" t="s">
        <v>1</v>
      </c>
      <c r="I1636" s="210"/>
      <c r="J1636" s="206"/>
      <c r="K1636" s="206"/>
      <c r="L1636" s="211"/>
      <c r="M1636" s="212"/>
      <c r="N1636" s="213"/>
      <c r="O1636" s="213"/>
      <c r="P1636" s="213"/>
      <c r="Q1636" s="213"/>
      <c r="R1636" s="213"/>
      <c r="S1636" s="213"/>
      <c r="T1636" s="214"/>
      <c r="AT1636" s="215" t="s">
        <v>183</v>
      </c>
      <c r="AU1636" s="215" t="s">
        <v>89</v>
      </c>
      <c r="AV1636" s="13" t="s">
        <v>87</v>
      </c>
      <c r="AW1636" s="13" t="s">
        <v>36</v>
      </c>
      <c r="AX1636" s="13" t="s">
        <v>79</v>
      </c>
      <c r="AY1636" s="215" t="s">
        <v>174</v>
      </c>
    </row>
    <row r="1637" spans="2:51" s="14" customFormat="1" ht="11.25">
      <c r="B1637" s="216"/>
      <c r="C1637" s="217"/>
      <c r="D1637" s="207" t="s">
        <v>183</v>
      </c>
      <c r="E1637" s="218" t="s">
        <v>1</v>
      </c>
      <c r="F1637" s="219" t="s">
        <v>1503</v>
      </c>
      <c r="G1637" s="217"/>
      <c r="H1637" s="220">
        <v>21.108</v>
      </c>
      <c r="I1637" s="221"/>
      <c r="J1637" s="217"/>
      <c r="K1637" s="217"/>
      <c r="L1637" s="222"/>
      <c r="M1637" s="223"/>
      <c r="N1637" s="224"/>
      <c r="O1637" s="224"/>
      <c r="P1637" s="224"/>
      <c r="Q1637" s="224"/>
      <c r="R1637" s="224"/>
      <c r="S1637" s="224"/>
      <c r="T1637" s="225"/>
      <c r="AT1637" s="226" t="s">
        <v>183</v>
      </c>
      <c r="AU1637" s="226" t="s">
        <v>89</v>
      </c>
      <c r="AV1637" s="14" t="s">
        <v>89</v>
      </c>
      <c r="AW1637" s="14" t="s">
        <v>36</v>
      </c>
      <c r="AX1637" s="14" t="s">
        <v>79</v>
      </c>
      <c r="AY1637" s="226" t="s">
        <v>174</v>
      </c>
    </row>
    <row r="1638" spans="2:51" s="13" customFormat="1" ht="11.25">
      <c r="B1638" s="205"/>
      <c r="C1638" s="206"/>
      <c r="D1638" s="207" t="s">
        <v>183</v>
      </c>
      <c r="E1638" s="208" t="s">
        <v>1</v>
      </c>
      <c r="F1638" s="209" t="s">
        <v>396</v>
      </c>
      <c r="G1638" s="206"/>
      <c r="H1638" s="208" t="s">
        <v>1</v>
      </c>
      <c r="I1638" s="210"/>
      <c r="J1638" s="206"/>
      <c r="K1638" s="206"/>
      <c r="L1638" s="211"/>
      <c r="M1638" s="212"/>
      <c r="N1638" s="213"/>
      <c r="O1638" s="213"/>
      <c r="P1638" s="213"/>
      <c r="Q1638" s="213"/>
      <c r="R1638" s="213"/>
      <c r="S1638" s="213"/>
      <c r="T1638" s="214"/>
      <c r="AT1638" s="215" t="s">
        <v>183</v>
      </c>
      <c r="AU1638" s="215" t="s">
        <v>89</v>
      </c>
      <c r="AV1638" s="13" t="s">
        <v>87</v>
      </c>
      <c r="AW1638" s="13" t="s">
        <v>36</v>
      </c>
      <c r="AX1638" s="13" t="s">
        <v>79</v>
      </c>
      <c r="AY1638" s="215" t="s">
        <v>174</v>
      </c>
    </row>
    <row r="1639" spans="2:51" s="14" customFormat="1" ht="11.25">
      <c r="B1639" s="216"/>
      <c r="C1639" s="217"/>
      <c r="D1639" s="207" t="s">
        <v>183</v>
      </c>
      <c r="E1639" s="218" t="s">
        <v>1</v>
      </c>
      <c r="F1639" s="219" t="s">
        <v>1504</v>
      </c>
      <c r="G1639" s="217"/>
      <c r="H1639" s="220">
        <v>72.58</v>
      </c>
      <c r="I1639" s="221"/>
      <c r="J1639" s="217"/>
      <c r="K1639" s="217"/>
      <c r="L1639" s="222"/>
      <c r="M1639" s="223"/>
      <c r="N1639" s="224"/>
      <c r="O1639" s="224"/>
      <c r="P1639" s="224"/>
      <c r="Q1639" s="224"/>
      <c r="R1639" s="224"/>
      <c r="S1639" s="224"/>
      <c r="T1639" s="225"/>
      <c r="AT1639" s="226" t="s">
        <v>183</v>
      </c>
      <c r="AU1639" s="226" t="s">
        <v>89</v>
      </c>
      <c r="AV1639" s="14" t="s">
        <v>89</v>
      </c>
      <c r="AW1639" s="14" t="s">
        <v>36</v>
      </c>
      <c r="AX1639" s="14" t="s">
        <v>79</v>
      </c>
      <c r="AY1639" s="226" t="s">
        <v>174</v>
      </c>
    </row>
    <row r="1640" spans="2:51" s="14" customFormat="1" ht="11.25">
      <c r="B1640" s="216"/>
      <c r="C1640" s="217"/>
      <c r="D1640" s="207" t="s">
        <v>183</v>
      </c>
      <c r="E1640" s="218" t="s">
        <v>1</v>
      </c>
      <c r="F1640" s="219" t="s">
        <v>964</v>
      </c>
      <c r="G1640" s="217"/>
      <c r="H1640" s="220">
        <v>5.08</v>
      </c>
      <c r="I1640" s="221"/>
      <c r="J1640" s="217"/>
      <c r="K1640" s="217"/>
      <c r="L1640" s="222"/>
      <c r="M1640" s="223"/>
      <c r="N1640" s="224"/>
      <c r="O1640" s="224"/>
      <c r="P1640" s="224"/>
      <c r="Q1640" s="224"/>
      <c r="R1640" s="224"/>
      <c r="S1640" s="224"/>
      <c r="T1640" s="225"/>
      <c r="AT1640" s="226" t="s">
        <v>183</v>
      </c>
      <c r="AU1640" s="226" t="s">
        <v>89</v>
      </c>
      <c r="AV1640" s="14" t="s">
        <v>89</v>
      </c>
      <c r="AW1640" s="14" t="s">
        <v>36</v>
      </c>
      <c r="AX1640" s="14" t="s">
        <v>79</v>
      </c>
      <c r="AY1640" s="226" t="s">
        <v>174</v>
      </c>
    </row>
    <row r="1641" spans="2:51" s="16" customFormat="1" ht="11.25">
      <c r="B1641" s="238"/>
      <c r="C1641" s="239"/>
      <c r="D1641" s="207" t="s">
        <v>183</v>
      </c>
      <c r="E1641" s="240" t="s">
        <v>1</v>
      </c>
      <c r="F1641" s="241" t="s">
        <v>226</v>
      </c>
      <c r="G1641" s="239"/>
      <c r="H1641" s="242">
        <v>121.618</v>
      </c>
      <c r="I1641" s="243"/>
      <c r="J1641" s="239"/>
      <c r="K1641" s="239"/>
      <c r="L1641" s="244"/>
      <c r="M1641" s="245"/>
      <c r="N1641" s="246"/>
      <c r="O1641" s="246"/>
      <c r="P1641" s="246"/>
      <c r="Q1641" s="246"/>
      <c r="R1641" s="246"/>
      <c r="S1641" s="246"/>
      <c r="T1641" s="247"/>
      <c r="AT1641" s="248" t="s">
        <v>183</v>
      </c>
      <c r="AU1641" s="248" t="s">
        <v>89</v>
      </c>
      <c r="AV1641" s="16" t="s">
        <v>194</v>
      </c>
      <c r="AW1641" s="16" t="s">
        <v>36</v>
      </c>
      <c r="AX1641" s="16" t="s">
        <v>79</v>
      </c>
      <c r="AY1641" s="248" t="s">
        <v>174</v>
      </c>
    </row>
    <row r="1642" spans="2:51" s="15" customFormat="1" ht="11.25">
      <c r="B1642" s="227"/>
      <c r="C1642" s="228"/>
      <c r="D1642" s="207" t="s">
        <v>183</v>
      </c>
      <c r="E1642" s="229" t="s">
        <v>1</v>
      </c>
      <c r="F1642" s="230" t="s">
        <v>188</v>
      </c>
      <c r="G1642" s="228"/>
      <c r="H1642" s="231">
        <v>212.84800000000004</v>
      </c>
      <c r="I1642" s="232"/>
      <c r="J1642" s="228"/>
      <c r="K1642" s="228"/>
      <c r="L1642" s="233"/>
      <c r="M1642" s="234"/>
      <c r="N1642" s="235"/>
      <c r="O1642" s="235"/>
      <c r="P1642" s="235"/>
      <c r="Q1642" s="235"/>
      <c r="R1642" s="235"/>
      <c r="S1642" s="235"/>
      <c r="T1642" s="236"/>
      <c r="AT1642" s="237" t="s">
        <v>183</v>
      </c>
      <c r="AU1642" s="237" t="s">
        <v>89</v>
      </c>
      <c r="AV1642" s="15" t="s">
        <v>181</v>
      </c>
      <c r="AW1642" s="15" t="s">
        <v>36</v>
      </c>
      <c r="AX1642" s="15" t="s">
        <v>87</v>
      </c>
      <c r="AY1642" s="237" t="s">
        <v>174</v>
      </c>
    </row>
    <row r="1643" spans="1:65" s="2" customFormat="1" ht="14.45" customHeight="1">
      <c r="A1643" s="35"/>
      <c r="B1643" s="36"/>
      <c r="C1643" s="249" t="s">
        <v>1505</v>
      </c>
      <c r="D1643" s="249" t="s">
        <v>317</v>
      </c>
      <c r="E1643" s="250" t="s">
        <v>1506</v>
      </c>
      <c r="F1643" s="251" t="s">
        <v>1507</v>
      </c>
      <c r="G1643" s="252" t="s">
        <v>295</v>
      </c>
      <c r="H1643" s="253">
        <v>0.07</v>
      </c>
      <c r="I1643" s="254"/>
      <c r="J1643" s="255">
        <f>ROUND(I1643*H1643,2)</f>
        <v>0</v>
      </c>
      <c r="K1643" s="251" t="s">
        <v>180</v>
      </c>
      <c r="L1643" s="256"/>
      <c r="M1643" s="257" t="s">
        <v>1</v>
      </c>
      <c r="N1643" s="258" t="s">
        <v>44</v>
      </c>
      <c r="O1643" s="72"/>
      <c r="P1643" s="201">
        <f>O1643*H1643</f>
        <v>0</v>
      </c>
      <c r="Q1643" s="201">
        <v>1</v>
      </c>
      <c r="R1643" s="201">
        <f>Q1643*H1643</f>
        <v>0.07</v>
      </c>
      <c r="S1643" s="201">
        <v>0</v>
      </c>
      <c r="T1643" s="202">
        <f>S1643*H1643</f>
        <v>0</v>
      </c>
      <c r="U1643" s="35"/>
      <c r="V1643" s="35"/>
      <c r="W1643" s="35"/>
      <c r="X1643" s="35"/>
      <c r="Y1643" s="35"/>
      <c r="Z1643" s="35"/>
      <c r="AA1643" s="35"/>
      <c r="AB1643" s="35"/>
      <c r="AC1643" s="35"/>
      <c r="AD1643" s="35"/>
      <c r="AE1643" s="35"/>
      <c r="AR1643" s="203" t="s">
        <v>371</v>
      </c>
      <c r="AT1643" s="203" t="s">
        <v>317</v>
      </c>
      <c r="AU1643" s="203" t="s">
        <v>89</v>
      </c>
      <c r="AY1643" s="18" t="s">
        <v>174</v>
      </c>
      <c r="BE1643" s="204">
        <f>IF(N1643="základní",J1643,0)</f>
        <v>0</v>
      </c>
      <c r="BF1643" s="204">
        <f>IF(N1643="snížená",J1643,0)</f>
        <v>0</v>
      </c>
      <c r="BG1643" s="204">
        <f>IF(N1643="zákl. přenesená",J1643,0)</f>
        <v>0</v>
      </c>
      <c r="BH1643" s="204">
        <f>IF(N1643="sníž. přenesená",J1643,0)</f>
        <v>0</v>
      </c>
      <c r="BI1643" s="204">
        <f>IF(N1643="nulová",J1643,0)</f>
        <v>0</v>
      </c>
      <c r="BJ1643" s="18" t="s">
        <v>87</v>
      </c>
      <c r="BK1643" s="204">
        <f>ROUND(I1643*H1643,2)</f>
        <v>0</v>
      </c>
      <c r="BL1643" s="18" t="s">
        <v>278</v>
      </c>
      <c r="BM1643" s="203" t="s">
        <v>1508</v>
      </c>
    </row>
    <row r="1644" spans="2:51" s="14" customFormat="1" ht="11.25">
      <c r="B1644" s="216"/>
      <c r="C1644" s="217"/>
      <c r="D1644" s="207" t="s">
        <v>183</v>
      </c>
      <c r="E1644" s="218" t="s">
        <v>1</v>
      </c>
      <c r="F1644" s="219" t="s">
        <v>1509</v>
      </c>
      <c r="G1644" s="217"/>
      <c r="H1644" s="220">
        <v>0.07</v>
      </c>
      <c r="I1644" s="221"/>
      <c r="J1644" s="217"/>
      <c r="K1644" s="217"/>
      <c r="L1644" s="222"/>
      <c r="M1644" s="223"/>
      <c r="N1644" s="224"/>
      <c r="O1644" s="224"/>
      <c r="P1644" s="224"/>
      <c r="Q1644" s="224"/>
      <c r="R1644" s="224"/>
      <c r="S1644" s="224"/>
      <c r="T1644" s="225"/>
      <c r="AT1644" s="226" t="s">
        <v>183</v>
      </c>
      <c r="AU1644" s="226" t="s">
        <v>89</v>
      </c>
      <c r="AV1644" s="14" t="s">
        <v>89</v>
      </c>
      <c r="AW1644" s="14" t="s">
        <v>36</v>
      </c>
      <c r="AX1644" s="14" t="s">
        <v>87</v>
      </c>
      <c r="AY1644" s="226" t="s">
        <v>174</v>
      </c>
    </row>
    <row r="1645" spans="1:65" s="2" customFormat="1" ht="14.45" customHeight="1">
      <c r="A1645" s="35"/>
      <c r="B1645" s="36"/>
      <c r="C1645" s="192" t="s">
        <v>1510</v>
      </c>
      <c r="D1645" s="192" t="s">
        <v>176</v>
      </c>
      <c r="E1645" s="193" t="s">
        <v>1511</v>
      </c>
      <c r="F1645" s="194" t="s">
        <v>1512</v>
      </c>
      <c r="G1645" s="195" t="s">
        <v>179</v>
      </c>
      <c r="H1645" s="196">
        <v>11.75</v>
      </c>
      <c r="I1645" s="197"/>
      <c r="J1645" s="198">
        <f>ROUND(I1645*H1645,2)</f>
        <v>0</v>
      </c>
      <c r="K1645" s="194" t="s">
        <v>180</v>
      </c>
      <c r="L1645" s="40"/>
      <c r="M1645" s="199" t="s">
        <v>1</v>
      </c>
      <c r="N1645" s="200" t="s">
        <v>44</v>
      </c>
      <c r="O1645" s="72"/>
      <c r="P1645" s="201">
        <f>O1645*H1645</f>
        <v>0</v>
      </c>
      <c r="Q1645" s="201">
        <v>0</v>
      </c>
      <c r="R1645" s="201">
        <f>Q1645*H1645</f>
        <v>0</v>
      </c>
      <c r="S1645" s="201">
        <v>0</v>
      </c>
      <c r="T1645" s="202">
        <f>S1645*H1645</f>
        <v>0</v>
      </c>
      <c r="U1645" s="35"/>
      <c r="V1645" s="35"/>
      <c r="W1645" s="35"/>
      <c r="X1645" s="35"/>
      <c r="Y1645" s="35"/>
      <c r="Z1645" s="35"/>
      <c r="AA1645" s="35"/>
      <c r="AB1645" s="35"/>
      <c r="AC1645" s="35"/>
      <c r="AD1645" s="35"/>
      <c r="AE1645" s="35"/>
      <c r="AR1645" s="203" t="s">
        <v>278</v>
      </c>
      <c r="AT1645" s="203" t="s">
        <v>176</v>
      </c>
      <c r="AU1645" s="203" t="s">
        <v>89</v>
      </c>
      <c r="AY1645" s="18" t="s">
        <v>174</v>
      </c>
      <c r="BE1645" s="204">
        <f>IF(N1645="základní",J1645,0)</f>
        <v>0</v>
      </c>
      <c r="BF1645" s="204">
        <f>IF(N1645="snížená",J1645,0)</f>
        <v>0</v>
      </c>
      <c r="BG1645" s="204">
        <f>IF(N1645="zákl. přenesená",J1645,0)</f>
        <v>0</v>
      </c>
      <c r="BH1645" s="204">
        <f>IF(N1645="sníž. přenesená",J1645,0)</f>
        <v>0</v>
      </c>
      <c r="BI1645" s="204">
        <f>IF(N1645="nulová",J1645,0)</f>
        <v>0</v>
      </c>
      <c r="BJ1645" s="18" t="s">
        <v>87</v>
      </c>
      <c r="BK1645" s="204">
        <f>ROUND(I1645*H1645,2)</f>
        <v>0</v>
      </c>
      <c r="BL1645" s="18" t="s">
        <v>278</v>
      </c>
      <c r="BM1645" s="203" t="s">
        <v>1513</v>
      </c>
    </row>
    <row r="1646" spans="2:51" s="13" customFormat="1" ht="11.25">
      <c r="B1646" s="205"/>
      <c r="C1646" s="206"/>
      <c r="D1646" s="207" t="s">
        <v>183</v>
      </c>
      <c r="E1646" s="208" t="s">
        <v>1</v>
      </c>
      <c r="F1646" s="209" t="s">
        <v>529</v>
      </c>
      <c r="G1646" s="206"/>
      <c r="H1646" s="208" t="s">
        <v>1</v>
      </c>
      <c r="I1646" s="210"/>
      <c r="J1646" s="206"/>
      <c r="K1646" s="206"/>
      <c r="L1646" s="211"/>
      <c r="M1646" s="212"/>
      <c r="N1646" s="213"/>
      <c r="O1646" s="213"/>
      <c r="P1646" s="213"/>
      <c r="Q1646" s="213"/>
      <c r="R1646" s="213"/>
      <c r="S1646" s="213"/>
      <c r="T1646" s="214"/>
      <c r="AT1646" s="215" t="s">
        <v>183</v>
      </c>
      <c r="AU1646" s="215" t="s">
        <v>89</v>
      </c>
      <c r="AV1646" s="13" t="s">
        <v>87</v>
      </c>
      <c r="AW1646" s="13" t="s">
        <v>36</v>
      </c>
      <c r="AX1646" s="13" t="s">
        <v>79</v>
      </c>
      <c r="AY1646" s="215" t="s">
        <v>174</v>
      </c>
    </row>
    <row r="1647" spans="2:51" s="13" customFormat="1" ht="11.25">
      <c r="B1647" s="205"/>
      <c r="C1647" s="206"/>
      <c r="D1647" s="207" t="s">
        <v>183</v>
      </c>
      <c r="E1647" s="208" t="s">
        <v>1</v>
      </c>
      <c r="F1647" s="209" t="s">
        <v>200</v>
      </c>
      <c r="G1647" s="206"/>
      <c r="H1647" s="208" t="s">
        <v>1</v>
      </c>
      <c r="I1647" s="210"/>
      <c r="J1647" s="206"/>
      <c r="K1647" s="206"/>
      <c r="L1647" s="211"/>
      <c r="M1647" s="212"/>
      <c r="N1647" s="213"/>
      <c r="O1647" s="213"/>
      <c r="P1647" s="213"/>
      <c r="Q1647" s="213"/>
      <c r="R1647" s="213"/>
      <c r="S1647" s="213"/>
      <c r="T1647" s="214"/>
      <c r="AT1647" s="215" t="s">
        <v>183</v>
      </c>
      <c r="AU1647" s="215" t="s">
        <v>89</v>
      </c>
      <c r="AV1647" s="13" t="s">
        <v>87</v>
      </c>
      <c r="AW1647" s="13" t="s">
        <v>36</v>
      </c>
      <c r="AX1647" s="13" t="s">
        <v>79</v>
      </c>
      <c r="AY1647" s="215" t="s">
        <v>174</v>
      </c>
    </row>
    <row r="1648" spans="2:51" s="13" customFormat="1" ht="11.25">
      <c r="B1648" s="205"/>
      <c r="C1648" s="206"/>
      <c r="D1648" s="207" t="s">
        <v>183</v>
      </c>
      <c r="E1648" s="208" t="s">
        <v>1</v>
      </c>
      <c r="F1648" s="209" t="s">
        <v>201</v>
      </c>
      <c r="G1648" s="206"/>
      <c r="H1648" s="208" t="s">
        <v>1</v>
      </c>
      <c r="I1648" s="210"/>
      <c r="J1648" s="206"/>
      <c r="K1648" s="206"/>
      <c r="L1648" s="211"/>
      <c r="M1648" s="212"/>
      <c r="N1648" s="213"/>
      <c r="O1648" s="213"/>
      <c r="P1648" s="213"/>
      <c r="Q1648" s="213"/>
      <c r="R1648" s="213"/>
      <c r="S1648" s="213"/>
      <c r="T1648" s="214"/>
      <c r="AT1648" s="215" t="s">
        <v>183</v>
      </c>
      <c r="AU1648" s="215" t="s">
        <v>89</v>
      </c>
      <c r="AV1648" s="13" t="s">
        <v>87</v>
      </c>
      <c r="AW1648" s="13" t="s">
        <v>36</v>
      </c>
      <c r="AX1648" s="13" t="s">
        <v>79</v>
      </c>
      <c r="AY1648" s="215" t="s">
        <v>174</v>
      </c>
    </row>
    <row r="1649" spans="2:51" s="13" customFormat="1" ht="11.25">
      <c r="B1649" s="205"/>
      <c r="C1649" s="206"/>
      <c r="D1649" s="207" t="s">
        <v>183</v>
      </c>
      <c r="E1649" s="208" t="s">
        <v>1</v>
      </c>
      <c r="F1649" s="209" t="s">
        <v>801</v>
      </c>
      <c r="G1649" s="206"/>
      <c r="H1649" s="208" t="s">
        <v>1</v>
      </c>
      <c r="I1649" s="210"/>
      <c r="J1649" s="206"/>
      <c r="K1649" s="206"/>
      <c r="L1649" s="211"/>
      <c r="M1649" s="212"/>
      <c r="N1649" s="213"/>
      <c r="O1649" s="213"/>
      <c r="P1649" s="213"/>
      <c r="Q1649" s="213"/>
      <c r="R1649" s="213"/>
      <c r="S1649" s="213"/>
      <c r="T1649" s="214"/>
      <c r="AT1649" s="215" t="s">
        <v>183</v>
      </c>
      <c r="AU1649" s="215" t="s">
        <v>89</v>
      </c>
      <c r="AV1649" s="13" t="s">
        <v>87</v>
      </c>
      <c r="AW1649" s="13" t="s">
        <v>36</v>
      </c>
      <c r="AX1649" s="13" t="s">
        <v>79</v>
      </c>
      <c r="AY1649" s="215" t="s">
        <v>174</v>
      </c>
    </row>
    <row r="1650" spans="2:51" s="14" customFormat="1" ht="11.25">
      <c r="B1650" s="216"/>
      <c r="C1650" s="217"/>
      <c r="D1650" s="207" t="s">
        <v>183</v>
      </c>
      <c r="E1650" s="218" t="s">
        <v>1</v>
      </c>
      <c r="F1650" s="219" t="s">
        <v>686</v>
      </c>
      <c r="G1650" s="217"/>
      <c r="H1650" s="220">
        <v>3.75</v>
      </c>
      <c r="I1650" s="221"/>
      <c r="J1650" s="217"/>
      <c r="K1650" s="217"/>
      <c r="L1650" s="222"/>
      <c r="M1650" s="223"/>
      <c r="N1650" s="224"/>
      <c r="O1650" s="224"/>
      <c r="P1650" s="224"/>
      <c r="Q1650" s="224"/>
      <c r="R1650" s="224"/>
      <c r="S1650" s="224"/>
      <c r="T1650" s="225"/>
      <c r="AT1650" s="226" t="s">
        <v>183</v>
      </c>
      <c r="AU1650" s="226" t="s">
        <v>89</v>
      </c>
      <c r="AV1650" s="14" t="s">
        <v>89</v>
      </c>
      <c r="AW1650" s="14" t="s">
        <v>36</v>
      </c>
      <c r="AX1650" s="14" t="s">
        <v>79</v>
      </c>
      <c r="AY1650" s="226" t="s">
        <v>174</v>
      </c>
    </row>
    <row r="1651" spans="2:51" s="14" customFormat="1" ht="11.25">
      <c r="B1651" s="216"/>
      <c r="C1651" s="217"/>
      <c r="D1651" s="207" t="s">
        <v>183</v>
      </c>
      <c r="E1651" s="218" t="s">
        <v>1</v>
      </c>
      <c r="F1651" s="219" t="s">
        <v>802</v>
      </c>
      <c r="G1651" s="217"/>
      <c r="H1651" s="220">
        <v>8</v>
      </c>
      <c r="I1651" s="221"/>
      <c r="J1651" s="217"/>
      <c r="K1651" s="217"/>
      <c r="L1651" s="222"/>
      <c r="M1651" s="223"/>
      <c r="N1651" s="224"/>
      <c r="O1651" s="224"/>
      <c r="P1651" s="224"/>
      <c r="Q1651" s="224"/>
      <c r="R1651" s="224"/>
      <c r="S1651" s="224"/>
      <c r="T1651" s="225"/>
      <c r="AT1651" s="226" t="s">
        <v>183</v>
      </c>
      <c r="AU1651" s="226" t="s">
        <v>89</v>
      </c>
      <c r="AV1651" s="14" t="s">
        <v>89</v>
      </c>
      <c r="AW1651" s="14" t="s">
        <v>36</v>
      </c>
      <c r="AX1651" s="14" t="s">
        <v>79</v>
      </c>
      <c r="AY1651" s="226" t="s">
        <v>174</v>
      </c>
    </row>
    <row r="1652" spans="2:51" s="15" customFormat="1" ht="11.25">
      <c r="B1652" s="227"/>
      <c r="C1652" s="228"/>
      <c r="D1652" s="207" t="s">
        <v>183</v>
      </c>
      <c r="E1652" s="229" t="s">
        <v>1</v>
      </c>
      <c r="F1652" s="230" t="s">
        <v>188</v>
      </c>
      <c r="G1652" s="228"/>
      <c r="H1652" s="231">
        <v>11.75</v>
      </c>
      <c r="I1652" s="232"/>
      <c r="J1652" s="228"/>
      <c r="K1652" s="228"/>
      <c r="L1652" s="233"/>
      <c r="M1652" s="234"/>
      <c r="N1652" s="235"/>
      <c r="O1652" s="235"/>
      <c r="P1652" s="235"/>
      <c r="Q1652" s="235"/>
      <c r="R1652" s="235"/>
      <c r="S1652" s="235"/>
      <c r="T1652" s="236"/>
      <c r="AT1652" s="237" t="s">
        <v>183</v>
      </c>
      <c r="AU1652" s="237" t="s">
        <v>89</v>
      </c>
      <c r="AV1652" s="15" t="s">
        <v>181</v>
      </c>
      <c r="AW1652" s="15" t="s">
        <v>36</v>
      </c>
      <c r="AX1652" s="15" t="s">
        <v>87</v>
      </c>
      <c r="AY1652" s="237" t="s">
        <v>174</v>
      </c>
    </row>
    <row r="1653" spans="1:65" s="2" customFormat="1" ht="14.45" customHeight="1">
      <c r="A1653" s="35"/>
      <c r="B1653" s="36"/>
      <c r="C1653" s="249" t="s">
        <v>1514</v>
      </c>
      <c r="D1653" s="249" t="s">
        <v>317</v>
      </c>
      <c r="E1653" s="250" t="s">
        <v>1515</v>
      </c>
      <c r="F1653" s="251" t="s">
        <v>1516</v>
      </c>
      <c r="G1653" s="252" t="s">
        <v>334</v>
      </c>
      <c r="H1653" s="253">
        <v>52.875</v>
      </c>
      <c r="I1653" s="254"/>
      <c r="J1653" s="255">
        <f>ROUND(I1653*H1653,2)</f>
        <v>0</v>
      </c>
      <c r="K1653" s="251" t="s">
        <v>180</v>
      </c>
      <c r="L1653" s="256"/>
      <c r="M1653" s="257" t="s">
        <v>1</v>
      </c>
      <c r="N1653" s="258" t="s">
        <v>44</v>
      </c>
      <c r="O1653" s="72"/>
      <c r="P1653" s="201">
        <f>O1653*H1653</f>
        <v>0</v>
      </c>
      <c r="Q1653" s="201">
        <v>0.001</v>
      </c>
      <c r="R1653" s="201">
        <f>Q1653*H1653</f>
        <v>0.052875</v>
      </c>
      <c r="S1653" s="201">
        <v>0</v>
      </c>
      <c r="T1653" s="202">
        <f>S1653*H1653</f>
        <v>0</v>
      </c>
      <c r="U1653" s="35"/>
      <c r="V1653" s="35"/>
      <c r="W1653" s="35"/>
      <c r="X1653" s="35"/>
      <c r="Y1653" s="35"/>
      <c r="Z1653" s="35"/>
      <c r="AA1653" s="35"/>
      <c r="AB1653" s="35"/>
      <c r="AC1653" s="35"/>
      <c r="AD1653" s="35"/>
      <c r="AE1653" s="35"/>
      <c r="AR1653" s="203" t="s">
        <v>371</v>
      </c>
      <c r="AT1653" s="203" t="s">
        <v>317</v>
      </c>
      <c r="AU1653" s="203" t="s">
        <v>89</v>
      </c>
      <c r="AY1653" s="18" t="s">
        <v>174</v>
      </c>
      <c r="BE1653" s="204">
        <f>IF(N1653="základní",J1653,0)</f>
        <v>0</v>
      </c>
      <c r="BF1653" s="204">
        <f>IF(N1653="snížená",J1653,0)</f>
        <v>0</v>
      </c>
      <c r="BG1653" s="204">
        <f>IF(N1653="zákl. přenesená",J1653,0)</f>
        <v>0</v>
      </c>
      <c r="BH1653" s="204">
        <f>IF(N1653="sníž. přenesená",J1653,0)</f>
        <v>0</v>
      </c>
      <c r="BI1653" s="204">
        <f>IF(N1653="nulová",J1653,0)</f>
        <v>0</v>
      </c>
      <c r="BJ1653" s="18" t="s">
        <v>87</v>
      </c>
      <c r="BK1653" s="204">
        <f>ROUND(I1653*H1653,2)</f>
        <v>0</v>
      </c>
      <c r="BL1653" s="18" t="s">
        <v>278</v>
      </c>
      <c r="BM1653" s="203" t="s">
        <v>1517</v>
      </c>
    </row>
    <row r="1654" spans="2:51" s="14" customFormat="1" ht="11.25">
      <c r="B1654" s="216"/>
      <c r="C1654" s="217"/>
      <c r="D1654" s="207" t="s">
        <v>183</v>
      </c>
      <c r="E1654" s="218" t="s">
        <v>1</v>
      </c>
      <c r="F1654" s="219" t="s">
        <v>1518</v>
      </c>
      <c r="G1654" s="217"/>
      <c r="H1654" s="220">
        <v>52.875</v>
      </c>
      <c r="I1654" s="221"/>
      <c r="J1654" s="217"/>
      <c r="K1654" s="217"/>
      <c r="L1654" s="222"/>
      <c r="M1654" s="223"/>
      <c r="N1654" s="224"/>
      <c r="O1654" s="224"/>
      <c r="P1654" s="224"/>
      <c r="Q1654" s="224"/>
      <c r="R1654" s="224"/>
      <c r="S1654" s="224"/>
      <c r="T1654" s="225"/>
      <c r="AT1654" s="226" t="s">
        <v>183</v>
      </c>
      <c r="AU1654" s="226" t="s">
        <v>89</v>
      </c>
      <c r="AV1654" s="14" t="s">
        <v>89</v>
      </c>
      <c r="AW1654" s="14" t="s">
        <v>36</v>
      </c>
      <c r="AX1654" s="14" t="s">
        <v>87</v>
      </c>
      <c r="AY1654" s="226" t="s">
        <v>174</v>
      </c>
    </row>
    <row r="1655" spans="1:65" s="2" customFormat="1" ht="14.45" customHeight="1">
      <c r="A1655" s="35"/>
      <c r="B1655" s="36"/>
      <c r="C1655" s="192" t="s">
        <v>1519</v>
      </c>
      <c r="D1655" s="192" t="s">
        <v>176</v>
      </c>
      <c r="E1655" s="193" t="s">
        <v>1520</v>
      </c>
      <c r="F1655" s="194" t="s">
        <v>1521</v>
      </c>
      <c r="G1655" s="195" t="s">
        <v>179</v>
      </c>
      <c r="H1655" s="196">
        <v>127.575</v>
      </c>
      <c r="I1655" s="197"/>
      <c r="J1655" s="198">
        <f>ROUND(I1655*H1655,2)</f>
        <v>0</v>
      </c>
      <c r="K1655" s="194" t="s">
        <v>180</v>
      </c>
      <c r="L1655" s="40"/>
      <c r="M1655" s="199" t="s">
        <v>1</v>
      </c>
      <c r="N1655" s="200" t="s">
        <v>44</v>
      </c>
      <c r="O1655" s="72"/>
      <c r="P1655" s="201">
        <f>O1655*H1655</f>
        <v>0</v>
      </c>
      <c r="Q1655" s="201">
        <v>0</v>
      </c>
      <c r="R1655" s="201">
        <f>Q1655*H1655</f>
        <v>0</v>
      </c>
      <c r="S1655" s="201">
        <v>0</v>
      </c>
      <c r="T1655" s="202">
        <f>S1655*H1655</f>
        <v>0</v>
      </c>
      <c r="U1655" s="35"/>
      <c r="V1655" s="35"/>
      <c r="W1655" s="35"/>
      <c r="X1655" s="35"/>
      <c r="Y1655" s="35"/>
      <c r="Z1655" s="35"/>
      <c r="AA1655" s="35"/>
      <c r="AB1655" s="35"/>
      <c r="AC1655" s="35"/>
      <c r="AD1655" s="35"/>
      <c r="AE1655" s="35"/>
      <c r="AR1655" s="203" t="s">
        <v>278</v>
      </c>
      <c r="AT1655" s="203" t="s">
        <v>176</v>
      </c>
      <c r="AU1655" s="203" t="s">
        <v>89</v>
      </c>
      <c r="AY1655" s="18" t="s">
        <v>174</v>
      </c>
      <c r="BE1655" s="204">
        <f>IF(N1655="základní",J1655,0)</f>
        <v>0</v>
      </c>
      <c r="BF1655" s="204">
        <f>IF(N1655="snížená",J1655,0)</f>
        <v>0</v>
      </c>
      <c r="BG1655" s="204">
        <f>IF(N1655="zákl. přenesená",J1655,0)</f>
        <v>0</v>
      </c>
      <c r="BH1655" s="204">
        <f>IF(N1655="sníž. přenesená",J1655,0)</f>
        <v>0</v>
      </c>
      <c r="BI1655" s="204">
        <f>IF(N1655="nulová",J1655,0)</f>
        <v>0</v>
      </c>
      <c r="BJ1655" s="18" t="s">
        <v>87</v>
      </c>
      <c r="BK1655" s="204">
        <f>ROUND(I1655*H1655,2)</f>
        <v>0</v>
      </c>
      <c r="BL1655" s="18" t="s">
        <v>278</v>
      </c>
      <c r="BM1655" s="203" t="s">
        <v>1522</v>
      </c>
    </row>
    <row r="1656" spans="2:51" s="13" customFormat="1" ht="11.25">
      <c r="B1656" s="205"/>
      <c r="C1656" s="206"/>
      <c r="D1656" s="207" t="s">
        <v>183</v>
      </c>
      <c r="E1656" s="208" t="s">
        <v>1</v>
      </c>
      <c r="F1656" s="209" t="s">
        <v>200</v>
      </c>
      <c r="G1656" s="206"/>
      <c r="H1656" s="208" t="s">
        <v>1</v>
      </c>
      <c r="I1656" s="210"/>
      <c r="J1656" s="206"/>
      <c r="K1656" s="206"/>
      <c r="L1656" s="211"/>
      <c r="M1656" s="212"/>
      <c r="N1656" s="213"/>
      <c r="O1656" s="213"/>
      <c r="P1656" s="213"/>
      <c r="Q1656" s="213"/>
      <c r="R1656" s="213"/>
      <c r="S1656" s="213"/>
      <c r="T1656" s="214"/>
      <c r="AT1656" s="215" t="s">
        <v>183</v>
      </c>
      <c r="AU1656" s="215" t="s">
        <v>89</v>
      </c>
      <c r="AV1656" s="13" t="s">
        <v>87</v>
      </c>
      <c r="AW1656" s="13" t="s">
        <v>36</v>
      </c>
      <c r="AX1656" s="13" t="s">
        <v>79</v>
      </c>
      <c r="AY1656" s="215" t="s">
        <v>174</v>
      </c>
    </row>
    <row r="1657" spans="2:51" s="13" customFormat="1" ht="11.25">
      <c r="B1657" s="205"/>
      <c r="C1657" s="206"/>
      <c r="D1657" s="207" t="s">
        <v>183</v>
      </c>
      <c r="E1657" s="208" t="s">
        <v>1</v>
      </c>
      <c r="F1657" s="209" t="s">
        <v>201</v>
      </c>
      <c r="G1657" s="206"/>
      <c r="H1657" s="208" t="s">
        <v>1</v>
      </c>
      <c r="I1657" s="210"/>
      <c r="J1657" s="206"/>
      <c r="K1657" s="206"/>
      <c r="L1657" s="211"/>
      <c r="M1657" s="212"/>
      <c r="N1657" s="213"/>
      <c r="O1657" s="213"/>
      <c r="P1657" s="213"/>
      <c r="Q1657" s="213"/>
      <c r="R1657" s="213"/>
      <c r="S1657" s="213"/>
      <c r="T1657" s="214"/>
      <c r="AT1657" s="215" t="s">
        <v>183</v>
      </c>
      <c r="AU1657" s="215" t="s">
        <v>89</v>
      </c>
      <c r="AV1657" s="13" t="s">
        <v>87</v>
      </c>
      <c r="AW1657" s="13" t="s">
        <v>36</v>
      </c>
      <c r="AX1657" s="13" t="s">
        <v>79</v>
      </c>
      <c r="AY1657" s="215" t="s">
        <v>174</v>
      </c>
    </row>
    <row r="1658" spans="2:51" s="13" customFormat="1" ht="11.25">
      <c r="B1658" s="205"/>
      <c r="C1658" s="206"/>
      <c r="D1658" s="207" t="s">
        <v>183</v>
      </c>
      <c r="E1658" s="208" t="s">
        <v>1</v>
      </c>
      <c r="F1658" s="209" t="s">
        <v>942</v>
      </c>
      <c r="G1658" s="206"/>
      <c r="H1658" s="208" t="s">
        <v>1</v>
      </c>
      <c r="I1658" s="210"/>
      <c r="J1658" s="206"/>
      <c r="K1658" s="206"/>
      <c r="L1658" s="211"/>
      <c r="M1658" s="212"/>
      <c r="N1658" s="213"/>
      <c r="O1658" s="213"/>
      <c r="P1658" s="213"/>
      <c r="Q1658" s="213"/>
      <c r="R1658" s="213"/>
      <c r="S1658" s="213"/>
      <c r="T1658" s="214"/>
      <c r="AT1658" s="215" t="s">
        <v>183</v>
      </c>
      <c r="AU1658" s="215" t="s">
        <v>89</v>
      </c>
      <c r="AV1658" s="13" t="s">
        <v>87</v>
      </c>
      <c r="AW1658" s="13" t="s">
        <v>36</v>
      </c>
      <c r="AX1658" s="13" t="s">
        <v>79</v>
      </c>
      <c r="AY1658" s="215" t="s">
        <v>174</v>
      </c>
    </row>
    <row r="1659" spans="2:51" s="14" customFormat="1" ht="11.25">
      <c r="B1659" s="216"/>
      <c r="C1659" s="217"/>
      <c r="D1659" s="207" t="s">
        <v>183</v>
      </c>
      <c r="E1659" s="218" t="s">
        <v>1</v>
      </c>
      <c r="F1659" s="219" t="s">
        <v>943</v>
      </c>
      <c r="G1659" s="217"/>
      <c r="H1659" s="220">
        <v>30.685</v>
      </c>
      <c r="I1659" s="221"/>
      <c r="J1659" s="217"/>
      <c r="K1659" s="217"/>
      <c r="L1659" s="222"/>
      <c r="M1659" s="223"/>
      <c r="N1659" s="224"/>
      <c r="O1659" s="224"/>
      <c r="P1659" s="224"/>
      <c r="Q1659" s="224"/>
      <c r="R1659" s="224"/>
      <c r="S1659" s="224"/>
      <c r="T1659" s="225"/>
      <c r="AT1659" s="226" t="s">
        <v>183</v>
      </c>
      <c r="AU1659" s="226" t="s">
        <v>89</v>
      </c>
      <c r="AV1659" s="14" t="s">
        <v>89</v>
      </c>
      <c r="AW1659" s="14" t="s">
        <v>36</v>
      </c>
      <c r="AX1659" s="14" t="s">
        <v>79</v>
      </c>
      <c r="AY1659" s="226" t="s">
        <v>174</v>
      </c>
    </row>
    <row r="1660" spans="2:51" s="14" customFormat="1" ht="11.25">
      <c r="B1660" s="216"/>
      <c r="C1660" s="217"/>
      <c r="D1660" s="207" t="s">
        <v>183</v>
      </c>
      <c r="E1660" s="218" t="s">
        <v>1</v>
      </c>
      <c r="F1660" s="219" t="s">
        <v>944</v>
      </c>
      <c r="G1660" s="217"/>
      <c r="H1660" s="220">
        <v>30.69</v>
      </c>
      <c r="I1660" s="221"/>
      <c r="J1660" s="217"/>
      <c r="K1660" s="217"/>
      <c r="L1660" s="222"/>
      <c r="M1660" s="223"/>
      <c r="N1660" s="224"/>
      <c r="O1660" s="224"/>
      <c r="P1660" s="224"/>
      <c r="Q1660" s="224"/>
      <c r="R1660" s="224"/>
      <c r="S1660" s="224"/>
      <c r="T1660" s="225"/>
      <c r="AT1660" s="226" t="s">
        <v>183</v>
      </c>
      <c r="AU1660" s="226" t="s">
        <v>89</v>
      </c>
      <c r="AV1660" s="14" t="s">
        <v>89</v>
      </c>
      <c r="AW1660" s="14" t="s">
        <v>36</v>
      </c>
      <c r="AX1660" s="14" t="s">
        <v>79</v>
      </c>
      <c r="AY1660" s="226" t="s">
        <v>174</v>
      </c>
    </row>
    <row r="1661" spans="2:51" s="16" customFormat="1" ht="11.25">
      <c r="B1661" s="238"/>
      <c r="C1661" s="239"/>
      <c r="D1661" s="207" t="s">
        <v>183</v>
      </c>
      <c r="E1661" s="240" t="s">
        <v>1</v>
      </c>
      <c r="F1661" s="241" t="s">
        <v>226</v>
      </c>
      <c r="G1661" s="239"/>
      <c r="H1661" s="242">
        <v>61.375</v>
      </c>
      <c r="I1661" s="243"/>
      <c r="J1661" s="239"/>
      <c r="K1661" s="239"/>
      <c r="L1661" s="244"/>
      <c r="M1661" s="245"/>
      <c r="N1661" s="246"/>
      <c r="O1661" s="246"/>
      <c r="P1661" s="246"/>
      <c r="Q1661" s="246"/>
      <c r="R1661" s="246"/>
      <c r="S1661" s="246"/>
      <c r="T1661" s="247"/>
      <c r="AT1661" s="248" t="s">
        <v>183</v>
      </c>
      <c r="AU1661" s="248" t="s">
        <v>89</v>
      </c>
      <c r="AV1661" s="16" t="s">
        <v>194</v>
      </c>
      <c r="AW1661" s="16" t="s">
        <v>36</v>
      </c>
      <c r="AX1661" s="16" t="s">
        <v>79</v>
      </c>
      <c r="AY1661" s="248" t="s">
        <v>174</v>
      </c>
    </row>
    <row r="1662" spans="2:51" s="13" customFormat="1" ht="11.25">
      <c r="B1662" s="205"/>
      <c r="C1662" s="206"/>
      <c r="D1662" s="207" t="s">
        <v>183</v>
      </c>
      <c r="E1662" s="208" t="s">
        <v>1</v>
      </c>
      <c r="F1662" s="209" t="s">
        <v>1523</v>
      </c>
      <c r="G1662" s="206"/>
      <c r="H1662" s="208" t="s">
        <v>1</v>
      </c>
      <c r="I1662" s="210"/>
      <c r="J1662" s="206"/>
      <c r="K1662" s="206"/>
      <c r="L1662" s="211"/>
      <c r="M1662" s="212"/>
      <c r="N1662" s="213"/>
      <c r="O1662" s="213"/>
      <c r="P1662" s="213"/>
      <c r="Q1662" s="213"/>
      <c r="R1662" s="213"/>
      <c r="S1662" s="213"/>
      <c r="T1662" s="214"/>
      <c r="AT1662" s="215" t="s">
        <v>183</v>
      </c>
      <c r="AU1662" s="215" t="s">
        <v>89</v>
      </c>
      <c r="AV1662" s="13" t="s">
        <v>87</v>
      </c>
      <c r="AW1662" s="13" t="s">
        <v>36</v>
      </c>
      <c r="AX1662" s="13" t="s">
        <v>79</v>
      </c>
      <c r="AY1662" s="215" t="s">
        <v>174</v>
      </c>
    </row>
    <row r="1663" spans="2:51" s="14" customFormat="1" ht="11.25">
      <c r="B1663" s="216"/>
      <c r="C1663" s="217"/>
      <c r="D1663" s="207" t="s">
        <v>183</v>
      </c>
      <c r="E1663" s="218" t="s">
        <v>1</v>
      </c>
      <c r="F1663" s="219" t="s">
        <v>1524</v>
      </c>
      <c r="G1663" s="217"/>
      <c r="H1663" s="220">
        <v>47.71</v>
      </c>
      <c r="I1663" s="221"/>
      <c r="J1663" s="217"/>
      <c r="K1663" s="217"/>
      <c r="L1663" s="222"/>
      <c r="M1663" s="223"/>
      <c r="N1663" s="224"/>
      <c r="O1663" s="224"/>
      <c r="P1663" s="224"/>
      <c r="Q1663" s="224"/>
      <c r="R1663" s="224"/>
      <c r="S1663" s="224"/>
      <c r="T1663" s="225"/>
      <c r="AT1663" s="226" t="s">
        <v>183</v>
      </c>
      <c r="AU1663" s="226" t="s">
        <v>89</v>
      </c>
      <c r="AV1663" s="14" t="s">
        <v>89</v>
      </c>
      <c r="AW1663" s="14" t="s">
        <v>36</v>
      </c>
      <c r="AX1663" s="14" t="s">
        <v>79</v>
      </c>
      <c r="AY1663" s="226" t="s">
        <v>174</v>
      </c>
    </row>
    <row r="1664" spans="2:51" s="16" customFormat="1" ht="11.25">
      <c r="B1664" s="238"/>
      <c r="C1664" s="239"/>
      <c r="D1664" s="207" t="s">
        <v>183</v>
      </c>
      <c r="E1664" s="240" t="s">
        <v>1</v>
      </c>
      <c r="F1664" s="241" t="s">
        <v>226</v>
      </c>
      <c r="G1664" s="239"/>
      <c r="H1664" s="242">
        <v>47.71</v>
      </c>
      <c r="I1664" s="243"/>
      <c r="J1664" s="239"/>
      <c r="K1664" s="239"/>
      <c r="L1664" s="244"/>
      <c r="M1664" s="245"/>
      <c r="N1664" s="246"/>
      <c r="O1664" s="246"/>
      <c r="P1664" s="246"/>
      <c r="Q1664" s="246"/>
      <c r="R1664" s="246"/>
      <c r="S1664" s="246"/>
      <c r="T1664" s="247"/>
      <c r="AT1664" s="248" t="s">
        <v>183</v>
      </c>
      <c r="AU1664" s="248" t="s">
        <v>89</v>
      </c>
      <c r="AV1664" s="16" t="s">
        <v>194</v>
      </c>
      <c r="AW1664" s="16" t="s">
        <v>36</v>
      </c>
      <c r="AX1664" s="16" t="s">
        <v>79</v>
      </c>
      <c r="AY1664" s="248" t="s">
        <v>174</v>
      </c>
    </row>
    <row r="1665" spans="2:51" s="13" customFormat="1" ht="11.25">
      <c r="B1665" s="205"/>
      <c r="C1665" s="206"/>
      <c r="D1665" s="207" t="s">
        <v>183</v>
      </c>
      <c r="E1665" s="208" t="s">
        <v>1</v>
      </c>
      <c r="F1665" s="209" t="s">
        <v>1525</v>
      </c>
      <c r="G1665" s="206"/>
      <c r="H1665" s="208" t="s">
        <v>1</v>
      </c>
      <c r="I1665" s="210"/>
      <c r="J1665" s="206"/>
      <c r="K1665" s="206"/>
      <c r="L1665" s="211"/>
      <c r="M1665" s="212"/>
      <c r="N1665" s="213"/>
      <c r="O1665" s="213"/>
      <c r="P1665" s="213"/>
      <c r="Q1665" s="213"/>
      <c r="R1665" s="213"/>
      <c r="S1665" s="213"/>
      <c r="T1665" s="214"/>
      <c r="AT1665" s="215" t="s">
        <v>183</v>
      </c>
      <c r="AU1665" s="215" t="s">
        <v>89</v>
      </c>
      <c r="AV1665" s="13" t="s">
        <v>87</v>
      </c>
      <c r="AW1665" s="13" t="s">
        <v>36</v>
      </c>
      <c r="AX1665" s="13" t="s">
        <v>79</v>
      </c>
      <c r="AY1665" s="215" t="s">
        <v>174</v>
      </c>
    </row>
    <row r="1666" spans="2:51" s="14" customFormat="1" ht="11.25">
      <c r="B1666" s="216"/>
      <c r="C1666" s="217"/>
      <c r="D1666" s="207" t="s">
        <v>183</v>
      </c>
      <c r="E1666" s="218" t="s">
        <v>1</v>
      </c>
      <c r="F1666" s="219" t="s">
        <v>1526</v>
      </c>
      <c r="G1666" s="217"/>
      <c r="H1666" s="220">
        <v>5.68</v>
      </c>
      <c r="I1666" s="221"/>
      <c r="J1666" s="217"/>
      <c r="K1666" s="217"/>
      <c r="L1666" s="222"/>
      <c r="M1666" s="223"/>
      <c r="N1666" s="224"/>
      <c r="O1666" s="224"/>
      <c r="P1666" s="224"/>
      <c r="Q1666" s="224"/>
      <c r="R1666" s="224"/>
      <c r="S1666" s="224"/>
      <c r="T1666" s="225"/>
      <c r="AT1666" s="226" t="s">
        <v>183</v>
      </c>
      <c r="AU1666" s="226" t="s">
        <v>89</v>
      </c>
      <c r="AV1666" s="14" t="s">
        <v>89</v>
      </c>
      <c r="AW1666" s="14" t="s">
        <v>36</v>
      </c>
      <c r="AX1666" s="14" t="s">
        <v>79</v>
      </c>
      <c r="AY1666" s="226" t="s">
        <v>174</v>
      </c>
    </row>
    <row r="1667" spans="2:51" s="13" customFormat="1" ht="11.25">
      <c r="B1667" s="205"/>
      <c r="C1667" s="206"/>
      <c r="D1667" s="207" t="s">
        <v>183</v>
      </c>
      <c r="E1667" s="208" t="s">
        <v>1</v>
      </c>
      <c r="F1667" s="209" t="s">
        <v>1527</v>
      </c>
      <c r="G1667" s="206"/>
      <c r="H1667" s="208" t="s">
        <v>1</v>
      </c>
      <c r="I1667" s="210"/>
      <c r="J1667" s="206"/>
      <c r="K1667" s="206"/>
      <c r="L1667" s="211"/>
      <c r="M1667" s="212"/>
      <c r="N1667" s="213"/>
      <c r="O1667" s="213"/>
      <c r="P1667" s="213"/>
      <c r="Q1667" s="213"/>
      <c r="R1667" s="213"/>
      <c r="S1667" s="213"/>
      <c r="T1667" s="214"/>
      <c r="AT1667" s="215" t="s">
        <v>183</v>
      </c>
      <c r="AU1667" s="215" t="s">
        <v>89</v>
      </c>
      <c r="AV1667" s="13" t="s">
        <v>87</v>
      </c>
      <c r="AW1667" s="13" t="s">
        <v>36</v>
      </c>
      <c r="AX1667" s="13" t="s">
        <v>79</v>
      </c>
      <c r="AY1667" s="215" t="s">
        <v>174</v>
      </c>
    </row>
    <row r="1668" spans="2:51" s="14" customFormat="1" ht="11.25">
      <c r="B1668" s="216"/>
      <c r="C1668" s="217"/>
      <c r="D1668" s="207" t="s">
        <v>183</v>
      </c>
      <c r="E1668" s="218" t="s">
        <v>1</v>
      </c>
      <c r="F1668" s="219" t="s">
        <v>1528</v>
      </c>
      <c r="G1668" s="217"/>
      <c r="H1668" s="220">
        <v>12.81</v>
      </c>
      <c r="I1668" s="221"/>
      <c r="J1668" s="217"/>
      <c r="K1668" s="217"/>
      <c r="L1668" s="222"/>
      <c r="M1668" s="223"/>
      <c r="N1668" s="224"/>
      <c r="O1668" s="224"/>
      <c r="P1668" s="224"/>
      <c r="Q1668" s="224"/>
      <c r="R1668" s="224"/>
      <c r="S1668" s="224"/>
      <c r="T1668" s="225"/>
      <c r="AT1668" s="226" t="s">
        <v>183</v>
      </c>
      <c r="AU1668" s="226" t="s">
        <v>89</v>
      </c>
      <c r="AV1668" s="14" t="s">
        <v>89</v>
      </c>
      <c r="AW1668" s="14" t="s">
        <v>36</v>
      </c>
      <c r="AX1668" s="14" t="s">
        <v>79</v>
      </c>
      <c r="AY1668" s="226" t="s">
        <v>174</v>
      </c>
    </row>
    <row r="1669" spans="2:51" s="16" customFormat="1" ht="11.25">
      <c r="B1669" s="238"/>
      <c r="C1669" s="239"/>
      <c r="D1669" s="207" t="s">
        <v>183</v>
      </c>
      <c r="E1669" s="240" t="s">
        <v>1</v>
      </c>
      <c r="F1669" s="241" t="s">
        <v>226</v>
      </c>
      <c r="G1669" s="239"/>
      <c r="H1669" s="242">
        <v>18.490000000000002</v>
      </c>
      <c r="I1669" s="243"/>
      <c r="J1669" s="239"/>
      <c r="K1669" s="239"/>
      <c r="L1669" s="244"/>
      <c r="M1669" s="245"/>
      <c r="N1669" s="246"/>
      <c r="O1669" s="246"/>
      <c r="P1669" s="246"/>
      <c r="Q1669" s="246"/>
      <c r="R1669" s="246"/>
      <c r="S1669" s="246"/>
      <c r="T1669" s="247"/>
      <c r="AT1669" s="248" t="s">
        <v>183</v>
      </c>
      <c r="AU1669" s="248" t="s">
        <v>89</v>
      </c>
      <c r="AV1669" s="16" t="s">
        <v>194</v>
      </c>
      <c r="AW1669" s="16" t="s">
        <v>36</v>
      </c>
      <c r="AX1669" s="16" t="s">
        <v>79</v>
      </c>
      <c r="AY1669" s="248" t="s">
        <v>174</v>
      </c>
    </row>
    <row r="1670" spans="2:51" s="15" customFormat="1" ht="11.25">
      <c r="B1670" s="227"/>
      <c r="C1670" s="228"/>
      <c r="D1670" s="207" t="s">
        <v>183</v>
      </c>
      <c r="E1670" s="229" t="s">
        <v>1</v>
      </c>
      <c r="F1670" s="230" t="s">
        <v>188</v>
      </c>
      <c r="G1670" s="228"/>
      <c r="H1670" s="231">
        <v>127.57500000000002</v>
      </c>
      <c r="I1670" s="232"/>
      <c r="J1670" s="228"/>
      <c r="K1670" s="228"/>
      <c r="L1670" s="233"/>
      <c r="M1670" s="234"/>
      <c r="N1670" s="235"/>
      <c r="O1670" s="235"/>
      <c r="P1670" s="235"/>
      <c r="Q1670" s="235"/>
      <c r="R1670" s="235"/>
      <c r="S1670" s="235"/>
      <c r="T1670" s="236"/>
      <c r="AT1670" s="237" t="s">
        <v>183</v>
      </c>
      <c r="AU1670" s="237" t="s">
        <v>89</v>
      </c>
      <c r="AV1670" s="15" t="s">
        <v>181</v>
      </c>
      <c r="AW1670" s="15" t="s">
        <v>36</v>
      </c>
      <c r="AX1670" s="15" t="s">
        <v>87</v>
      </c>
      <c r="AY1670" s="237" t="s">
        <v>174</v>
      </c>
    </row>
    <row r="1671" spans="1:65" s="2" customFormat="1" ht="14.45" customHeight="1">
      <c r="A1671" s="35"/>
      <c r="B1671" s="36"/>
      <c r="C1671" s="249" t="s">
        <v>1529</v>
      </c>
      <c r="D1671" s="249" t="s">
        <v>317</v>
      </c>
      <c r="E1671" s="250" t="s">
        <v>1506</v>
      </c>
      <c r="F1671" s="251" t="s">
        <v>1507</v>
      </c>
      <c r="G1671" s="252" t="s">
        <v>295</v>
      </c>
      <c r="H1671" s="253">
        <v>0.043</v>
      </c>
      <c r="I1671" s="254"/>
      <c r="J1671" s="255">
        <f>ROUND(I1671*H1671,2)</f>
        <v>0</v>
      </c>
      <c r="K1671" s="251" t="s">
        <v>180</v>
      </c>
      <c r="L1671" s="256"/>
      <c r="M1671" s="257" t="s">
        <v>1</v>
      </c>
      <c r="N1671" s="258" t="s">
        <v>44</v>
      </c>
      <c r="O1671" s="72"/>
      <c r="P1671" s="201">
        <f>O1671*H1671</f>
        <v>0</v>
      </c>
      <c r="Q1671" s="201">
        <v>1</v>
      </c>
      <c r="R1671" s="201">
        <f>Q1671*H1671</f>
        <v>0.043</v>
      </c>
      <c r="S1671" s="201">
        <v>0</v>
      </c>
      <c r="T1671" s="202">
        <f>S1671*H1671</f>
        <v>0</v>
      </c>
      <c r="U1671" s="35"/>
      <c r="V1671" s="35"/>
      <c r="W1671" s="35"/>
      <c r="X1671" s="35"/>
      <c r="Y1671" s="35"/>
      <c r="Z1671" s="35"/>
      <c r="AA1671" s="35"/>
      <c r="AB1671" s="35"/>
      <c r="AC1671" s="35"/>
      <c r="AD1671" s="35"/>
      <c r="AE1671" s="35"/>
      <c r="AR1671" s="203" t="s">
        <v>371</v>
      </c>
      <c r="AT1671" s="203" t="s">
        <v>317</v>
      </c>
      <c r="AU1671" s="203" t="s">
        <v>89</v>
      </c>
      <c r="AY1671" s="18" t="s">
        <v>174</v>
      </c>
      <c r="BE1671" s="204">
        <f>IF(N1671="základní",J1671,0)</f>
        <v>0</v>
      </c>
      <c r="BF1671" s="204">
        <f>IF(N1671="snížená",J1671,0)</f>
        <v>0</v>
      </c>
      <c r="BG1671" s="204">
        <f>IF(N1671="zákl. přenesená",J1671,0)</f>
        <v>0</v>
      </c>
      <c r="BH1671" s="204">
        <f>IF(N1671="sníž. přenesená",J1671,0)</f>
        <v>0</v>
      </c>
      <c r="BI1671" s="204">
        <f>IF(N1671="nulová",J1671,0)</f>
        <v>0</v>
      </c>
      <c r="BJ1671" s="18" t="s">
        <v>87</v>
      </c>
      <c r="BK1671" s="204">
        <f>ROUND(I1671*H1671,2)</f>
        <v>0</v>
      </c>
      <c r="BL1671" s="18" t="s">
        <v>278</v>
      </c>
      <c r="BM1671" s="203" t="s">
        <v>1530</v>
      </c>
    </row>
    <row r="1672" spans="2:51" s="14" customFormat="1" ht="11.25">
      <c r="B1672" s="216"/>
      <c r="C1672" s="217"/>
      <c r="D1672" s="207" t="s">
        <v>183</v>
      </c>
      <c r="E1672" s="218" t="s">
        <v>1</v>
      </c>
      <c r="F1672" s="219" t="s">
        <v>1531</v>
      </c>
      <c r="G1672" s="217"/>
      <c r="H1672" s="220">
        <v>0.043</v>
      </c>
      <c r="I1672" s="221"/>
      <c r="J1672" s="217"/>
      <c r="K1672" s="217"/>
      <c r="L1672" s="222"/>
      <c r="M1672" s="223"/>
      <c r="N1672" s="224"/>
      <c r="O1672" s="224"/>
      <c r="P1672" s="224"/>
      <c r="Q1672" s="224"/>
      <c r="R1672" s="224"/>
      <c r="S1672" s="224"/>
      <c r="T1672" s="225"/>
      <c r="AT1672" s="226" t="s">
        <v>183</v>
      </c>
      <c r="AU1672" s="226" t="s">
        <v>89</v>
      </c>
      <c r="AV1672" s="14" t="s">
        <v>89</v>
      </c>
      <c r="AW1672" s="14" t="s">
        <v>36</v>
      </c>
      <c r="AX1672" s="14" t="s">
        <v>87</v>
      </c>
      <c r="AY1672" s="226" t="s">
        <v>174</v>
      </c>
    </row>
    <row r="1673" spans="1:65" s="2" customFormat="1" ht="14.45" customHeight="1">
      <c r="A1673" s="35"/>
      <c r="B1673" s="36"/>
      <c r="C1673" s="192" t="s">
        <v>1532</v>
      </c>
      <c r="D1673" s="192" t="s">
        <v>176</v>
      </c>
      <c r="E1673" s="193" t="s">
        <v>1533</v>
      </c>
      <c r="F1673" s="194" t="s">
        <v>1534</v>
      </c>
      <c r="G1673" s="195" t="s">
        <v>179</v>
      </c>
      <c r="H1673" s="196">
        <v>212.848</v>
      </c>
      <c r="I1673" s="197"/>
      <c r="J1673" s="198">
        <f>ROUND(I1673*H1673,2)</f>
        <v>0</v>
      </c>
      <c r="K1673" s="194" t="s">
        <v>180</v>
      </c>
      <c r="L1673" s="40"/>
      <c r="M1673" s="199" t="s">
        <v>1</v>
      </c>
      <c r="N1673" s="200" t="s">
        <v>44</v>
      </c>
      <c r="O1673" s="72"/>
      <c r="P1673" s="201">
        <f>O1673*H1673</f>
        <v>0</v>
      </c>
      <c r="Q1673" s="201">
        <v>0.0004</v>
      </c>
      <c r="R1673" s="201">
        <f>Q1673*H1673</f>
        <v>0.08513920000000001</v>
      </c>
      <c r="S1673" s="201">
        <v>0</v>
      </c>
      <c r="T1673" s="202">
        <f>S1673*H1673</f>
        <v>0</v>
      </c>
      <c r="U1673" s="35"/>
      <c r="V1673" s="35"/>
      <c r="W1673" s="35"/>
      <c r="X1673" s="35"/>
      <c r="Y1673" s="35"/>
      <c r="Z1673" s="35"/>
      <c r="AA1673" s="35"/>
      <c r="AB1673" s="35"/>
      <c r="AC1673" s="35"/>
      <c r="AD1673" s="35"/>
      <c r="AE1673" s="35"/>
      <c r="AR1673" s="203" t="s">
        <v>278</v>
      </c>
      <c r="AT1673" s="203" t="s">
        <v>176</v>
      </c>
      <c r="AU1673" s="203" t="s">
        <v>89</v>
      </c>
      <c r="AY1673" s="18" t="s">
        <v>174</v>
      </c>
      <c r="BE1673" s="204">
        <f>IF(N1673="základní",J1673,0)</f>
        <v>0</v>
      </c>
      <c r="BF1673" s="204">
        <f>IF(N1673="snížená",J1673,0)</f>
        <v>0</v>
      </c>
      <c r="BG1673" s="204">
        <f>IF(N1673="zákl. přenesená",J1673,0)</f>
        <v>0</v>
      </c>
      <c r="BH1673" s="204">
        <f>IF(N1673="sníž. přenesená",J1673,0)</f>
        <v>0</v>
      </c>
      <c r="BI1673" s="204">
        <f>IF(N1673="nulová",J1673,0)</f>
        <v>0</v>
      </c>
      <c r="BJ1673" s="18" t="s">
        <v>87</v>
      </c>
      <c r="BK1673" s="204">
        <f>ROUND(I1673*H1673,2)</f>
        <v>0</v>
      </c>
      <c r="BL1673" s="18" t="s">
        <v>278</v>
      </c>
      <c r="BM1673" s="203" t="s">
        <v>1535</v>
      </c>
    </row>
    <row r="1674" spans="2:51" s="13" customFormat="1" ht="11.25">
      <c r="B1674" s="205"/>
      <c r="C1674" s="206"/>
      <c r="D1674" s="207" t="s">
        <v>183</v>
      </c>
      <c r="E1674" s="208" t="s">
        <v>1</v>
      </c>
      <c r="F1674" s="209" t="s">
        <v>529</v>
      </c>
      <c r="G1674" s="206"/>
      <c r="H1674" s="208" t="s">
        <v>1</v>
      </c>
      <c r="I1674" s="210"/>
      <c r="J1674" s="206"/>
      <c r="K1674" s="206"/>
      <c r="L1674" s="211"/>
      <c r="M1674" s="212"/>
      <c r="N1674" s="213"/>
      <c r="O1674" s="213"/>
      <c r="P1674" s="213"/>
      <c r="Q1674" s="213"/>
      <c r="R1674" s="213"/>
      <c r="S1674" s="213"/>
      <c r="T1674" s="214"/>
      <c r="AT1674" s="215" t="s">
        <v>183</v>
      </c>
      <c r="AU1674" s="215" t="s">
        <v>89</v>
      </c>
      <c r="AV1674" s="13" t="s">
        <v>87</v>
      </c>
      <c r="AW1674" s="13" t="s">
        <v>36</v>
      </c>
      <c r="AX1674" s="13" t="s">
        <v>79</v>
      </c>
      <c r="AY1674" s="215" t="s">
        <v>174</v>
      </c>
    </row>
    <row r="1675" spans="2:51" s="13" customFormat="1" ht="11.25">
      <c r="B1675" s="205"/>
      <c r="C1675" s="206"/>
      <c r="D1675" s="207" t="s">
        <v>183</v>
      </c>
      <c r="E1675" s="208" t="s">
        <v>1</v>
      </c>
      <c r="F1675" s="209" t="s">
        <v>200</v>
      </c>
      <c r="G1675" s="206"/>
      <c r="H1675" s="208" t="s">
        <v>1</v>
      </c>
      <c r="I1675" s="210"/>
      <c r="J1675" s="206"/>
      <c r="K1675" s="206"/>
      <c r="L1675" s="211"/>
      <c r="M1675" s="212"/>
      <c r="N1675" s="213"/>
      <c r="O1675" s="213"/>
      <c r="P1675" s="213"/>
      <c r="Q1675" s="213"/>
      <c r="R1675" s="213"/>
      <c r="S1675" s="213"/>
      <c r="T1675" s="214"/>
      <c r="AT1675" s="215" t="s">
        <v>183</v>
      </c>
      <c r="AU1675" s="215" t="s">
        <v>89</v>
      </c>
      <c r="AV1675" s="13" t="s">
        <v>87</v>
      </c>
      <c r="AW1675" s="13" t="s">
        <v>36</v>
      </c>
      <c r="AX1675" s="13" t="s">
        <v>79</v>
      </c>
      <c r="AY1675" s="215" t="s">
        <v>174</v>
      </c>
    </row>
    <row r="1676" spans="2:51" s="13" customFormat="1" ht="11.25">
      <c r="B1676" s="205"/>
      <c r="C1676" s="206"/>
      <c r="D1676" s="207" t="s">
        <v>183</v>
      </c>
      <c r="E1676" s="208" t="s">
        <v>1</v>
      </c>
      <c r="F1676" s="209" t="s">
        <v>954</v>
      </c>
      <c r="G1676" s="206"/>
      <c r="H1676" s="208" t="s">
        <v>1</v>
      </c>
      <c r="I1676" s="210"/>
      <c r="J1676" s="206"/>
      <c r="K1676" s="206"/>
      <c r="L1676" s="211"/>
      <c r="M1676" s="212"/>
      <c r="N1676" s="213"/>
      <c r="O1676" s="213"/>
      <c r="P1676" s="213"/>
      <c r="Q1676" s="213"/>
      <c r="R1676" s="213"/>
      <c r="S1676" s="213"/>
      <c r="T1676" s="214"/>
      <c r="AT1676" s="215" t="s">
        <v>183</v>
      </c>
      <c r="AU1676" s="215" t="s">
        <v>89</v>
      </c>
      <c r="AV1676" s="13" t="s">
        <v>87</v>
      </c>
      <c r="AW1676" s="13" t="s">
        <v>36</v>
      </c>
      <c r="AX1676" s="13" t="s">
        <v>79</v>
      </c>
      <c r="AY1676" s="215" t="s">
        <v>174</v>
      </c>
    </row>
    <row r="1677" spans="2:51" s="14" customFormat="1" ht="11.25">
      <c r="B1677" s="216"/>
      <c r="C1677" s="217"/>
      <c r="D1677" s="207" t="s">
        <v>183</v>
      </c>
      <c r="E1677" s="218" t="s">
        <v>1</v>
      </c>
      <c r="F1677" s="219" t="s">
        <v>683</v>
      </c>
      <c r="G1677" s="217"/>
      <c r="H1677" s="220">
        <v>17.02</v>
      </c>
      <c r="I1677" s="221"/>
      <c r="J1677" s="217"/>
      <c r="K1677" s="217"/>
      <c r="L1677" s="222"/>
      <c r="M1677" s="223"/>
      <c r="N1677" s="224"/>
      <c r="O1677" s="224"/>
      <c r="P1677" s="224"/>
      <c r="Q1677" s="224"/>
      <c r="R1677" s="224"/>
      <c r="S1677" s="224"/>
      <c r="T1677" s="225"/>
      <c r="AT1677" s="226" t="s">
        <v>183</v>
      </c>
      <c r="AU1677" s="226" t="s">
        <v>89</v>
      </c>
      <c r="AV1677" s="14" t="s">
        <v>89</v>
      </c>
      <c r="AW1677" s="14" t="s">
        <v>36</v>
      </c>
      <c r="AX1677" s="14" t="s">
        <v>79</v>
      </c>
      <c r="AY1677" s="226" t="s">
        <v>174</v>
      </c>
    </row>
    <row r="1678" spans="2:51" s="14" customFormat="1" ht="11.25">
      <c r="B1678" s="216"/>
      <c r="C1678" s="217"/>
      <c r="D1678" s="207" t="s">
        <v>183</v>
      </c>
      <c r="E1678" s="218" t="s">
        <v>1</v>
      </c>
      <c r="F1678" s="219" t="s">
        <v>955</v>
      </c>
      <c r="G1678" s="217"/>
      <c r="H1678" s="220">
        <v>1.28</v>
      </c>
      <c r="I1678" s="221"/>
      <c r="J1678" s="217"/>
      <c r="K1678" s="217"/>
      <c r="L1678" s="222"/>
      <c r="M1678" s="223"/>
      <c r="N1678" s="224"/>
      <c r="O1678" s="224"/>
      <c r="P1678" s="224"/>
      <c r="Q1678" s="224"/>
      <c r="R1678" s="224"/>
      <c r="S1678" s="224"/>
      <c r="T1678" s="225"/>
      <c r="AT1678" s="226" t="s">
        <v>183</v>
      </c>
      <c r="AU1678" s="226" t="s">
        <v>89</v>
      </c>
      <c r="AV1678" s="14" t="s">
        <v>89</v>
      </c>
      <c r="AW1678" s="14" t="s">
        <v>36</v>
      </c>
      <c r="AX1678" s="14" t="s">
        <v>79</v>
      </c>
      <c r="AY1678" s="226" t="s">
        <v>174</v>
      </c>
    </row>
    <row r="1679" spans="2:51" s="14" customFormat="1" ht="11.25">
      <c r="B1679" s="216"/>
      <c r="C1679" s="217"/>
      <c r="D1679" s="207" t="s">
        <v>183</v>
      </c>
      <c r="E1679" s="218" t="s">
        <v>1</v>
      </c>
      <c r="F1679" s="219" t="s">
        <v>956</v>
      </c>
      <c r="G1679" s="217"/>
      <c r="H1679" s="220">
        <v>5.5</v>
      </c>
      <c r="I1679" s="221"/>
      <c r="J1679" s="217"/>
      <c r="K1679" s="217"/>
      <c r="L1679" s="222"/>
      <c r="M1679" s="223"/>
      <c r="N1679" s="224"/>
      <c r="O1679" s="224"/>
      <c r="P1679" s="224"/>
      <c r="Q1679" s="224"/>
      <c r="R1679" s="224"/>
      <c r="S1679" s="224"/>
      <c r="T1679" s="225"/>
      <c r="AT1679" s="226" t="s">
        <v>183</v>
      </c>
      <c r="AU1679" s="226" t="s">
        <v>89</v>
      </c>
      <c r="AV1679" s="14" t="s">
        <v>89</v>
      </c>
      <c r="AW1679" s="14" t="s">
        <v>36</v>
      </c>
      <c r="AX1679" s="14" t="s">
        <v>79</v>
      </c>
      <c r="AY1679" s="226" t="s">
        <v>174</v>
      </c>
    </row>
    <row r="1680" spans="2:51" s="16" customFormat="1" ht="11.25">
      <c r="B1680" s="238"/>
      <c r="C1680" s="239"/>
      <c r="D1680" s="207" t="s">
        <v>183</v>
      </c>
      <c r="E1680" s="240" t="s">
        <v>1</v>
      </c>
      <c r="F1680" s="241" t="s">
        <v>226</v>
      </c>
      <c r="G1680" s="239"/>
      <c r="H1680" s="242">
        <v>23.8</v>
      </c>
      <c r="I1680" s="243"/>
      <c r="J1680" s="239"/>
      <c r="K1680" s="239"/>
      <c r="L1680" s="244"/>
      <c r="M1680" s="245"/>
      <c r="N1680" s="246"/>
      <c r="O1680" s="246"/>
      <c r="P1680" s="246"/>
      <c r="Q1680" s="246"/>
      <c r="R1680" s="246"/>
      <c r="S1680" s="246"/>
      <c r="T1680" s="247"/>
      <c r="AT1680" s="248" t="s">
        <v>183</v>
      </c>
      <c r="AU1680" s="248" t="s">
        <v>89</v>
      </c>
      <c r="AV1680" s="16" t="s">
        <v>194</v>
      </c>
      <c r="AW1680" s="16" t="s">
        <v>36</v>
      </c>
      <c r="AX1680" s="16" t="s">
        <v>79</v>
      </c>
      <c r="AY1680" s="248" t="s">
        <v>174</v>
      </c>
    </row>
    <row r="1681" spans="2:51" s="13" customFormat="1" ht="11.25">
      <c r="B1681" s="205"/>
      <c r="C1681" s="206"/>
      <c r="D1681" s="207" t="s">
        <v>183</v>
      </c>
      <c r="E1681" s="208" t="s">
        <v>1</v>
      </c>
      <c r="F1681" s="209" t="s">
        <v>957</v>
      </c>
      <c r="G1681" s="206"/>
      <c r="H1681" s="208" t="s">
        <v>1</v>
      </c>
      <c r="I1681" s="210"/>
      <c r="J1681" s="206"/>
      <c r="K1681" s="206"/>
      <c r="L1681" s="211"/>
      <c r="M1681" s="212"/>
      <c r="N1681" s="213"/>
      <c r="O1681" s="213"/>
      <c r="P1681" s="213"/>
      <c r="Q1681" s="213"/>
      <c r="R1681" s="213"/>
      <c r="S1681" s="213"/>
      <c r="T1681" s="214"/>
      <c r="AT1681" s="215" t="s">
        <v>183</v>
      </c>
      <c r="AU1681" s="215" t="s">
        <v>89</v>
      </c>
      <c r="AV1681" s="13" t="s">
        <v>87</v>
      </c>
      <c r="AW1681" s="13" t="s">
        <v>36</v>
      </c>
      <c r="AX1681" s="13" t="s">
        <v>79</v>
      </c>
      <c r="AY1681" s="215" t="s">
        <v>174</v>
      </c>
    </row>
    <row r="1682" spans="2:51" s="14" customFormat="1" ht="11.25">
      <c r="B1682" s="216"/>
      <c r="C1682" s="217"/>
      <c r="D1682" s="207" t="s">
        <v>183</v>
      </c>
      <c r="E1682" s="218" t="s">
        <v>1</v>
      </c>
      <c r="F1682" s="219" t="s">
        <v>958</v>
      </c>
      <c r="G1682" s="217"/>
      <c r="H1682" s="220">
        <v>50.63</v>
      </c>
      <c r="I1682" s="221"/>
      <c r="J1682" s="217"/>
      <c r="K1682" s="217"/>
      <c r="L1682" s="222"/>
      <c r="M1682" s="223"/>
      <c r="N1682" s="224"/>
      <c r="O1682" s="224"/>
      <c r="P1682" s="224"/>
      <c r="Q1682" s="224"/>
      <c r="R1682" s="224"/>
      <c r="S1682" s="224"/>
      <c r="T1682" s="225"/>
      <c r="AT1682" s="226" t="s">
        <v>183</v>
      </c>
      <c r="AU1682" s="226" t="s">
        <v>89</v>
      </c>
      <c r="AV1682" s="14" t="s">
        <v>89</v>
      </c>
      <c r="AW1682" s="14" t="s">
        <v>36</v>
      </c>
      <c r="AX1682" s="14" t="s">
        <v>79</v>
      </c>
      <c r="AY1682" s="226" t="s">
        <v>174</v>
      </c>
    </row>
    <row r="1683" spans="2:51" s="16" customFormat="1" ht="11.25">
      <c r="B1683" s="238"/>
      <c r="C1683" s="239"/>
      <c r="D1683" s="207" t="s">
        <v>183</v>
      </c>
      <c r="E1683" s="240" t="s">
        <v>1</v>
      </c>
      <c r="F1683" s="241" t="s">
        <v>226</v>
      </c>
      <c r="G1683" s="239"/>
      <c r="H1683" s="242">
        <v>50.63</v>
      </c>
      <c r="I1683" s="243"/>
      <c r="J1683" s="239"/>
      <c r="K1683" s="239"/>
      <c r="L1683" s="244"/>
      <c r="M1683" s="245"/>
      <c r="N1683" s="246"/>
      <c r="O1683" s="246"/>
      <c r="P1683" s="246"/>
      <c r="Q1683" s="246"/>
      <c r="R1683" s="246"/>
      <c r="S1683" s="246"/>
      <c r="T1683" s="247"/>
      <c r="AT1683" s="248" t="s">
        <v>183</v>
      </c>
      <c r="AU1683" s="248" t="s">
        <v>89</v>
      </c>
      <c r="AV1683" s="16" t="s">
        <v>194</v>
      </c>
      <c r="AW1683" s="16" t="s">
        <v>36</v>
      </c>
      <c r="AX1683" s="16" t="s">
        <v>79</v>
      </c>
      <c r="AY1683" s="248" t="s">
        <v>174</v>
      </c>
    </row>
    <row r="1684" spans="2:51" s="13" customFormat="1" ht="11.25">
      <c r="B1684" s="205"/>
      <c r="C1684" s="206"/>
      <c r="D1684" s="207" t="s">
        <v>183</v>
      </c>
      <c r="E1684" s="208" t="s">
        <v>1</v>
      </c>
      <c r="F1684" s="209" t="s">
        <v>200</v>
      </c>
      <c r="G1684" s="206"/>
      <c r="H1684" s="208" t="s">
        <v>1</v>
      </c>
      <c r="I1684" s="210"/>
      <c r="J1684" s="206"/>
      <c r="K1684" s="206"/>
      <c r="L1684" s="211"/>
      <c r="M1684" s="212"/>
      <c r="N1684" s="213"/>
      <c r="O1684" s="213"/>
      <c r="P1684" s="213"/>
      <c r="Q1684" s="213"/>
      <c r="R1684" s="213"/>
      <c r="S1684" s="213"/>
      <c r="T1684" s="214"/>
      <c r="AT1684" s="215" t="s">
        <v>183</v>
      </c>
      <c r="AU1684" s="215" t="s">
        <v>89</v>
      </c>
      <c r="AV1684" s="13" t="s">
        <v>87</v>
      </c>
      <c r="AW1684" s="13" t="s">
        <v>36</v>
      </c>
      <c r="AX1684" s="13" t="s">
        <v>79</v>
      </c>
      <c r="AY1684" s="215" t="s">
        <v>174</v>
      </c>
    </row>
    <row r="1685" spans="2:51" s="13" customFormat="1" ht="11.25">
      <c r="B1685" s="205"/>
      <c r="C1685" s="206"/>
      <c r="D1685" s="207" t="s">
        <v>183</v>
      </c>
      <c r="E1685" s="208" t="s">
        <v>1</v>
      </c>
      <c r="F1685" s="209" t="s">
        <v>386</v>
      </c>
      <c r="G1685" s="206"/>
      <c r="H1685" s="208" t="s">
        <v>1</v>
      </c>
      <c r="I1685" s="210"/>
      <c r="J1685" s="206"/>
      <c r="K1685" s="206"/>
      <c r="L1685" s="211"/>
      <c r="M1685" s="212"/>
      <c r="N1685" s="213"/>
      <c r="O1685" s="213"/>
      <c r="P1685" s="213"/>
      <c r="Q1685" s="213"/>
      <c r="R1685" s="213"/>
      <c r="S1685" s="213"/>
      <c r="T1685" s="214"/>
      <c r="AT1685" s="215" t="s">
        <v>183</v>
      </c>
      <c r="AU1685" s="215" t="s">
        <v>89</v>
      </c>
      <c r="AV1685" s="13" t="s">
        <v>87</v>
      </c>
      <c r="AW1685" s="13" t="s">
        <v>36</v>
      </c>
      <c r="AX1685" s="13" t="s">
        <v>79</v>
      </c>
      <c r="AY1685" s="215" t="s">
        <v>174</v>
      </c>
    </row>
    <row r="1686" spans="2:51" s="13" customFormat="1" ht="11.25">
      <c r="B1686" s="205"/>
      <c r="C1686" s="206"/>
      <c r="D1686" s="207" t="s">
        <v>183</v>
      </c>
      <c r="E1686" s="208" t="s">
        <v>1</v>
      </c>
      <c r="F1686" s="209" t="s">
        <v>402</v>
      </c>
      <c r="G1686" s="206"/>
      <c r="H1686" s="208" t="s">
        <v>1</v>
      </c>
      <c r="I1686" s="210"/>
      <c r="J1686" s="206"/>
      <c r="K1686" s="206"/>
      <c r="L1686" s="211"/>
      <c r="M1686" s="212"/>
      <c r="N1686" s="213"/>
      <c r="O1686" s="213"/>
      <c r="P1686" s="213"/>
      <c r="Q1686" s="213"/>
      <c r="R1686" s="213"/>
      <c r="S1686" s="213"/>
      <c r="T1686" s="214"/>
      <c r="AT1686" s="215" t="s">
        <v>183</v>
      </c>
      <c r="AU1686" s="215" t="s">
        <v>89</v>
      </c>
      <c r="AV1686" s="13" t="s">
        <v>87</v>
      </c>
      <c r="AW1686" s="13" t="s">
        <v>36</v>
      </c>
      <c r="AX1686" s="13" t="s">
        <v>79</v>
      </c>
      <c r="AY1686" s="215" t="s">
        <v>174</v>
      </c>
    </row>
    <row r="1687" spans="2:51" s="14" customFormat="1" ht="11.25">
      <c r="B1687" s="216"/>
      <c r="C1687" s="217"/>
      <c r="D1687" s="207" t="s">
        <v>183</v>
      </c>
      <c r="E1687" s="218" t="s">
        <v>1</v>
      </c>
      <c r="F1687" s="219" t="s">
        <v>1399</v>
      </c>
      <c r="G1687" s="217"/>
      <c r="H1687" s="220">
        <v>16.8</v>
      </c>
      <c r="I1687" s="221"/>
      <c r="J1687" s="217"/>
      <c r="K1687" s="217"/>
      <c r="L1687" s="222"/>
      <c r="M1687" s="223"/>
      <c r="N1687" s="224"/>
      <c r="O1687" s="224"/>
      <c r="P1687" s="224"/>
      <c r="Q1687" s="224"/>
      <c r="R1687" s="224"/>
      <c r="S1687" s="224"/>
      <c r="T1687" s="225"/>
      <c r="AT1687" s="226" t="s">
        <v>183</v>
      </c>
      <c r="AU1687" s="226" t="s">
        <v>89</v>
      </c>
      <c r="AV1687" s="14" t="s">
        <v>89</v>
      </c>
      <c r="AW1687" s="14" t="s">
        <v>36</v>
      </c>
      <c r="AX1687" s="14" t="s">
        <v>79</v>
      </c>
      <c r="AY1687" s="226" t="s">
        <v>174</v>
      </c>
    </row>
    <row r="1688" spans="2:51" s="16" customFormat="1" ht="11.25">
      <c r="B1688" s="238"/>
      <c r="C1688" s="239"/>
      <c r="D1688" s="207" t="s">
        <v>183</v>
      </c>
      <c r="E1688" s="240" t="s">
        <v>1</v>
      </c>
      <c r="F1688" s="241" t="s">
        <v>226</v>
      </c>
      <c r="G1688" s="239"/>
      <c r="H1688" s="242">
        <v>16.8</v>
      </c>
      <c r="I1688" s="243"/>
      <c r="J1688" s="239"/>
      <c r="K1688" s="239"/>
      <c r="L1688" s="244"/>
      <c r="M1688" s="245"/>
      <c r="N1688" s="246"/>
      <c r="O1688" s="246"/>
      <c r="P1688" s="246"/>
      <c r="Q1688" s="246"/>
      <c r="R1688" s="246"/>
      <c r="S1688" s="246"/>
      <c r="T1688" s="247"/>
      <c r="AT1688" s="248" t="s">
        <v>183</v>
      </c>
      <c r="AU1688" s="248" t="s">
        <v>89</v>
      </c>
      <c r="AV1688" s="16" t="s">
        <v>194</v>
      </c>
      <c r="AW1688" s="16" t="s">
        <v>36</v>
      </c>
      <c r="AX1688" s="16" t="s">
        <v>79</v>
      </c>
      <c r="AY1688" s="248" t="s">
        <v>174</v>
      </c>
    </row>
    <row r="1689" spans="2:51" s="13" customFormat="1" ht="11.25">
      <c r="B1689" s="205"/>
      <c r="C1689" s="206"/>
      <c r="D1689" s="207" t="s">
        <v>183</v>
      </c>
      <c r="E1689" s="208" t="s">
        <v>1</v>
      </c>
      <c r="F1689" s="209" t="s">
        <v>199</v>
      </c>
      <c r="G1689" s="206"/>
      <c r="H1689" s="208" t="s">
        <v>1</v>
      </c>
      <c r="I1689" s="210"/>
      <c r="J1689" s="206"/>
      <c r="K1689" s="206"/>
      <c r="L1689" s="211"/>
      <c r="M1689" s="212"/>
      <c r="N1689" s="213"/>
      <c r="O1689" s="213"/>
      <c r="P1689" s="213"/>
      <c r="Q1689" s="213"/>
      <c r="R1689" s="213"/>
      <c r="S1689" s="213"/>
      <c r="T1689" s="214"/>
      <c r="AT1689" s="215" t="s">
        <v>183</v>
      </c>
      <c r="AU1689" s="215" t="s">
        <v>89</v>
      </c>
      <c r="AV1689" s="13" t="s">
        <v>87</v>
      </c>
      <c r="AW1689" s="13" t="s">
        <v>36</v>
      </c>
      <c r="AX1689" s="13" t="s">
        <v>79</v>
      </c>
      <c r="AY1689" s="215" t="s">
        <v>174</v>
      </c>
    </row>
    <row r="1690" spans="2:51" s="13" customFormat="1" ht="11.25">
      <c r="B1690" s="205"/>
      <c r="C1690" s="206"/>
      <c r="D1690" s="207" t="s">
        <v>183</v>
      </c>
      <c r="E1690" s="208" t="s">
        <v>1</v>
      </c>
      <c r="F1690" s="209" t="s">
        <v>200</v>
      </c>
      <c r="G1690" s="206"/>
      <c r="H1690" s="208" t="s">
        <v>1</v>
      </c>
      <c r="I1690" s="210"/>
      <c r="J1690" s="206"/>
      <c r="K1690" s="206"/>
      <c r="L1690" s="211"/>
      <c r="M1690" s="212"/>
      <c r="N1690" s="213"/>
      <c r="O1690" s="213"/>
      <c r="P1690" s="213"/>
      <c r="Q1690" s="213"/>
      <c r="R1690" s="213"/>
      <c r="S1690" s="213"/>
      <c r="T1690" s="214"/>
      <c r="AT1690" s="215" t="s">
        <v>183</v>
      </c>
      <c r="AU1690" s="215" t="s">
        <v>89</v>
      </c>
      <c r="AV1690" s="13" t="s">
        <v>87</v>
      </c>
      <c r="AW1690" s="13" t="s">
        <v>36</v>
      </c>
      <c r="AX1690" s="13" t="s">
        <v>79</v>
      </c>
      <c r="AY1690" s="215" t="s">
        <v>174</v>
      </c>
    </row>
    <row r="1691" spans="2:51" s="13" customFormat="1" ht="11.25">
      <c r="B1691" s="205"/>
      <c r="C1691" s="206"/>
      <c r="D1691" s="207" t="s">
        <v>183</v>
      </c>
      <c r="E1691" s="208" t="s">
        <v>1</v>
      </c>
      <c r="F1691" s="209" t="s">
        <v>201</v>
      </c>
      <c r="G1691" s="206"/>
      <c r="H1691" s="208" t="s">
        <v>1</v>
      </c>
      <c r="I1691" s="210"/>
      <c r="J1691" s="206"/>
      <c r="K1691" s="206"/>
      <c r="L1691" s="211"/>
      <c r="M1691" s="212"/>
      <c r="N1691" s="213"/>
      <c r="O1691" s="213"/>
      <c r="P1691" s="213"/>
      <c r="Q1691" s="213"/>
      <c r="R1691" s="213"/>
      <c r="S1691" s="213"/>
      <c r="T1691" s="214"/>
      <c r="AT1691" s="215" t="s">
        <v>183</v>
      </c>
      <c r="AU1691" s="215" t="s">
        <v>89</v>
      </c>
      <c r="AV1691" s="13" t="s">
        <v>87</v>
      </c>
      <c r="AW1691" s="13" t="s">
        <v>36</v>
      </c>
      <c r="AX1691" s="13" t="s">
        <v>79</v>
      </c>
      <c r="AY1691" s="215" t="s">
        <v>174</v>
      </c>
    </row>
    <row r="1692" spans="2:51" s="13" customFormat="1" ht="11.25">
      <c r="B1692" s="205"/>
      <c r="C1692" s="206"/>
      <c r="D1692" s="207" t="s">
        <v>183</v>
      </c>
      <c r="E1692" s="208" t="s">
        <v>1</v>
      </c>
      <c r="F1692" s="209" t="s">
        <v>402</v>
      </c>
      <c r="G1692" s="206"/>
      <c r="H1692" s="208" t="s">
        <v>1</v>
      </c>
      <c r="I1692" s="210"/>
      <c r="J1692" s="206"/>
      <c r="K1692" s="206"/>
      <c r="L1692" s="211"/>
      <c r="M1692" s="212"/>
      <c r="N1692" s="213"/>
      <c r="O1692" s="213"/>
      <c r="P1692" s="213"/>
      <c r="Q1692" s="213"/>
      <c r="R1692" s="213"/>
      <c r="S1692" s="213"/>
      <c r="T1692" s="214"/>
      <c r="AT1692" s="215" t="s">
        <v>183</v>
      </c>
      <c r="AU1692" s="215" t="s">
        <v>89</v>
      </c>
      <c r="AV1692" s="13" t="s">
        <v>87</v>
      </c>
      <c r="AW1692" s="13" t="s">
        <v>36</v>
      </c>
      <c r="AX1692" s="13" t="s">
        <v>79</v>
      </c>
      <c r="AY1692" s="215" t="s">
        <v>174</v>
      </c>
    </row>
    <row r="1693" spans="2:51" s="13" customFormat="1" ht="11.25">
      <c r="B1693" s="205"/>
      <c r="C1693" s="206"/>
      <c r="D1693" s="207" t="s">
        <v>183</v>
      </c>
      <c r="E1693" s="208" t="s">
        <v>1</v>
      </c>
      <c r="F1693" s="209" t="s">
        <v>390</v>
      </c>
      <c r="G1693" s="206"/>
      <c r="H1693" s="208" t="s">
        <v>1</v>
      </c>
      <c r="I1693" s="210"/>
      <c r="J1693" s="206"/>
      <c r="K1693" s="206"/>
      <c r="L1693" s="211"/>
      <c r="M1693" s="212"/>
      <c r="N1693" s="213"/>
      <c r="O1693" s="213"/>
      <c r="P1693" s="213"/>
      <c r="Q1693" s="213"/>
      <c r="R1693" s="213"/>
      <c r="S1693" s="213"/>
      <c r="T1693" s="214"/>
      <c r="AT1693" s="215" t="s">
        <v>183</v>
      </c>
      <c r="AU1693" s="215" t="s">
        <v>89</v>
      </c>
      <c r="AV1693" s="13" t="s">
        <v>87</v>
      </c>
      <c r="AW1693" s="13" t="s">
        <v>36</v>
      </c>
      <c r="AX1693" s="13" t="s">
        <v>79</v>
      </c>
      <c r="AY1693" s="215" t="s">
        <v>174</v>
      </c>
    </row>
    <row r="1694" spans="2:51" s="14" customFormat="1" ht="11.25">
      <c r="B1694" s="216"/>
      <c r="C1694" s="217"/>
      <c r="D1694" s="207" t="s">
        <v>183</v>
      </c>
      <c r="E1694" s="218" t="s">
        <v>1</v>
      </c>
      <c r="F1694" s="219" t="s">
        <v>1500</v>
      </c>
      <c r="G1694" s="217"/>
      <c r="H1694" s="220">
        <v>12.45</v>
      </c>
      <c r="I1694" s="221"/>
      <c r="J1694" s="217"/>
      <c r="K1694" s="217"/>
      <c r="L1694" s="222"/>
      <c r="M1694" s="223"/>
      <c r="N1694" s="224"/>
      <c r="O1694" s="224"/>
      <c r="P1694" s="224"/>
      <c r="Q1694" s="224"/>
      <c r="R1694" s="224"/>
      <c r="S1694" s="224"/>
      <c r="T1694" s="225"/>
      <c r="AT1694" s="226" t="s">
        <v>183</v>
      </c>
      <c r="AU1694" s="226" t="s">
        <v>89</v>
      </c>
      <c r="AV1694" s="14" t="s">
        <v>89</v>
      </c>
      <c r="AW1694" s="14" t="s">
        <v>36</v>
      </c>
      <c r="AX1694" s="14" t="s">
        <v>79</v>
      </c>
      <c r="AY1694" s="226" t="s">
        <v>174</v>
      </c>
    </row>
    <row r="1695" spans="2:51" s="13" customFormat="1" ht="11.25">
      <c r="B1695" s="205"/>
      <c r="C1695" s="206"/>
      <c r="D1695" s="207" t="s">
        <v>183</v>
      </c>
      <c r="E1695" s="208" t="s">
        <v>1</v>
      </c>
      <c r="F1695" s="209" t="s">
        <v>392</v>
      </c>
      <c r="G1695" s="206"/>
      <c r="H1695" s="208" t="s">
        <v>1</v>
      </c>
      <c r="I1695" s="210"/>
      <c r="J1695" s="206"/>
      <c r="K1695" s="206"/>
      <c r="L1695" s="211"/>
      <c r="M1695" s="212"/>
      <c r="N1695" s="213"/>
      <c r="O1695" s="213"/>
      <c r="P1695" s="213"/>
      <c r="Q1695" s="213"/>
      <c r="R1695" s="213"/>
      <c r="S1695" s="213"/>
      <c r="T1695" s="214"/>
      <c r="AT1695" s="215" t="s">
        <v>183</v>
      </c>
      <c r="AU1695" s="215" t="s">
        <v>89</v>
      </c>
      <c r="AV1695" s="13" t="s">
        <v>87</v>
      </c>
      <c r="AW1695" s="13" t="s">
        <v>36</v>
      </c>
      <c r="AX1695" s="13" t="s">
        <v>79</v>
      </c>
      <c r="AY1695" s="215" t="s">
        <v>174</v>
      </c>
    </row>
    <row r="1696" spans="2:51" s="14" customFormat="1" ht="11.25">
      <c r="B1696" s="216"/>
      <c r="C1696" s="217"/>
      <c r="D1696" s="207" t="s">
        <v>183</v>
      </c>
      <c r="E1696" s="218" t="s">
        <v>1</v>
      </c>
      <c r="F1696" s="219" t="s">
        <v>1501</v>
      </c>
      <c r="G1696" s="217"/>
      <c r="H1696" s="220">
        <v>10.4</v>
      </c>
      <c r="I1696" s="221"/>
      <c r="J1696" s="217"/>
      <c r="K1696" s="217"/>
      <c r="L1696" s="222"/>
      <c r="M1696" s="223"/>
      <c r="N1696" s="224"/>
      <c r="O1696" s="224"/>
      <c r="P1696" s="224"/>
      <c r="Q1696" s="224"/>
      <c r="R1696" s="224"/>
      <c r="S1696" s="224"/>
      <c r="T1696" s="225"/>
      <c r="AT1696" s="226" t="s">
        <v>183</v>
      </c>
      <c r="AU1696" s="226" t="s">
        <v>89</v>
      </c>
      <c r="AV1696" s="14" t="s">
        <v>89</v>
      </c>
      <c r="AW1696" s="14" t="s">
        <v>36</v>
      </c>
      <c r="AX1696" s="14" t="s">
        <v>79</v>
      </c>
      <c r="AY1696" s="226" t="s">
        <v>174</v>
      </c>
    </row>
    <row r="1697" spans="2:51" s="13" customFormat="1" ht="11.25">
      <c r="B1697" s="205"/>
      <c r="C1697" s="206"/>
      <c r="D1697" s="207" t="s">
        <v>183</v>
      </c>
      <c r="E1697" s="208" t="s">
        <v>1</v>
      </c>
      <c r="F1697" s="209" t="s">
        <v>407</v>
      </c>
      <c r="G1697" s="206"/>
      <c r="H1697" s="208" t="s">
        <v>1</v>
      </c>
      <c r="I1697" s="210"/>
      <c r="J1697" s="206"/>
      <c r="K1697" s="206"/>
      <c r="L1697" s="211"/>
      <c r="M1697" s="212"/>
      <c r="N1697" s="213"/>
      <c r="O1697" s="213"/>
      <c r="P1697" s="213"/>
      <c r="Q1697" s="213"/>
      <c r="R1697" s="213"/>
      <c r="S1697" s="213"/>
      <c r="T1697" s="214"/>
      <c r="AT1697" s="215" t="s">
        <v>183</v>
      </c>
      <c r="AU1697" s="215" t="s">
        <v>89</v>
      </c>
      <c r="AV1697" s="13" t="s">
        <v>87</v>
      </c>
      <c r="AW1697" s="13" t="s">
        <v>36</v>
      </c>
      <c r="AX1697" s="13" t="s">
        <v>79</v>
      </c>
      <c r="AY1697" s="215" t="s">
        <v>174</v>
      </c>
    </row>
    <row r="1698" spans="2:51" s="14" customFormat="1" ht="11.25">
      <c r="B1698" s="216"/>
      <c r="C1698" s="217"/>
      <c r="D1698" s="207" t="s">
        <v>183</v>
      </c>
      <c r="E1698" s="218" t="s">
        <v>1</v>
      </c>
      <c r="F1698" s="219" t="s">
        <v>1503</v>
      </c>
      <c r="G1698" s="217"/>
      <c r="H1698" s="220">
        <v>21.108</v>
      </c>
      <c r="I1698" s="221"/>
      <c r="J1698" s="217"/>
      <c r="K1698" s="217"/>
      <c r="L1698" s="222"/>
      <c r="M1698" s="223"/>
      <c r="N1698" s="224"/>
      <c r="O1698" s="224"/>
      <c r="P1698" s="224"/>
      <c r="Q1698" s="224"/>
      <c r="R1698" s="224"/>
      <c r="S1698" s="224"/>
      <c r="T1698" s="225"/>
      <c r="AT1698" s="226" t="s">
        <v>183</v>
      </c>
      <c r="AU1698" s="226" t="s">
        <v>89</v>
      </c>
      <c r="AV1698" s="14" t="s">
        <v>89</v>
      </c>
      <c r="AW1698" s="14" t="s">
        <v>36</v>
      </c>
      <c r="AX1698" s="14" t="s">
        <v>79</v>
      </c>
      <c r="AY1698" s="226" t="s">
        <v>174</v>
      </c>
    </row>
    <row r="1699" spans="2:51" s="13" customFormat="1" ht="11.25">
      <c r="B1699" s="205"/>
      <c r="C1699" s="206"/>
      <c r="D1699" s="207" t="s">
        <v>183</v>
      </c>
      <c r="E1699" s="208" t="s">
        <v>1</v>
      </c>
      <c r="F1699" s="209" t="s">
        <v>396</v>
      </c>
      <c r="G1699" s="206"/>
      <c r="H1699" s="208" t="s">
        <v>1</v>
      </c>
      <c r="I1699" s="210"/>
      <c r="J1699" s="206"/>
      <c r="K1699" s="206"/>
      <c r="L1699" s="211"/>
      <c r="M1699" s="212"/>
      <c r="N1699" s="213"/>
      <c r="O1699" s="213"/>
      <c r="P1699" s="213"/>
      <c r="Q1699" s="213"/>
      <c r="R1699" s="213"/>
      <c r="S1699" s="213"/>
      <c r="T1699" s="214"/>
      <c r="AT1699" s="215" t="s">
        <v>183</v>
      </c>
      <c r="AU1699" s="215" t="s">
        <v>89</v>
      </c>
      <c r="AV1699" s="13" t="s">
        <v>87</v>
      </c>
      <c r="AW1699" s="13" t="s">
        <v>36</v>
      </c>
      <c r="AX1699" s="13" t="s">
        <v>79</v>
      </c>
      <c r="AY1699" s="215" t="s">
        <v>174</v>
      </c>
    </row>
    <row r="1700" spans="2:51" s="14" customFormat="1" ht="11.25">
      <c r="B1700" s="216"/>
      <c r="C1700" s="217"/>
      <c r="D1700" s="207" t="s">
        <v>183</v>
      </c>
      <c r="E1700" s="218" t="s">
        <v>1</v>
      </c>
      <c r="F1700" s="219" t="s">
        <v>1504</v>
      </c>
      <c r="G1700" s="217"/>
      <c r="H1700" s="220">
        <v>72.58</v>
      </c>
      <c r="I1700" s="221"/>
      <c r="J1700" s="217"/>
      <c r="K1700" s="217"/>
      <c r="L1700" s="222"/>
      <c r="M1700" s="223"/>
      <c r="N1700" s="224"/>
      <c r="O1700" s="224"/>
      <c r="P1700" s="224"/>
      <c r="Q1700" s="224"/>
      <c r="R1700" s="224"/>
      <c r="S1700" s="224"/>
      <c r="T1700" s="225"/>
      <c r="AT1700" s="226" t="s">
        <v>183</v>
      </c>
      <c r="AU1700" s="226" t="s">
        <v>89</v>
      </c>
      <c r="AV1700" s="14" t="s">
        <v>89</v>
      </c>
      <c r="AW1700" s="14" t="s">
        <v>36</v>
      </c>
      <c r="AX1700" s="14" t="s">
        <v>79</v>
      </c>
      <c r="AY1700" s="226" t="s">
        <v>174</v>
      </c>
    </row>
    <row r="1701" spans="2:51" s="14" customFormat="1" ht="11.25">
      <c r="B1701" s="216"/>
      <c r="C1701" s="217"/>
      <c r="D1701" s="207" t="s">
        <v>183</v>
      </c>
      <c r="E1701" s="218" t="s">
        <v>1</v>
      </c>
      <c r="F1701" s="219" t="s">
        <v>964</v>
      </c>
      <c r="G1701" s="217"/>
      <c r="H1701" s="220">
        <v>5.08</v>
      </c>
      <c r="I1701" s="221"/>
      <c r="J1701" s="217"/>
      <c r="K1701" s="217"/>
      <c r="L1701" s="222"/>
      <c r="M1701" s="223"/>
      <c r="N1701" s="224"/>
      <c r="O1701" s="224"/>
      <c r="P1701" s="224"/>
      <c r="Q1701" s="224"/>
      <c r="R1701" s="224"/>
      <c r="S1701" s="224"/>
      <c r="T1701" s="225"/>
      <c r="AT1701" s="226" t="s">
        <v>183</v>
      </c>
      <c r="AU1701" s="226" t="s">
        <v>89</v>
      </c>
      <c r="AV1701" s="14" t="s">
        <v>89</v>
      </c>
      <c r="AW1701" s="14" t="s">
        <v>36</v>
      </c>
      <c r="AX1701" s="14" t="s">
        <v>79</v>
      </c>
      <c r="AY1701" s="226" t="s">
        <v>174</v>
      </c>
    </row>
    <row r="1702" spans="2:51" s="16" customFormat="1" ht="11.25">
      <c r="B1702" s="238"/>
      <c r="C1702" s="239"/>
      <c r="D1702" s="207" t="s">
        <v>183</v>
      </c>
      <c r="E1702" s="240" t="s">
        <v>1</v>
      </c>
      <c r="F1702" s="241" t="s">
        <v>226</v>
      </c>
      <c r="G1702" s="239"/>
      <c r="H1702" s="242">
        <v>121.618</v>
      </c>
      <c r="I1702" s="243"/>
      <c r="J1702" s="239"/>
      <c r="K1702" s="239"/>
      <c r="L1702" s="244"/>
      <c r="M1702" s="245"/>
      <c r="N1702" s="246"/>
      <c r="O1702" s="246"/>
      <c r="P1702" s="246"/>
      <c r="Q1702" s="246"/>
      <c r="R1702" s="246"/>
      <c r="S1702" s="246"/>
      <c r="T1702" s="247"/>
      <c r="AT1702" s="248" t="s">
        <v>183</v>
      </c>
      <c r="AU1702" s="248" t="s">
        <v>89</v>
      </c>
      <c r="AV1702" s="16" t="s">
        <v>194</v>
      </c>
      <c r="AW1702" s="16" t="s">
        <v>36</v>
      </c>
      <c r="AX1702" s="16" t="s">
        <v>79</v>
      </c>
      <c r="AY1702" s="248" t="s">
        <v>174</v>
      </c>
    </row>
    <row r="1703" spans="2:51" s="15" customFormat="1" ht="11.25">
      <c r="B1703" s="227"/>
      <c r="C1703" s="228"/>
      <c r="D1703" s="207" t="s">
        <v>183</v>
      </c>
      <c r="E1703" s="229" t="s">
        <v>1</v>
      </c>
      <c r="F1703" s="230" t="s">
        <v>188</v>
      </c>
      <c r="G1703" s="228"/>
      <c r="H1703" s="231">
        <v>212.84800000000004</v>
      </c>
      <c r="I1703" s="232"/>
      <c r="J1703" s="228"/>
      <c r="K1703" s="228"/>
      <c r="L1703" s="233"/>
      <c r="M1703" s="234"/>
      <c r="N1703" s="235"/>
      <c r="O1703" s="235"/>
      <c r="P1703" s="235"/>
      <c r="Q1703" s="235"/>
      <c r="R1703" s="235"/>
      <c r="S1703" s="235"/>
      <c r="T1703" s="236"/>
      <c r="AT1703" s="237" t="s">
        <v>183</v>
      </c>
      <c r="AU1703" s="237" t="s">
        <v>89</v>
      </c>
      <c r="AV1703" s="15" t="s">
        <v>181</v>
      </c>
      <c r="AW1703" s="15" t="s">
        <v>36</v>
      </c>
      <c r="AX1703" s="15" t="s">
        <v>87</v>
      </c>
      <c r="AY1703" s="237" t="s">
        <v>174</v>
      </c>
    </row>
    <row r="1704" spans="1:65" s="2" customFormat="1" ht="24.2" customHeight="1">
      <c r="A1704" s="35"/>
      <c r="B1704" s="36"/>
      <c r="C1704" s="249" t="s">
        <v>1536</v>
      </c>
      <c r="D1704" s="249" t="s">
        <v>317</v>
      </c>
      <c r="E1704" s="250" t="s">
        <v>1537</v>
      </c>
      <c r="F1704" s="251" t="s">
        <v>1538</v>
      </c>
      <c r="G1704" s="252" t="s">
        <v>179</v>
      </c>
      <c r="H1704" s="253">
        <v>248.074</v>
      </c>
      <c r="I1704" s="254"/>
      <c r="J1704" s="255">
        <f>ROUND(I1704*H1704,2)</f>
        <v>0</v>
      </c>
      <c r="K1704" s="251" t="s">
        <v>180</v>
      </c>
      <c r="L1704" s="256"/>
      <c r="M1704" s="257" t="s">
        <v>1</v>
      </c>
      <c r="N1704" s="258" t="s">
        <v>44</v>
      </c>
      <c r="O1704" s="72"/>
      <c r="P1704" s="201">
        <f>O1704*H1704</f>
        <v>0</v>
      </c>
      <c r="Q1704" s="201">
        <v>0.005</v>
      </c>
      <c r="R1704" s="201">
        <f>Q1704*H1704</f>
        <v>1.2403700000000002</v>
      </c>
      <c r="S1704" s="201">
        <v>0</v>
      </c>
      <c r="T1704" s="202">
        <f>S1704*H1704</f>
        <v>0</v>
      </c>
      <c r="U1704" s="35"/>
      <c r="V1704" s="35"/>
      <c r="W1704" s="35"/>
      <c r="X1704" s="35"/>
      <c r="Y1704" s="35"/>
      <c r="Z1704" s="35"/>
      <c r="AA1704" s="35"/>
      <c r="AB1704" s="35"/>
      <c r="AC1704" s="35"/>
      <c r="AD1704" s="35"/>
      <c r="AE1704" s="35"/>
      <c r="AR1704" s="203" t="s">
        <v>371</v>
      </c>
      <c r="AT1704" s="203" t="s">
        <v>317</v>
      </c>
      <c r="AU1704" s="203" t="s">
        <v>89</v>
      </c>
      <c r="AY1704" s="18" t="s">
        <v>174</v>
      </c>
      <c r="BE1704" s="204">
        <f>IF(N1704="základní",J1704,0)</f>
        <v>0</v>
      </c>
      <c r="BF1704" s="204">
        <f>IF(N1704="snížená",J1704,0)</f>
        <v>0</v>
      </c>
      <c r="BG1704" s="204">
        <f>IF(N1704="zákl. přenesená",J1704,0)</f>
        <v>0</v>
      </c>
      <c r="BH1704" s="204">
        <f>IF(N1704="sníž. přenesená",J1704,0)</f>
        <v>0</v>
      </c>
      <c r="BI1704" s="204">
        <f>IF(N1704="nulová",J1704,0)</f>
        <v>0</v>
      </c>
      <c r="BJ1704" s="18" t="s">
        <v>87</v>
      </c>
      <c r="BK1704" s="204">
        <f>ROUND(I1704*H1704,2)</f>
        <v>0</v>
      </c>
      <c r="BL1704" s="18" t="s">
        <v>278</v>
      </c>
      <c r="BM1704" s="203" t="s">
        <v>1539</v>
      </c>
    </row>
    <row r="1705" spans="2:51" s="14" customFormat="1" ht="11.25">
      <c r="B1705" s="216"/>
      <c r="C1705" s="217"/>
      <c r="D1705" s="207" t="s">
        <v>183</v>
      </c>
      <c r="E1705" s="218" t="s">
        <v>1</v>
      </c>
      <c r="F1705" s="219" t="s">
        <v>1540</v>
      </c>
      <c r="G1705" s="217"/>
      <c r="H1705" s="220">
        <v>248.074</v>
      </c>
      <c r="I1705" s="221"/>
      <c r="J1705" s="217"/>
      <c r="K1705" s="217"/>
      <c r="L1705" s="222"/>
      <c r="M1705" s="223"/>
      <c r="N1705" s="224"/>
      <c r="O1705" s="224"/>
      <c r="P1705" s="224"/>
      <c r="Q1705" s="224"/>
      <c r="R1705" s="224"/>
      <c r="S1705" s="224"/>
      <c r="T1705" s="225"/>
      <c r="AT1705" s="226" t="s">
        <v>183</v>
      </c>
      <c r="AU1705" s="226" t="s">
        <v>89</v>
      </c>
      <c r="AV1705" s="14" t="s">
        <v>89</v>
      </c>
      <c r="AW1705" s="14" t="s">
        <v>36</v>
      </c>
      <c r="AX1705" s="14" t="s">
        <v>87</v>
      </c>
      <c r="AY1705" s="226" t="s">
        <v>174</v>
      </c>
    </row>
    <row r="1706" spans="1:65" s="2" customFormat="1" ht="14.45" customHeight="1">
      <c r="A1706" s="35"/>
      <c r="B1706" s="36"/>
      <c r="C1706" s="192" t="s">
        <v>1541</v>
      </c>
      <c r="D1706" s="192" t="s">
        <v>176</v>
      </c>
      <c r="E1706" s="193" t="s">
        <v>1542</v>
      </c>
      <c r="F1706" s="194" t="s">
        <v>1543</v>
      </c>
      <c r="G1706" s="195" t="s">
        <v>179</v>
      </c>
      <c r="H1706" s="196">
        <v>127.575</v>
      </c>
      <c r="I1706" s="197"/>
      <c r="J1706" s="198">
        <f>ROUND(I1706*H1706,2)</f>
        <v>0</v>
      </c>
      <c r="K1706" s="194" t="s">
        <v>180</v>
      </c>
      <c r="L1706" s="40"/>
      <c r="M1706" s="199" t="s">
        <v>1</v>
      </c>
      <c r="N1706" s="200" t="s">
        <v>44</v>
      </c>
      <c r="O1706" s="72"/>
      <c r="P1706" s="201">
        <f>O1706*H1706</f>
        <v>0</v>
      </c>
      <c r="Q1706" s="201">
        <v>0.0004</v>
      </c>
      <c r="R1706" s="201">
        <f>Q1706*H1706</f>
        <v>0.051030000000000006</v>
      </c>
      <c r="S1706" s="201">
        <v>0</v>
      </c>
      <c r="T1706" s="202">
        <f>S1706*H1706</f>
        <v>0</v>
      </c>
      <c r="U1706" s="35"/>
      <c r="V1706" s="35"/>
      <c r="W1706" s="35"/>
      <c r="X1706" s="35"/>
      <c r="Y1706" s="35"/>
      <c r="Z1706" s="35"/>
      <c r="AA1706" s="35"/>
      <c r="AB1706" s="35"/>
      <c r="AC1706" s="35"/>
      <c r="AD1706" s="35"/>
      <c r="AE1706" s="35"/>
      <c r="AR1706" s="203" t="s">
        <v>278</v>
      </c>
      <c r="AT1706" s="203" t="s">
        <v>176</v>
      </c>
      <c r="AU1706" s="203" t="s">
        <v>89</v>
      </c>
      <c r="AY1706" s="18" t="s">
        <v>174</v>
      </c>
      <c r="BE1706" s="204">
        <f>IF(N1706="základní",J1706,0)</f>
        <v>0</v>
      </c>
      <c r="BF1706" s="204">
        <f>IF(N1706="snížená",J1706,0)</f>
        <v>0</v>
      </c>
      <c r="BG1706" s="204">
        <f>IF(N1706="zákl. přenesená",J1706,0)</f>
        <v>0</v>
      </c>
      <c r="BH1706" s="204">
        <f>IF(N1706="sníž. přenesená",J1706,0)</f>
        <v>0</v>
      </c>
      <c r="BI1706" s="204">
        <f>IF(N1706="nulová",J1706,0)</f>
        <v>0</v>
      </c>
      <c r="BJ1706" s="18" t="s">
        <v>87</v>
      </c>
      <c r="BK1706" s="204">
        <f>ROUND(I1706*H1706,2)</f>
        <v>0</v>
      </c>
      <c r="BL1706" s="18" t="s">
        <v>278</v>
      </c>
      <c r="BM1706" s="203" t="s">
        <v>1544</v>
      </c>
    </row>
    <row r="1707" spans="2:51" s="13" customFormat="1" ht="11.25">
      <c r="B1707" s="205"/>
      <c r="C1707" s="206"/>
      <c r="D1707" s="207" t="s">
        <v>183</v>
      </c>
      <c r="E1707" s="208" t="s">
        <v>1</v>
      </c>
      <c r="F1707" s="209" t="s">
        <v>200</v>
      </c>
      <c r="G1707" s="206"/>
      <c r="H1707" s="208" t="s">
        <v>1</v>
      </c>
      <c r="I1707" s="210"/>
      <c r="J1707" s="206"/>
      <c r="K1707" s="206"/>
      <c r="L1707" s="211"/>
      <c r="M1707" s="212"/>
      <c r="N1707" s="213"/>
      <c r="O1707" s="213"/>
      <c r="P1707" s="213"/>
      <c r="Q1707" s="213"/>
      <c r="R1707" s="213"/>
      <c r="S1707" s="213"/>
      <c r="T1707" s="214"/>
      <c r="AT1707" s="215" t="s">
        <v>183</v>
      </c>
      <c r="AU1707" s="215" t="s">
        <v>89</v>
      </c>
      <c r="AV1707" s="13" t="s">
        <v>87</v>
      </c>
      <c r="AW1707" s="13" t="s">
        <v>36</v>
      </c>
      <c r="AX1707" s="13" t="s">
        <v>79</v>
      </c>
      <c r="AY1707" s="215" t="s">
        <v>174</v>
      </c>
    </row>
    <row r="1708" spans="2:51" s="13" customFormat="1" ht="11.25">
      <c r="B1708" s="205"/>
      <c r="C1708" s="206"/>
      <c r="D1708" s="207" t="s">
        <v>183</v>
      </c>
      <c r="E1708" s="208" t="s">
        <v>1</v>
      </c>
      <c r="F1708" s="209" t="s">
        <v>201</v>
      </c>
      <c r="G1708" s="206"/>
      <c r="H1708" s="208" t="s">
        <v>1</v>
      </c>
      <c r="I1708" s="210"/>
      <c r="J1708" s="206"/>
      <c r="K1708" s="206"/>
      <c r="L1708" s="211"/>
      <c r="M1708" s="212"/>
      <c r="N1708" s="213"/>
      <c r="O1708" s="213"/>
      <c r="P1708" s="213"/>
      <c r="Q1708" s="213"/>
      <c r="R1708" s="213"/>
      <c r="S1708" s="213"/>
      <c r="T1708" s="214"/>
      <c r="AT1708" s="215" t="s">
        <v>183</v>
      </c>
      <c r="AU1708" s="215" t="s">
        <v>89</v>
      </c>
      <c r="AV1708" s="13" t="s">
        <v>87</v>
      </c>
      <c r="AW1708" s="13" t="s">
        <v>36</v>
      </c>
      <c r="AX1708" s="13" t="s">
        <v>79</v>
      </c>
      <c r="AY1708" s="215" t="s">
        <v>174</v>
      </c>
    </row>
    <row r="1709" spans="2:51" s="13" customFormat="1" ht="11.25">
      <c r="B1709" s="205"/>
      <c r="C1709" s="206"/>
      <c r="D1709" s="207" t="s">
        <v>183</v>
      </c>
      <c r="E1709" s="208" t="s">
        <v>1</v>
      </c>
      <c r="F1709" s="209" t="s">
        <v>942</v>
      </c>
      <c r="G1709" s="206"/>
      <c r="H1709" s="208" t="s">
        <v>1</v>
      </c>
      <c r="I1709" s="210"/>
      <c r="J1709" s="206"/>
      <c r="K1709" s="206"/>
      <c r="L1709" s="211"/>
      <c r="M1709" s="212"/>
      <c r="N1709" s="213"/>
      <c r="O1709" s="213"/>
      <c r="P1709" s="213"/>
      <c r="Q1709" s="213"/>
      <c r="R1709" s="213"/>
      <c r="S1709" s="213"/>
      <c r="T1709" s="214"/>
      <c r="AT1709" s="215" t="s">
        <v>183</v>
      </c>
      <c r="AU1709" s="215" t="s">
        <v>89</v>
      </c>
      <c r="AV1709" s="13" t="s">
        <v>87</v>
      </c>
      <c r="AW1709" s="13" t="s">
        <v>36</v>
      </c>
      <c r="AX1709" s="13" t="s">
        <v>79</v>
      </c>
      <c r="AY1709" s="215" t="s">
        <v>174</v>
      </c>
    </row>
    <row r="1710" spans="2:51" s="14" customFormat="1" ht="11.25">
      <c r="B1710" s="216"/>
      <c r="C1710" s="217"/>
      <c r="D1710" s="207" t="s">
        <v>183</v>
      </c>
      <c r="E1710" s="218" t="s">
        <v>1</v>
      </c>
      <c r="F1710" s="219" t="s">
        <v>943</v>
      </c>
      <c r="G1710" s="217"/>
      <c r="H1710" s="220">
        <v>30.685</v>
      </c>
      <c r="I1710" s="221"/>
      <c r="J1710" s="217"/>
      <c r="K1710" s="217"/>
      <c r="L1710" s="222"/>
      <c r="M1710" s="223"/>
      <c r="N1710" s="224"/>
      <c r="O1710" s="224"/>
      <c r="P1710" s="224"/>
      <c r="Q1710" s="224"/>
      <c r="R1710" s="224"/>
      <c r="S1710" s="224"/>
      <c r="T1710" s="225"/>
      <c r="AT1710" s="226" t="s">
        <v>183</v>
      </c>
      <c r="AU1710" s="226" t="s">
        <v>89</v>
      </c>
      <c r="AV1710" s="14" t="s">
        <v>89</v>
      </c>
      <c r="AW1710" s="14" t="s">
        <v>36</v>
      </c>
      <c r="AX1710" s="14" t="s">
        <v>79</v>
      </c>
      <c r="AY1710" s="226" t="s">
        <v>174</v>
      </c>
    </row>
    <row r="1711" spans="2:51" s="14" customFormat="1" ht="11.25">
      <c r="B1711" s="216"/>
      <c r="C1711" s="217"/>
      <c r="D1711" s="207" t="s">
        <v>183</v>
      </c>
      <c r="E1711" s="218" t="s">
        <v>1</v>
      </c>
      <c r="F1711" s="219" t="s">
        <v>944</v>
      </c>
      <c r="G1711" s="217"/>
      <c r="H1711" s="220">
        <v>30.69</v>
      </c>
      <c r="I1711" s="221"/>
      <c r="J1711" s="217"/>
      <c r="K1711" s="217"/>
      <c r="L1711" s="222"/>
      <c r="M1711" s="223"/>
      <c r="N1711" s="224"/>
      <c r="O1711" s="224"/>
      <c r="P1711" s="224"/>
      <c r="Q1711" s="224"/>
      <c r="R1711" s="224"/>
      <c r="S1711" s="224"/>
      <c r="T1711" s="225"/>
      <c r="AT1711" s="226" t="s">
        <v>183</v>
      </c>
      <c r="AU1711" s="226" t="s">
        <v>89</v>
      </c>
      <c r="AV1711" s="14" t="s">
        <v>89</v>
      </c>
      <c r="AW1711" s="14" t="s">
        <v>36</v>
      </c>
      <c r="AX1711" s="14" t="s">
        <v>79</v>
      </c>
      <c r="AY1711" s="226" t="s">
        <v>174</v>
      </c>
    </row>
    <row r="1712" spans="2:51" s="13" customFormat="1" ht="11.25">
      <c r="B1712" s="205"/>
      <c r="C1712" s="206"/>
      <c r="D1712" s="207" t="s">
        <v>183</v>
      </c>
      <c r="E1712" s="208" t="s">
        <v>1</v>
      </c>
      <c r="F1712" s="209" t="s">
        <v>1523</v>
      </c>
      <c r="G1712" s="206"/>
      <c r="H1712" s="208" t="s">
        <v>1</v>
      </c>
      <c r="I1712" s="210"/>
      <c r="J1712" s="206"/>
      <c r="K1712" s="206"/>
      <c r="L1712" s="211"/>
      <c r="M1712" s="212"/>
      <c r="N1712" s="213"/>
      <c r="O1712" s="213"/>
      <c r="P1712" s="213"/>
      <c r="Q1712" s="213"/>
      <c r="R1712" s="213"/>
      <c r="S1712" s="213"/>
      <c r="T1712" s="214"/>
      <c r="AT1712" s="215" t="s">
        <v>183</v>
      </c>
      <c r="AU1712" s="215" t="s">
        <v>89</v>
      </c>
      <c r="AV1712" s="13" t="s">
        <v>87</v>
      </c>
      <c r="AW1712" s="13" t="s">
        <v>36</v>
      </c>
      <c r="AX1712" s="13" t="s">
        <v>79</v>
      </c>
      <c r="AY1712" s="215" t="s">
        <v>174</v>
      </c>
    </row>
    <row r="1713" spans="2:51" s="14" customFormat="1" ht="11.25">
      <c r="B1713" s="216"/>
      <c r="C1713" s="217"/>
      <c r="D1713" s="207" t="s">
        <v>183</v>
      </c>
      <c r="E1713" s="218" t="s">
        <v>1</v>
      </c>
      <c r="F1713" s="219" t="s">
        <v>1524</v>
      </c>
      <c r="G1713" s="217"/>
      <c r="H1713" s="220">
        <v>47.71</v>
      </c>
      <c r="I1713" s="221"/>
      <c r="J1713" s="217"/>
      <c r="K1713" s="217"/>
      <c r="L1713" s="222"/>
      <c r="M1713" s="223"/>
      <c r="N1713" s="224"/>
      <c r="O1713" s="224"/>
      <c r="P1713" s="224"/>
      <c r="Q1713" s="224"/>
      <c r="R1713" s="224"/>
      <c r="S1713" s="224"/>
      <c r="T1713" s="225"/>
      <c r="AT1713" s="226" t="s">
        <v>183</v>
      </c>
      <c r="AU1713" s="226" t="s">
        <v>89</v>
      </c>
      <c r="AV1713" s="14" t="s">
        <v>89</v>
      </c>
      <c r="AW1713" s="14" t="s">
        <v>36</v>
      </c>
      <c r="AX1713" s="14" t="s">
        <v>79</v>
      </c>
      <c r="AY1713" s="226" t="s">
        <v>174</v>
      </c>
    </row>
    <row r="1714" spans="2:51" s="16" customFormat="1" ht="11.25">
      <c r="B1714" s="238"/>
      <c r="C1714" s="239"/>
      <c r="D1714" s="207" t="s">
        <v>183</v>
      </c>
      <c r="E1714" s="240" t="s">
        <v>1</v>
      </c>
      <c r="F1714" s="241" t="s">
        <v>226</v>
      </c>
      <c r="G1714" s="239"/>
      <c r="H1714" s="242">
        <v>109.08500000000001</v>
      </c>
      <c r="I1714" s="243"/>
      <c r="J1714" s="239"/>
      <c r="K1714" s="239"/>
      <c r="L1714" s="244"/>
      <c r="M1714" s="245"/>
      <c r="N1714" s="246"/>
      <c r="O1714" s="246"/>
      <c r="P1714" s="246"/>
      <c r="Q1714" s="246"/>
      <c r="R1714" s="246"/>
      <c r="S1714" s="246"/>
      <c r="T1714" s="247"/>
      <c r="AT1714" s="248" t="s">
        <v>183</v>
      </c>
      <c r="AU1714" s="248" t="s">
        <v>89</v>
      </c>
      <c r="AV1714" s="16" t="s">
        <v>194</v>
      </c>
      <c r="AW1714" s="16" t="s">
        <v>36</v>
      </c>
      <c r="AX1714" s="16" t="s">
        <v>79</v>
      </c>
      <c r="AY1714" s="248" t="s">
        <v>174</v>
      </c>
    </row>
    <row r="1715" spans="2:51" s="13" customFormat="1" ht="11.25">
      <c r="B1715" s="205"/>
      <c r="C1715" s="206"/>
      <c r="D1715" s="207" t="s">
        <v>183</v>
      </c>
      <c r="E1715" s="208" t="s">
        <v>1</v>
      </c>
      <c r="F1715" s="209" t="s">
        <v>1525</v>
      </c>
      <c r="G1715" s="206"/>
      <c r="H1715" s="208" t="s">
        <v>1</v>
      </c>
      <c r="I1715" s="210"/>
      <c r="J1715" s="206"/>
      <c r="K1715" s="206"/>
      <c r="L1715" s="211"/>
      <c r="M1715" s="212"/>
      <c r="N1715" s="213"/>
      <c r="O1715" s="213"/>
      <c r="P1715" s="213"/>
      <c r="Q1715" s="213"/>
      <c r="R1715" s="213"/>
      <c r="S1715" s="213"/>
      <c r="T1715" s="214"/>
      <c r="AT1715" s="215" t="s">
        <v>183</v>
      </c>
      <c r="AU1715" s="215" t="s">
        <v>89</v>
      </c>
      <c r="AV1715" s="13" t="s">
        <v>87</v>
      </c>
      <c r="AW1715" s="13" t="s">
        <v>36</v>
      </c>
      <c r="AX1715" s="13" t="s">
        <v>79</v>
      </c>
      <c r="AY1715" s="215" t="s">
        <v>174</v>
      </c>
    </row>
    <row r="1716" spans="2:51" s="14" customFormat="1" ht="11.25">
      <c r="B1716" s="216"/>
      <c r="C1716" s="217"/>
      <c r="D1716" s="207" t="s">
        <v>183</v>
      </c>
      <c r="E1716" s="218" t="s">
        <v>1</v>
      </c>
      <c r="F1716" s="219" t="s">
        <v>1526</v>
      </c>
      <c r="G1716" s="217"/>
      <c r="H1716" s="220">
        <v>5.68</v>
      </c>
      <c r="I1716" s="221"/>
      <c r="J1716" s="217"/>
      <c r="K1716" s="217"/>
      <c r="L1716" s="222"/>
      <c r="M1716" s="223"/>
      <c r="N1716" s="224"/>
      <c r="O1716" s="224"/>
      <c r="P1716" s="224"/>
      <c r="Q1716" s="224"/>
      <c r="R1716" s="224"/>
      <c r="S1716" s="224"/>
      <c r="T1716" s="225"/>
      <c r="AT1716" s="226" t="s">
        <v>183</v>
      </c>
      <c r="AU1716" s="226" t="s">
        <v>89</v>
      </c>
      <c r="AV1716" s="14" t="s">
        <v>89</v>
      </c>
      <c r="AW1716" s="14" t="s">
        <v>36</v>
      </c>
      <c r="AX1716" s="14" t="s">
        <v>79</v>
      </c>
      <c r="AY1716" s="226" t="s">
        <v>174</v>
      </c>
    </row>
    <row r="1717" spans="2:51" s="13" customFormat="1" ht="11.25">
      <c r="B1717" s="205"/>
      <c r="C1717" s="206"/>
      <c r="D1717" s="207" t="s">
        <v>183</v>
      </c>
      <c r="E1717" s="208" t="s">
        <v>1</v>
      </c>
      <c r="F1717" s="209" t="s">
        <v>1527</v>
      </c>
      <c r="G1717" s="206"/>
      <c r="H1717" s="208" t="s">
        <v>1</v>
      </c>
      <c r="I1717" s="210"/>
      <c r="J1717" s="206"/>
      <c r="K1717" s="206"/>
      <c r="L1717" s="211"/>
      <c r="M1717" s="212"/>
      <c r="N1717" s="213"/>
      <c r="O1717" s="213"/>
      <c r="P1717" s="213"/>
      <c r="Q1717" s="213"/>
      <c r="R1717" s="213"/>
      <c r="S1717" s="213"/>
      <c r="T1717" s="214"/>
      <c r="AT1717" s="215" t="s">
        <v>183</v>
      </c>
      <c r="AU1717" s="215" t="s">
        <v>89</v>
      </c>
      <c r="AV1717" s="13" t="s">
        <v>87</v>
      </c>
      <c r="AW1717" s="13" t="s">
        <v>36</v>
      </c>
      <c r="AX1717" s="13" t="s">
        <v>79</v>
      </c>
      <c r="AY1717" s="215" t="s">
        <v>174</v>
      </c>
    </row>
    <row r="1718" spans="2:51" s="14" customFormat="1" ht="11.25">
      <c r="B1718" s="216"/>
      <c r="C1718" s="217"/>
      <c r="D1718" s="207" t="s">
        <v>183</v>
      </c>
      <c r="E1718" s="218" t="s">
        <v>1</v>
      </c>
      <c r="F1718" s="219" t="s">
        <v>1528</v>
      </c>
      <c r="G1718" s="217"/>
      <c r="H1718" s="220">
        <v>12.81</v>
      </c>
      <c r="I1718" s="221"/>
      <c r="J1718" s="217"/>
      <c r="K1718" s="217"/>
      <c r="L1718" s="222"/>
      <c r="M1718" s="223"/>
      <c r="N1718" s="224"/>
      <c r="O1718" s="224"/>
      <c r="P1718" s="224"/>
      <c r="Q1718" s="224"/>
      <c r="R1718" s="224"/>
      <c r="S1718" s="224"/>
      <c r="T1718" s="225"/>
      <c r="AT1718" s="226" t="s">
        <v>183</v>
      </c>
      <c r="AU1718" s="226" t="s">
        <v>89</v>
      </c>
      <c r="AV1718" s="14" t="s">
        <v>89</v>
      </c>
      <c r="AW1718" s="14" t="s">
        <v>36</v>
      </c>
      <c r="AX1718" s="14" t="s">
        <v>79</v>
      </c>
      <c r="AY1718" s="226" t="s">
        <v>174</v>
      </c>
    </row>
    <row r="1719" spans="2:51" s="16" customFormat="1" ht="11.25">
      <c r="B1719" s="238"/>
      <c r="C1719" s="239"/>
      <c r="D1719" s="207" t="s">
        <v>183</v>
      </c>
      <c r="E1719" s="240" t="s">
        <v>1</v>
      </c>
      <c r="F1719" s="241" t="s">
        <v>226</v>
      </c>
      <c r="G1719" s="239"/>
      <c r="H1719" s="242">
        <v>18.490000000000002</v>
      </c>
      <c r="I1719" s="243"/>
      <c r="J1719" s="239"/>
      <c r="K1719" s="239"/>
      <c r="L1719" s="244"/>
      <c r="M1719" s="245"/>
      <c r="N1719" s="246"/>
      <c r="O1719" s="246"/>
      <c r="P1719" s="246"/>
      <c r="Q1719" s="246"/>
      <c r="R1719" s="246"/>
      <c r="S1719" s="246"/>
      <c r="T1719" s="247"/>
      <c r="AT1719" s="248" t="s">
        <v>183</v>
      </c>
      <c r="AU1719" s="248" t="s">
        <v>89</v>
      </c>
      <c r="AV1719" s="16" t="s">
        <v>194</v>
      </c>
      <c r="AW1719" s="16" t="s">
        <v>36</v>
      </c>
      <c r="AX1719" s="16" t="s">
        <v>79</v>
      </c>
      <c r="AY1719" s="248" t="s">
        <v>174</v>
      </c>
    </row>
    <row r="1720" spans="2:51" s="15" customFormat="1" ht="11.25">
      <c r="B1720" s="227"/>
      <c r="C1720" s="228"/>
      <c r="D1720" s="207" t="s">
        <v>183</v>
      </c>
      <c r="E1720" s="229" t="s">
        <v>1</v>
      </c>
      <c r="F1720" s="230" t="s">
        <v>188</v>
      </c>
      <c r="G1720" s="228"/>
      <c r="H1720" s="231">
        <v>127.57500000000002</v>
      </c>
      <c r="I1720" s="232"/>
      <c r="J1720" s="228"/>
      <c r="K1720" s="228"/>
      <c r="L1720" s="233"/>
      <c r="M1720" s="234"/>
      <c r="N1720" s="235"/>
      <c r="O1720" s="235"/>
      <c r="P1720" s="235"/>
      <c r="Q1720" s="235"/>
      <c r="R1720" s="235"/>
      <c r="S1720" s="235"/>
      <c r="T1720" s="236"/>
      <c r="AT1720" s="237" t="s">
        <v>183</v>
      </c>
      <c r="AU1720" s="237" t="s">
        <v>89</v>
      </c>
      <c r="AV1720" s="15" t="s">
        <v>181</v>
      </c>
      <c r="AW1720" s="15" t="s">
        <v>36</v>
      </c>
      <c r="AX1720" s="15" t="s">
        <v>87</v>
      </c>
      <c r="AY1720" s="237" t="s">
        <v>174</v>
      </c>
    </row>
    <row r="1721" spans="1:65" s="2" customFormat="1" ht="24.2" customHeight="1">
      <c r="A1721" s="35"/>
      <c r="B1721" s="36"/>
      <c r="C1721" s="249" t="s">
        <v>1545</v>
      </c>
      <c r="D1721" s="249" t="s">
        <v>317</v>
      </c>
      <c r="E1721" s="250" t="s">
        <v>1537</v>
      </c>
      <c r="F1721" s="251" t="s">
        <v>1538</v>
      </c>
      <c r="G1721" s="252" t="s">
        <v>179</v>
      </c>
      <c r="H1721" s="253">
        <v>155.769</v>
      </c>
      <c r="I1721" s="254"/>
      <c r="J1721" s="255">
        <f>ROUND(I1721*H1721,2)</f>
        <v>0</v>
      </c>
      <c r="K1721" s="251" t="s">
        <v>180</v>
      </c>
      <c r="L1721" s="256"/>
      <c r="M1721" s="257" t="s">
        <v>1</v>
      </c>
      <c r="N1721" s="258" t="s">
        <v>44</v>
      </c>
      <c r="O1721" s="72"/>
      <c r="P1721" s="201">
        <f>O1721*H1721</f>
        <v>0</v>
      </c>
      <c r="Q1721" s="201">
        <v>0.005</v>
      </c>
      <c r="R1721" s="201">
        <f>Q1721*H1721</f>
        <v>0.778845</v>
      </c>
      <c r="S1721" s="201">
        <v>0</v>
      </c>
      <c r="T1721" s="202">
        <f>S1721*H1721</f>
        <v>0</v>
      </c>
      <c r="U1721" s="35"/>
      <c r="V1721" s="35"/>
      <c r="W1721" s="35"/>
      <c r="X1721" s="35"/>
      <c r="Y1721" s="35"/>
      <c r="Z1721" s="35"/>
      <c r="AA1721" s="35"/>
      <c r="AB1721" s="35"/>
      <c r="AC1721" s="35"/>
      <c r="AD1721" s="35"/>
      <c r="AE1721" s="35"/>
      <c r="AR1721" s="203" t="s">
        <v>371</v>
      </c>
      <c r="AT1721" s="203" t="s">
        <v>317</v>
      </c>
      <c r="AU1721" s="203" t="s">
        <v>89</v>
      </c>
      <c r="AY1721" s="18" t="s">
        <v>174</v>
      </c>
      <c r="BE1721" s="204">
        <f>IF(N1721="základní",J1721,0)</f>
        <v>0</v>
      </c>
      <c r="BF1721" s="204">
        <f>IF(N1721="snížená",J1721,0)</f>
        <v>0</v>
      </c>
      <c r="BG1721" s="204">
        <f>IF(N1721="zákl. přenesená",J1721,0)</f>
        <v>0</v>
      </c>
      <c r="BH1721" s="204">
        <f>IF(N1721="sníž. přenesená",J1721,0)</f>
        <v>0</v>
      </c>
      <c r="BI1721" s="204">
        <f>IF(N1721="nulová",J1721,0)</f>
        <v>0</v>
      </c>
      <c r="BJ1721" s="18" t="s">
        <v>87</v>
      </c>
      <c r="BK1721" s="204">
        <f>ROUND(I1721*H1721,2)</f>
        <v>0</v>
      </c>
      <c r="BL1721" s="18" t="s">
        <v>278</v>
      </c>
      <c r="BM1721" s="203" t="s">
        <v>1546</v>
      </c>
    </row>
    <row r="1722" spans="2:51" s="14" customFormat="1" ht="11.25">
      <c r="B1722" s="216"/>
      <c r="C1722" s="217"/>
      <c r="D1722" s="207" t="s">
        <v>183</v>
      </c>
      <c r="E1722" s="218" t="s">
        <v>1</v>
      </c>
      <c r="F1722" s="219" t="s">
        <v>1547</v>
      </c>
      <c r="G1722" s="217"/>
      <c r="H1722" s="220">
        <v>155.769</v>
      </c>
      <c r="I1722" s="221"/>
      <c r="J1722" s="217"/>
      <c r="K1722" s="217"/>
      <c r="L1722" s="222"/>
      <c r="M1722" s="223"/>
      <c r="N1722" s="224"/>
      <c r="O1722" s="224"/>
      <c r="P1722" s="224"/>
      <c r="Q1722" s="224"/>
      <c r="R1722" s="224"/>
      <c r="S1722" s="224"/>
      <c r="T1722" s="225"/>
      <c r="AT1722" s="226" t="s">
        <v>183</v>
      </c>
      <c r="AU1722" s="226" t="s">
        <v>89</v>
      </c>
      <c r="AV1722" s="14" t="s">
        <v>89</v>
      </c>
      <c r="AW1722" s="14" t="s">
        <v>36</v>
      </c>
      <c r="AX1722" s="14" t="s">
        <v>87</v>
      </c>
      <c r="AY1722" s="226" t="s">
        <v>174</v>
      </c>
    </row>
    <row r="1723" spans="1:65" s="2" customFormat="1" ht="14.45" customHeight="1">
      <c r="A1723" s="35"/>
      <c r="B1723" s="36"/>
      <c r="C1723" s="192" t="s">
        <v>1548</v>
      </c>
      <c r="D1723" s="192" t="s">
        <v>176</v>
      </c>
      <c r="E1723" s="193" t="s">
        <v>1549</v>
      </c>
      <c r="F1723" s="194" t="s">
        <v>1550</v>
      </c>
      <c r="G1723" s="195" t="s">
        <v>179</v>
      </c>
      <c r="H1723" s="196">
        <v>99.44</v>
      </c>
      <c r="I1723" s="197"/>
      <c r="J1723" s="198">
        <f>ROUND(I1723*H1723,2)</f>
        <v>0</v>
      </c>
      <c r="K1723" s="194" t="s">
        <v>180</v>
      </c>
      <c r="L1723" s="40"/>
      <c r="M1723" s="199" t="s">
        <v>1</v>
      </c>
      <c r="N1723" s="200" t="s">
        <v>44</v>
      </c>
      <c r="O1723" s="72"/>
      <c r="P1723" s="201">
        <f>O1723*H1723</f>
        <v>0</v>
      </c>
      <c r="Q1723" s="201">
        <v>4E-05</v>
      </c>
      <c r="R1723" s="201">
        <f>Q1723*H1723</f>
        <v>0.0039776</v>
      </c>
      <c r="S1723" s="201">
        <v>0</v>
      </c>
      <c r="T1723" s="202">
        <f>S1723*H1723</f>
        <v>0</v>
      </c>
      <c r="U1723" s="35"/>
      <c r="V1723" s="35"/>
      <c r="W1723" s="35"/>
      <c r="X1723" s="35"/>
      <c r="Y1723" s="35"/>
      <c r="Z1723" s="35"/>
      <c r="AA1723" s="35"/>
      <c r="AB1723" s="35"/>
      <c r="AC1723" s="35"/>
      <c r="AD1723" s="35"/>
      <c r="AE1723" s="35"/>
      <c r="AR1723" s="203" t="s">
        <v>278</v>
      </c>
      <c r="AT1723" s="203" t="s">
        <v>176</v>
      </c>
      <c r="AU1723" s="203" t="s">
        <v>89</v>
      </c>
      <c r="AY1723" s="18" t="s">
        <v>174</v>
      </c>
      <c r="BE1723" s="204">
        <f>IF(N1723="základní",J1723,0)</f>
        <v>0</v>
      </c>
      <c r="BF1723" s="204">
        <f>IF(N1723="snížená",J1723,0)</f>
        <v>0</v>
      </c>
      <c r="BG1723" s="204">
        <f>IF(N1723="zákl. přenesená",J1723,0)</f>
        <v>0</v>
      </c>
      <c r="BH1723" s="204">
        <f>IF(N1723="sníž. přenesená",J1723,0)</f>
        <v>0</v>
      </c>
      <c r="BI1723" s="204">
        <f>IF(N1723="nulová",J1723,0)</f>
        <v>0</v>
      </c>
      <c r="BJ1723" s="18" t="s">
        <v>87</v>
      </c>
      <c r="BK1723" s="204">
        <f>ROUND(I1723*H1723,2)</f>
        <v>0</v>
      </c>
      <c r="BL1723" s="18" t="s">
        <v>278</v>
      </c>
      <c r="BM1723" s="203" t="s">
        <v>1551</v>
      </c>
    </row>
    <row r="1724" spans="2:51" s="13" customFormat="1" ht="11.25">
      <c r="B1724" s="205"/>
      <c r="C1724" s="206"/>
      <c r="D1724" s="207" t="s">
        <v>183</v>
      </c>
      <c r="E1724" s="208" t="s">
        <v>1</v>
      </c>
      <c r="F1724" s="209" t="s">
        <v>200</v>
      </c>
      <c r="G1724" s="206"/>
      <c r="H1724" s="208" t="s">
        <v>1</v>
      </c>
      <c r="I1724" s="210"/>
      <c r="J1724" s="206"/>
      <c r="K1724" s="206"/>
      <c r="L1724" s="211"/>
      <c r="M1724" s="212"/>
      <c r="N1724" s="213"/>
      <c r="O1724" s="213"/>
      <c r="P1724" s="213"/>
      <c r="Q1724" s="213"/>
      <c r="R1724" s="213"/>
      <c r="S1724" s="213"/>
      <c r="T1724" s="214"/>
      <c r="AT1724" s="215" t="s">
        <v>183</v>
      </c>
      <c r="AU1724" s="215" t="s">
        <v>89</v>
      </c>
      <c r="AV1724" s="13" t="s">
        <v>87</v>
      </c>
      <c r="AW1724" s="13" t="s">
        <v>36</v>
      </c>
      <c r="AX1724" s="13" t="s">
        <v>79</v>
      </c>
      <c r="AY1724" s="215" t="s">
        <v>174</v>
      </c>
    </row>
    <row r="1725" spans="2:51" s="13" customFormat="1" ht="11.25">
      <c r="B1725" s="205"/>
      <c r="C1725" s="206"/>
      <c r="D1725" s="207" t="s">
        <v>183</v>
      </c>
      <c r="E1725" s="208" t="s">
        <v>1</v>
      </c>
      <c r="F1725" s="209" t="s">
        <v>201</v>
      </c>
      <c r="G1725" s="206"/>
      <c r="H1725" s="208" t="s">
        <v>1</v>
      </c>
      <c r="I1725" s="210"/>
      <c r="J1725" s="206"/>
      <c r="K1725" s="206"/>
      <c r="L1725" s="211"/>
      <c r="M1725" s="212"/>
      <c r="N1725" s="213"/>
      <c r="O1725" s="213"/>
      <c r="P1725" s="213"/>
      <c r="Q1725" s="213"/>
      <c r="R1725" s="213"/>
      <c r="S1725" s="213"/>
      <c r="T1725" s="214"/>
      <c r="AT1725" s="215" t="s">
        <v>183</v>
      </c>
      <c r="AU1725" s="215" t="s">
        <v>89</v>
      </c>
      <c r="AV1725" s="13" t="s">
        <v>87</v>
      </c>
      <c r="AW1725" s="13" t="s">
        <v>36</v>
      </c>
      <c r="AX1725" s="13" t="s">
        <v>79</v>
      </c>
      <c r="AY1725" s="215" t="s">
        <v>174</v>
      </c>
    </row>
    <row r="1726" spans="2:51" s="13" customFormat="1" ht="11.25">
      <c r="B1726" s="205"/>
      <c r="C1726" s="206"/>
      <c r="D1726" s="207" t="s">
        <v>183</v>
      </c>
      <c r="E1726" s="208" t="s">
        <v>1</v>
      </c>
      <c r="F1726" s="209" t="s">
        <v>1523</v>
      </c>
      <c r="G1726" s="206"/>
      <c r="H1726" s="208" t="s">
        <v>1</v>
      </c>
      <c r="I1726" s="210"/>
      <c r="J1726" s="206"/>
      <c r="K1726" s="206"/>
      <c r="L1726" s="211"/>
      <c r="M1726" s="212"/>
      <c r="N1726" s="213"/>
      <c r="O1726" s="213"/>
      <c r="P1726" s="213"/>
      <c r="Q1726" s="213"/>
      <c r="R1726" s="213"/>
      <c r="S1726" s="213"/>
      <c r="T1726" s="214"/>
      <c r="AT1726" s="215" t="s">
        <v>183</v>
      </c>
      <c r="AU1726" s="215" t="s">
        <v>89</v>
      </c>
      <c r="AV1726" s="13" t="s">
        <v>87</v>
      </c>
      <c r="AW1726" s="13" t="s">
        <v>36</v>
      </c>
      <c r="AX1726" s="13" t="s">
        <v>79</v>
      </c>
      <c r="AY1726" s="215" t="s">
        <v>174</v>
      </c>
    </row>
    <row r="1727" spans="2:51" s="14" customFormat="1" ht="11.25">
      <c r="B1727" s="216"/>
      <c r="C1727" s="217"/>
      <c r="D1727" s="207" t="s">
        <v>183</v>
      </c>
      <c r="E1727" s="218" t="s">
        <v>1</v>
      </c>
      <c r="F1727" s="219" t="s">
        <v>1524</v>
      </c>
      <c r="G1727" s="217"/>
      <c r="H1727" s="220">
        <v>47.71</v>
      </c>
      <c r="I1727" s="221"/>
      <c r="J1727" s="217"/>
      <c r="K1727" s="217"/>
      <c r="L1727" s="222"/>
      <c r="M1727" s="223"/>
      <c r="N1727" s="224"/>
      <c r="O1727" s="224"/>
      <c r="P1727" s="224"/>
      <c r="Q1727" s="224"/>
      <c r="R1727" s="224"/>
      <c r="S1727" s="224"/>
      <c r="T1727" s="225"/>
      <c r="AT1727" s="226" t="s">
        <v>183</v>
      </c>
      <c r="AU1727" s="226" t="s">
        <v>89</v>
      </c>
      <c r="AV1727" s="14" t="s">
        <v>89</v>
      </c>
      <c r="AW1727" s="14" t="s">
        <v>36</v>
      </c>
      <c r="AX1727" s="14" t="s">
        <v>79</v>
      </c>
      <c r="AY1727" s="226" t="s">
        <v>174</v>
      </c>
    </row>
    <row r="1728" spans="2:51" s="13" customFormat="1" ht="11.25">
      <c r="B1728" s="205"/>
      <c r="C1728" s="206"/>
      <c r="D1728" s="207" t="s">
        <v>183</v>
      </c>
      <c r="E1728" s="208" t="s">
        <v>1</v>
      </c>
      <c r="F1728" s="209" t="s">
        <v>1525</v>
      </c>
      <c r="G1728" s="206"/>
      <c r="H1728" s="208" t="s">
        <v>1</v>
      </c>
      <c r="I1728" s="210"/>
      <c r="J1728" s="206"/>
      <c r="K1728" s="206"/>
      <c r="L1728" s="211"/>
      <c r="M1728" s="212"/>
      <c r="N1728" s="213"/>
      <c r="O1728" s="213"/>
      <c r="P1728" s="213"/>
      <c r="Q1728" s="213"/>
      <c r="R1728" s="213"/>
      <c r="S1728" s="213"/>
      <c r="T1728" s="214"/>
      <c r="AT1728" s="215" t="s">
        <v>183</v>
      </c>
      <c r="AU1728" s="215" t="s">
        <v>89</v>
      </c>
      <c r="AV1728" s="13" t="s">
        <v>87</v>
      </c>
      <c r="AW1728" s="13" t="s">
        <v>36</v>
      </c>
      <c r="AX1728" s="13" t="s">
        <v>79</v>
      </c>
      <c r="AY1728" s="215" t="s">
        <v>174</v>
      </c>
    </row>
    <row r="1729" spans="2:51" s="14" customFormat="1" ht="11.25">
      <c r="B1729" s="216"/>
      <c r="C1729" s="217"/>
      <c r="D1729" s="207" t="s">
        <v>183</v>
      </c>
      <c r="E1729" s="218" t="s">
        <v>1</v>
      </c>
      <c r="F1729" s="219" t="s">
        <v>1526</v>
      </c>
      <c r="G1729" s="217"/>
      <c r="H1729" s="220">
        <v>5.68</v>
      </c>
      <c r="I1729" s="221"/>
      <c r="J1729" s="217"/>
      <c r="K1729" s="217"/>
      <c r="L1729" s="222"/>
      <c r="M1729" s="223"/>
      <c r="N1729" s="224"/>
      <c r="O1729" s="224"/>
      <c r="P1729" s="224"/>
      <c r="Q1729" s="224"/>
      <c r="R1729" s="224"/>
      <c r="S1729" s="224"/>
      <c r="T1729" s="225"/>
      <c r="AT1729" s="226" t="s">
        <v>183</v>
      </c>
      <c r="AU1729" s="226" t="s">
        <v>89</v>
      </c>
      <c r="AV1729" s="14" t="s">
        <v>89</v>
      </c>
      <c r="AW1729" s="14" t="s">
        <v>36</v>
      </c>
      <c r="AX1729" s="14" t="s">
        <v>79</v>
      </c>
      <c r="AY1729" s="226" t="s">
        <v>174</v>
      </c>
    </row>
    <row r="1730" spans="2:51" s="13" customFormat="1" ht="11.25">
      <c r="B1730" s="205"/>
      <c r="C1730" s="206"/>
      <c r="D1730" s="207" t="s">
        <v>183</v>
      </c>
      <c r="E1730" s="208" t="s">
        <v>1</v>
      </c>
      <c r="F1730" s="209" t="s">
        <v>1527</v>
      </c>
      <c r="G1730" s="206"/>
      <c r="H1730" s="208" t="s">
        <v>1</v>
      </c>
      <c r="I1730" s="210"/>
      <c r="J1730" s="206"/>
      <c r="K1730" s="206"/>
      <c r="L1730" s="211"/>
      <c r="M1730" s="212"/>
      <c r="N1730" s="213"/>
      <c r="O1730" s="213"/>
      <c r="P1730" s="213"/>
      <c r="Q1730" s="213"/>
      <c r="R1730" s="213"/>
      <c r="S1730" s="213"/>
      <c r="T1730" s="214"/>
      <c r="AT1730" s="215" t="s">
        <v>183</v>
      </c>
      <c r="AU1730" s="215" t="s">
        <v>89</v>
      </c>
      <c r="AV1730" s="13" t="s">
        <v>87</v>
      </c>
      <c r="AW1730" s="13" t="s">
        <v>36</v>
      </c>
      <c r="AX1730" s="13" t="s">
        <v>79</v>
      </c>
      <c r="AY1730" s="215" t="s">
        <v>174</v>
      </c>
    </row>
    <row r="1731" spans="2:51" s="14" customFormat="1" ht="11.25">
      <c r="B1731" s="216"/>
      <c r="C1731" s="217"/>
      <c r="D1731" s="207" t="s">
        <v>183</v>
      </c>
      <c r="E1731" s="218" t="s">
        <v>1</v>
      </c>
      <c r="F1731" s="219" t="s">
        <v>1552</v>
      </c>
      <c r="G1731" s="217"/>
      <c r="H1731" s="220">
        <v>8.75</v>
      </c>
      <c r="I1731" s="221"/>
      <c r="J1731" s="217"/>
      <c r="K1731" s="217"/>
      <c r="L1731" s="222"/>
      <c r="M1731" s="223"/>
      <c r="N1731" s="224"/>
      <c r="O1731" s="224"/>
      <c r="P1731" s="224"/>
      <c r="Q1731" s="224"/>
      <c r="R1731" s="224"/>
      <c r="S1731" s="224"/>
      <c r="T1731" s="225"/>
      <c r="AT1731" s="226" t="s">
        <v>183</v>
      </c>
      <c r="AU1731" s="226" t="s">
        <v>89</v>
      </c>
      <c r="AV1731" s="14" t="s">
        <v>89</v>
      </c>
      <c r="AW1731" s="14" t="s">
        <v>36</v>
      </c>
      <c r="AX1731" s="14" t="s">
        <v>79</v>
      </c>
      <c r="AY1731" s="226" t="s">
        <v>174</v>
      </c>
    </row>
    <row r="1732" spans="2:51" s="13" customFormat="1" ht="11.25">
      <c r="B1732" s="205"/>
      <c r="C1732" s="206"/>
      <c r="D1732" s="207" t="s">
        <v>183</v>
      </c>
      <c r="E1732" s="208" t="s">
        <v>1</v>
      </c>
      <c r="F1732" s="209" t="s">
        <v>1553</v>
      </c>
      <c r="G1732" s="206"/>
      <c r="H1732" s="208" t="s">
        <v>1</v>
      </c>
      <c r="I1732" s="210"/>
      <c r="J1732" s="206"/>
      <c r="K1732" s="206"/>
      <c r="L1732" s="211"/>
      <c r="M1732" s="212"/>
      <c r="N1732" s="213"/>
      <c r="O1732" s="213"/>
      <c r="P1732" s="213"/>
      <c r="Q1732" s="213"/>
      <c r="R1732" s="213"/>
      <c r="S1732" s="213"/>
      <c r="T1732" s="214"/>
      <c r="AT1732" s="215" t="s">
        <v>183</v>
      </c>
      <c r="AU1732" s="215" t="s">
        <v>89</v>
      </c>
      <c r="AV1732" s="13" t="s">
        <v>87</v>
      </c>
      <c r="AW1732" s="13" t="s">
        <v>36</v>
      </c>
      <c r="AX1732" s="13" t="s">
        <v>79</v>
      </c>
      <c r="AY1732" s="215" t="s">
        <v>174</v>
      </c>
    </row>
    <row r="1733" spans="2:51" s="14" customFormat="1" ht="11.25">
      <c r="B1733" s="216"/>
      <c r="C1733" s="217"/>
      <c r="D1733" s="207" t="s">
        <v>183</v>
      </c>
      <c r="E1733" s="218" t="s">
        <v>1</v>
      </c>
      <c r="F1733" s="219" t="s">
        <v>1554</v>
      </c>
      <c r="G1733" s="217"/>
      <c r="H1733" s="220">
        <v>37.3</v>
      </c>
      <c r="I1733" s="221"/>
      <c r="J1733" s="217"/>
      <c r="K1733" s="217"/>
      <c r="L1733" s="222"/>
      <c r="M1733" s="223"/>
      <c r="N1733" s="224"/>
      <c r="O1733" s="224"/>
      <c r="P1733" s="224"/>
      <c r="Q1733" s="224"/>
      <c r="R1733" s="224"/>
      <c r="S1733" s="224"/>
      <c r="T1733" s="225"/>
      <c r="AT1733" s="226" t="s">
        <v>183</v>
      </c>
      <c r="AU1733" s="226" t="s">
        <v>89</v>
      </c>
      <c r="AV1733" s="14" t="s">
        <v>89</v>
      </c>
      <c r="AW1733" s="14" t="s">
        <v>36</v>
      </c>
      <c r="AX1733" s="14" t="s">
        <v>79</v>
      </c>
      <c r="AY1733" s="226" t="s">
        <v>174</v>
      </c>
    </row>
    <row r="1734" spans="2:51" s="15" customFormat="1" ht="11.25">
      <c r="B1734" s="227"/>
      <c r="C1734" s="228"/>
      <c r="D1734" s="207" t="s">
        <v>183</v>
      </c>
      <c r="E1734" s="229" t="s">
        <v>1</v>
      </c>
      <c r="F1734" s="230" t="s">
        <v>188</v>
      </c>
      <c r="G1734" s="228"/>
      <c r="H1734" s="231">
        <v>99.44</v>
      </c>
      <c r="I1734" s="232"/>
      <c r="J1734" s="228"/>
      <c r="K1734" s="228"/>
      <c r="L1734" s="233"/>
      <c r="M1734" s="234"/>
      <c r="N1734" s="235"/>
      <c r="O1734" s="235"/>
      <c r="P1734" s="235"/>
      <c r="Q1734" s="235"/>
      <c r="R1734" s="235"/>
      <c r="S1734" s="235"/>
      <c r="T1734" s="236"/>
      <c r="AT1734" s="237" t="s">
        <v>183</v>
      </c>
      <c r="AU1734" s="237" t="s">
        <v>89</v>
      </c>
      <c r="AV1734" s="15" t="s">
        <v>181</v>
      </c>
      <c r="AW1734" s="15" t="s">
        <v>36</v>
      </c>
      <c r="AX1734" s="15" t="s">
        <v>87</v>
      </c>
      <c r="AY1734" s="237" t="s">
        <v>174</v>
      </c>
    </row>
    <row r="1735" spans="1:65" s="2" customFormat="1" ht="14.45" customHeight="1">
      <c r="A1735" s="35"/>
      <c r="B1735" s="36"/>
      <c r="C1735" s="249" t="s">
        <v>1555</v>
      </c>
      <c r="D1735" s="249" t="s">
        <v>317</v>
      </c>
      <c r="E1735" s="250" t="s">
        <v>1556</v>
      </c>
      <c r="F1735" s="251" t="s">
        <v>1557</v>
      </c>
      <c r="G1735" s="252" t="s">
        <v>179</v>
      </c>
      <c r="H1735" s="253">
        <v>121.416</v>
      </c>
      <c r="I1735" s="254"/>
      <c r="J1735" s="255">
        <f>ROUND(I1735*H1735,2)</f>
        <v>0</v>
      </c>
      <c r="K1735" s="251" t="s">
        <v>180</v>
      </c>
      <c r="L1735" s="256"/>
      <c r="M1735" s="257" t="s">
        <v>1</v>
      </c>
      <c r="N1735" s="258" t="s">
        <v>44</v>
      </c>
      <c r="O1735" s="72"/>
      <c r="P1735" s="201">
        <f>O1735*H1735</f>
        <v>0</v>
      </c>
      <c r="Q1735" s="201">
        <v>0.0003</v>
      </c>
      <c r="R1735" s="201">
        <f>Q1735*H1735</f>
        <v>0.03642479999999999</v>
      </c>
      <c r="S1735" s="201">
        <v>0</v>
      </c>
      <c r="T1735" s="202">
        <f>S1735*H1735</f>
        <v>0</v>
      </c>
      <c r="U1735" s="35"/>
      <c r="V1735" s="35"/>
      <c r="W1735" s="35"/>
      <c r="X1735" s="35"/>
      <c r="Y1735" s="35"/>
      <c r="Z1735" s="35"/>
      <c r="AA1735" s="35"/>
      <c r="AB1735" s="35"/>
      <c r="AC1735" s="35"/>
      <c r="AD1735" s="35"/>
      <c r="AE1735" s="35"/>
      <c r="AR1735" s="203" t="s">
        <v>371</v>
      </c>
      <c r="AT1735" s="203" t="s">
        <v>317</v>
      </c>
      <c r="AU1735" s="203" t="s">
        <v>89</v>
      </c>
      <c r="AY1735" s="18" t="s">
        <v>174</v>
      </c>
      <c r="BE1735" s="204">
        <f>IF(N1735="základní",J1735,0)</f>
        <v>0</v>
      </c>
      <c r="BF1735" s="204">
        <f>IF(N1735="snížená",J1735,0)</f>
        <v>0</v>
      </c>
      <c r="BG1735" s="204">
        <f>IF(N1735="zákl. přenesená",J1735,0)</f>
        <v>0</v>
      </c>
      <c r="BH1735" s="204">
        <f>IF(N1735="sníž. přenesená",J1735,0)</f>
        <v>0</v>
      </c>
      <c r="BI1735" s="204">
        <f>IF(N1735="nulová",J1735,0)</f>
        <v>0</v>
      </c>
      <c r="BJ1735" s="18" t="s">
        <v>87</v>
      </c>
      <c r="BK1735" s="204">
        <f>ROUND(I1735*H1735,2)</f>
        <v>0</v>
      </c>
      <c r="BL1735" s="18" t="s">
        <v>278</v>
      </c>
      <c r="BM1735" s="203" t="s">
        <v>1558</v>
      </c>
    </row>
    <row r="1736" spans="2:51" s="14" customFormat="1" ht="11.25">
      <c r="B1736" s="216"/>
      <c r="C1736" s="217"/>
      <c r="D1736" s="207" t="s">
        <v>183</v>
      </c>
      <c r="E1736" s="218" t="s">
        <v>1</v>
      </c>
      <c r="F1736" s="219" t="s">
        <v>1559</v>
      </c>
      <c r="G1736" s="217"/>
      <c r="H1736" s="220">
        <v>121.416</v>
      </c>
      <c r="I1736" s="221"/>
      <c r="J1736" s="217"/>
      <c r="K1736" s="217"/>
      <c r="L1736" s="222"/>
      <c r="M1736" s="223"/>
      <c r="N1736" s="224"/>
      <c r="O1736" s="224"/>
      <c r="P1736" s="224"/>
      <c r="Q1736" s="224"/>
      <c r="R1736" s="224"/>
      <c r="S1736" s="224"/>
      <c r="T1736" s="225"/>
      <c r="AT1736" s="226" t="s">
        <v>183</v>
      </c>
      <c r="AU1736" s="226" t="s">
        <v>89</v>
      </c>
      <c r="AV1736" s="14" t="s">
        <v>89</v>
      </c>
      <c r="AW1736" s="14" t="s">
        <v>36</v>
      </c>
      <c r="AX1736" s="14" t="s">
        <v>87</v>
      </c>
      <c r="AY1736" s="226" t="s">
        <v>174</v>
      </c>
    </row>
    <row r="1737" spans="1:65" s="2" customFormat="1" ht="14.45" customHeight="1">
      <c r="A1737" s="35"/>
      <c r="B1737" s="36"/>
      <c r="C1737" s="192" t="s">
        <v>1560</v>
      </c>
      <c r="D1737" s="192" t="s">
        <v>176</v>
      </c>
      <c r="E1737" s="193" t="s">
        <v>1561</v>
      </c>
      <c r="F1737" s="194" t="s">
        <v>1562</v>
      </c>
      <c r="G1737" s="195" t="s">
        <v>595</v>
      </c>
      <c r="H1737" s="196">
        <v>14</v>
      </c>
      <c r="I1737" s="197"/>
      <c r="J1737" s="198">
        <f>ROUND(I1737*H1737,2)</f>
        <v>0</v>
      </c>
      <c r="K1737" s="194" t="s">
        <v>180</v>
      </c>
      <c r="L1737" s="40"/>
      <c r="M1737" s="199" t="s">
        <v>1</v>
      </c>
      <c r="N1737" s="200" t="s">
        <v>44</v>
      </c>
      <c r="O1737" s="72"/>
      <c r="P1737" s="201">
        <f>O1737*H1737</f>
        <v>0</v>
      </c>
      <c r="Q1737" s="201">
        <v>0.0003</v>
      </c>
      <c r="R1737" s="201">
        <f>Q1737*H1737</f>
        <v>0.0042</v>
      </c>
      <c r="S1737" s="201">
        <v>0</v>
      </c>
      <c r="T1737" s="202">
        <f>S1737*H1737</f>
        <v>0</v>
      </c>
      <c r="U1737" s="35"/>
      <c r="V1737" s="35"/>
      <c r="W1737" s="35"/>
      <c r="X1737" s="35"/>
      <c r="Y1737" s="35"/>
      <c r="Z1737" s="35"/>
      <c r="AA1737" s="35"/>
      <c r="AB1737" s="35"/>
      <c r="AC1737" s="35"/>
      <c r="AD1737" s="35"/>
      <c r="AE1737" s="35"/>
      <c r="AR1737" s="203" t="s">
        <v>278</v>
      </c>
      <c r="AT1737" s="203" t="s">
        <v>176</v>
      </c>
      <c r="AU1737" s="203" t="s">
        <v>89</v>
      </c>
      <c r="AY1737" s="18" t="s">
        <v>174</v>
      </c>
      <c r="BE1737" s="204">
        <f>IF(N1737="základní",J1737,0)</f>
        <v>0</v>
      </c>
      <c r="BF1737" s="204">
        <f>IF(N1737="snížená",J1737,0)</f>
        <v>0</v>
      </c>
      <c r="BG1737" s="204">
        <f>IF(N1737="zákl. přenesená",J1737,0)</f>
        <v>0</v>
      </c>
      <c r="BH1737" s="204">
        <f>IF(N1737="sníž. přenesená",J1737,0)</f>
        <v>0</v>
      </c>
      <c r="BI1737" s="204">
        <f>IF(N1737="nulová",J1737,0)</f>
        <v>0</v>
      </c>
      <c r="BJ1737" s="18" t="s">
        <v>87</v>
      </c>
      <c r="BK1737" s="204">
        <f>ROUND(I1737*H1737,2)</f>
        <v>0</v>
      </c>
      <c r="BL1737" s="18" t="s">
        <v>278</v>
      </c>
      <c r="BM1737" s="203" t="s">
        <v>1563</v>
      </c>
    </row>
    <row r="1738" spans="2:51" s="13" customFormat="1" ht="11.25">
      <c r="B1738" s="205"/>
      <c r="C1738" s="206"/>
      <c r="D1738" s="207" t="s">
        <v>183</v>
      </c>
      <c r="E1738" s="208" t="s">
        <v>1</v>
      </c>
      <c r="F1738" s="209" t="s">
        <v>1227</v>
      </c>
      <c r="G1738" s="206"/>
      <c r="H1738" s="208" t="s">
        <v>1</v>
      </c>
      <c r="I1738" s="210"/>
      <c r="J1738" s="206"/>
      <c r="K1738" s="206"/>
      <c r="L1738" s="211"/>
      <c r="M1738" s="212"/>
      <c r="N1738" s="213"/>
      <c r="O1738" s="213"/>
      <c r="P1738" s="213"/>
      <c r="Q1738" s="213"/>
      <c r="R1738" s="213"/>
      <c r="S1738" s="213"/>
      <c r="T1738" s="214"/>
      <c r="AT1738" s="215" t="s">
        <v>183</v>
      </c>
      <c r="AU1738" s="215" t="s">
        <v>89</v>
      </c>
      <c r="AV1738" s="13" t="s">
        <v>87</v>
      </c>
      <c r="AW1738" s="13" t="s">
        <v>36</v>
      </c>
      <c r="AX1738" s="13" t="s">
        <v>79</v>
      </c>
      <c r="AY1738" s="215" t="s">
        <v>174</v>
      </c>
    </row>
    <row r="1739" spans="2:51" s="13" customFormat="1" ht="11.25">
      <c r="B1739" s="205"/>
      <c r="C1739" s="206"/>
      <c r="D1739" s="207" t="s">
        <v>183</v>
      </c>
      <c r="E1739" s="208" t="s">
        <v>1</v>
      </c>
      <c r="F1739" s="209" t="s">
        <v>1564</v>
      </c>
      <c r="G1739" s="206"/>
      <c r="H1739" s="208" t="s">
        <v>1</v>
      </c>
      <c r="I1739" s="210"/>
      <c r="J1739" s="206"/>
      <c r="K1739" s="206"/>
      <c r="L1739" s="211"/>
      <c r="M1739" s="212"/>
      <c r="N1739" s="213"/>
      <c r="O1739" s="213"/>
      <c r="P1739" s="213"/>
      <c r="Q1739" s="213"/>
      <c r="R1739" s="213"/>
      <c r="S1739" s="213"/>
      <c r="T1739" s="214"/>
      <c r="AT1739" s="215" t="s">
        <v>183</v>
      </c>
      <c r="AU1739" s="215" t="s">
        <v>89</v>
      </c>
      <c r="AV1739" s="13" t="s">
        <v>87</v>
      </c>
      <c r="AW1739" s="13" t="s">
        <v>36</v>
      </c>
      <c r="AX1739" s="13" t="s">
        <v>79</v>
      </c>
      <c r="AY1739" s="215" t="s">
        <v>174</v>
      </c>
    </row>
    <row r="1740" spans="2:51" s="14" customFormat="1" ht="11.25">
      <c r="B1740" s="216"/>
      <c r="C1740" s="217"/>
      <c r="D1740" s="207" t="s">
        <v>183</v>
      </c>
      <c r="E1740" s="218" t="s">
        <v>1</v>
      </c>
      <c r="F1740" s="219" t="s">
        <v>269</v>
      </c>
      <c r="G1740" s="217"/>
      <c r="H1740" s="220">
        <v>14</v>
      </c>
      <c r="I1740" s="221"/>
      <c r="J1740" s="217"/>
      <c r="K1740" s="217"/>
      <c r="L1740" s="222"/>
      <c r="M1740" s="223"/>
      <c r="N1740" s="224"/>
      <c r="O1740" s="224"/>
      <c r="P1740" s="224"/>
      <c r="Q1740" s="224"/>
      <c r="R1740" s="224"/>
      <c r="S1740" s="224"/>
      <c r="T1740" s="225"/>
      <c r="AT1740" s="226" t="s">
        <v>183</v>
      </c>
      <c r="AU1740" s="226" t="s">
        <v>89</v>
      </c>
      <c r="AV1740" s="14" t="s">
        <v>89</v>
      </c>
      <c r="AW1740" s="14" t="s">
        <v>36</v>
      </c>
      <c r="AX1740" s="14" t="s">
        <v>79</v>
      </c>
      <c r="AY1740" s="226" t="s">
        <v>174</v>
      </c>
    </row>
    <row r="1741" spans="2:51" s="15" customFormat="1" ht="11.25">
      <c r="B1741" s="227"/>
      <c r="C1741" s="228"/>
      <c r="D1741" s="207" t="s">
        <v>183</v>
      </c>
      <c r="E1741" s="229" t="s">
        <v>1</v>
      </c>
      <c r="F1741" s="230" t="s">
        <v>188</v>
      </c>
      <c r="G1741" s="228"/>
      <c r="H1741" s="231">
        <v>14</v>
      </c>
      <c r="I1741" s="232"/>
      <c r="J1741" s="228"/>
      <c r="K1741" s="228"/>
      <c r="L1741" s="233"/>
      <c r="M1741" s="234"/>
      <c r="N1741" s="235"/>
      <c r="O1741" s="235"/>
      <c r="P1741" s="235"/>
      <c r="Q1741" s="235"/>
      <c r="R1741" s="235"/>
      <c r="S1741" s="235"/>
      <c r="T1741" s="236"/>
      <c r="AT1741" s="237" t="s">
        <v>183</v>
      </c>
      <c r="AU1741" s="237" t="s">
        <v>89</v>
      </c>
      <c r="AV1741" s="15" t="s">
        <v>181</v>
      </c>
      <c r="AW1741" s="15" t="s">
        <v>36</v>
      </c>
      <c r="AX1741" s="15" t="s">
        <v>87</v>
      </c>
      <c r="AY1741" s="237" t="s">
        <v>174</v>
      </c>
    </row>
    <row r="1742" spans="1:65" s="2" customFormat="1" ht="24.2" customHeight="1">
      <c r="A1742" s="35"/>
      <c r="B1742" s="36"/>
      <c r="C1742" s="249" t="s">
        <v>1565</v>
      </c>
      <c r="D1742" s="249" t="s">
        <v>317</v>
      </c>
      <c r="E1742" s="250" t="s">
        <v>1566</v>
      </c>
      <c r="F1742" s="251" t="s">
        <v>1567</v>
      </c>
      <c r="G1742" s="252" t="s">
        <v>179</v>
      </c>
      <c r="H1742" s="253">
        <v>10.29</v>
      </c>
      <c r="I1742" s="254"/>
      <c r="J1742" s="255">
        <f>ROUND(I1742*H1742,2)</f>
        <v>0</v>
      </c>
      <c r="K1742" s="251" t="s">
        <v>180</v>
      </c>
      <c r="L1742" s="256"/>
      <c r="M1742" s="257" t="s">
        <v>1</v>
      </c>
      <c r="N1742" s="258" t="s">
        <v>44</v>
      </c>
      <c r="O1742" s="72"/>
      <c r="P1742" s="201">
        <f>O1742*H1742</f>
        <v>0</v>
      </c>
      <c r="Q1742" s="201">
        <v>0.0048</v>
      </c>
      <c r="R1742" s="201">
        <f>Q1742*H1742</f>
        <v>0.04939199999999999</v>
      </c>
      <c r="S1742" s="201">
        <v>0</v>
      </c>
      <c r="T1742" s="202">
        <f>S1742*H1742</f>
        <v>0</v>
      </c>
      <c r="U1742" s="35"/>
      <c r="V1742" s="35"/>
      <c r="W1742" s="35"/>
      <c r="X1742" s="35"/>
      <c r="Y1742" s="35"/>
      <c r="Z1742" s="35"/>
      <c r="AA1742" s="35"/>
      <c r="AB1742" s="35"/>
      <c r="AC1742" s="35"/>
      <c r="AD1742" s="35"/>
      <c r="AE1742" s="35"/>
      <c r="AR1742" s="203" t="s">
        <v>371</v>
      </c>
      <c r="AT1742" s="203" t="s">
        <v>317</v>
      </c>
      <c r="AU1742" s="203" t="s">
        <v>89</v>
      </c>
      <c r="AY1742" s="18" t="s">
        <v>174</v>
      </c>
      <c r="BE1742" s="204">
        <f>IF(N1742="základní",J1742,0)</f>
        <v>0</v>
      </c>
      <c r="BF1742" s="204">
        <f>IF(N1742="snížená",J1742,0)</f>
        <v>0</v>
      </c>
      <c r="BG1742" s="204">
        <f>IF(N1742="zákl. přenesená",J1742,0)</f>
        <v>0</v>
      </c>
      <c r="BH1742" s="204">
        <f>IF(N1742="sníž. přenesená",J1742,0)</f>
        <v>0</v>
      </c>
      <c r="BI1742" s="204">
        <f>IF(N1742="nulová",J1742,0)</f>
        <v>0</v>
      </c>
      <c r="BJ1742" s="18" t="s">
        <v>87</v>
      </c>
      <c r="BK1742" s="204">
        <f>ROUND(I1742*H1742,2)</f>
        <v>0</v>
      </c>
      <c r="BL1742" s="18" t="s">
        <v>278</v>
      </c>
      <c r="BM1742" s="203" t="s">
        <v>1568</v>
      </c>
    </row>
    <row r="1743" spans="2:51" s="14" customFormat="1" ht="11.25">
      <c r="B1743" s="216"/>
      <c r="C1743" s="217"/>
      <c r="D1743" s="207" t="s">
        <v>183</v>
      </c>
      <c r="E1743" s="218" t="s">
        <v>1</v>
      </c>
      <c r="F1743" s="219" t="s">
        <v>1569</v>
      </c>
      <c r="G1743" s="217"/>
      <c r="H1743" s="220">
        <v>10.29</v>
      </c>
      <c r="I1743" s="221"/>
      <c r="J1743" s="217"/>
      <c r="K1743" s="217"/>
      <c r="L1743" s="222"/>
      <c r="M1743" s="223"/>
      <c r="N1743" s="224"/>
      <c r="O1743" s="224"/>
      <c r="P1743" s="224"/>
      <c r="Q1743" s="224"/>
      <c r="R1743" s="224"/>
      <c r="S1743" s="224"/>
      <c r="T1743" s="225"/>
      <c r="AT1743" s="226" t="s">
        <v>183</v>
      </c>
      <c r="AU1743" s="226" t="s">
        <v>89</v>
      </c>
      <c r="AV1743" s="14" t="s">
        <v>89</v>
      </c>
      <c r="AW1743" s="14" t="s">
        <v>36</v>
      </c>
      <c r="AX1743" s="14" t="s">
        <v>87</v>
      </c>
      <c r="AY1743" s="226" t="s">
        <v>174</v>
      </c>
    </row>
    <row r="1744" spans="1:65" s="2" customFormat="1" ht="14.45" customHeight="1">
      <c r="A1744" s="35"/>
      <c r="B1744" s="36"/>
      <c r="C1744" s="192" t="s">
        <v>1570</v>
      </c>
      <c r="D1744" s="192" t="s">
        <v>176</v>
      </c>
      <c r="E1744" s="193" t="s">
        <v>1571</v>
      </c>
      <c r="F1744" s="194" t="s">
        <v>1572</v>
      </c>
      <c r="G1744" s="195" t="s">
        <v>1573</v>
      </c>
      <c r="H1744" s="259"/>
      <c r="I1744" s="197"/>
      <c r="J1744" s="198">
        <f>ROUND(I1744*H1744,2)</f>
        <v>0</v>
      </c>
      <c r="K1744" s="194" t="s">
        <v>180</v>
      </c>
      <c r="L1744" s="40"/>
      <c r="M1744" s="199" t="s">
        <v>1</v>
      </c>
      <c r="N1744" s="200" t="s">
        <v>44</v>
      </c>
      <c r="O1744" s="72"/>
      <c r="P1744" s="201">
        <f>O1744*H1744</f>
        <v>0</v>
      </c>
      <c r="Q1744" s="201">
        <v>0</v>
      </c>
      <c r="R1744" s="201">
        <f>Q1744*H1744</f>
        <v>0</v>
      </c>
      <c r="S1744" s="201">
        <v>0</v>
      </c>
      <c r="T1744" s="202">
        <f>S1744*H1744</f>
        <v>0</v>
      </c>
      <c r="U1744" s="35"/>
      <c r="V1744" s="35"/>
      <c r="W1744" s="35"/>
      <c r="X1744" s="35"/>
      <c r="Y1744" s="35"/>
      <c r="Z1744" s="35"/>
      <c r="AA1744" s="35"/>
      <c r="AB1744" s="35"/>
      <c r="AC1744" s="35"/>
      <c r="AD1744" s="35"/>
      <c r="AE1744" s="35"/>
      <c r="AR1744" s="203" t="s">
        <v>278</v>
      </c>
      <c r="AT1744" s="203" t="s">
        <v>176</v>
      </c>
      <c r="AU1744" s="203" t="s">
        <v>89</v>
      </c>
      <c r="AY1744" s="18" t="s">
        <v>174</v>
      </c>
      <c r="BE1744" s="204">
        <f>IF(N1744="základní",J1744,0)</f>
        <v>0</v>
      </c>
      <c r="BF1744" s="204">
        <f>IF(N1744="snížená",J1744,0)</f>
        <v>0</v>
      </c>
      <c r="BG1744" s="204">
        <f>IF(N1744="zákl. přenesená",J1744,0)</f>
        <v>0</v>
      </c>
      <c r="BH1744" s="204">
        <f>IF(N1744="sníž. přenesená",J1744,0)</f>
        <v>0</v>
      </c>
      <c r="BI1744" s="204">
        <f>IF(N1744="nulová",J1744,0)</f>
        <v>0</v>
      </c>
      <c r="BJ1744" s="18" t="s">
        <v>87</v>
      </c>
      <c r="BK1744" s="204">
        <f>ROUND(I1744*H1744,2)</f>
        <v>0</v>
      </c>
      <c r="BL1744" s="18" t="s">
        <v>278</v>
      </c>
      <c r="BM1744" s="203" t="s">
        <v>1574</v>
      </c>
    </row>
    <row r="1745" spans="2:63" s="12" customFormat="1" ht="22.9" customHeight="1">
      <c r="B1745" s="176"/>
      <c r="C1745" s="177"/>
      <c r="D1745" s="178" t="s">
        <v>78</v>
      </c>
      <c r="E1745" s="190" t="s">
        <v>1575</v>
      </c>
      <c r="F1745" s="190" t="s">
        <v>1576</v>
      </c>
      <c r="G1745" s="177"/>
      <c r="H1745" s="177"/>
      <c r="I1745" s="180"/>
      <c r="J1745" s="191">
        <f>BK1745</f>
        <v>0</v>
      </c>
      <c r="K1745" s="177"/>
      <c r="L1745" s="182"/>
      <c r="M1745" s="183"/>
      <c r="N1745" s="184"/>
      <c r="O1745" s="184"/>
      <c r="P1745" s="185">
        <f>SUM(P1746:P1780)</f>
        <v>0</v>
      </c>
      <c r="Q1745" s="184"/>
      <c r="R1745" s="185">
        <f>SUM(R1746:R1780)</f>
        <v>0.9637205</v>
      </c>
      <c r="S1745" s="184"/>
      <c r="T1745" s="186">
        <f>SUM(T1746:T1780)</f>
        <v>0</v>
      </c>
      <c r="AR1745" s="187" t="s">
        <v>89</v>
      </c>
      <c r="AT1745" s="188" t="s">
        <v>78</v>
      </c>
      <c r="AU1745" s="188" t="s">
        <v>87</v>
      </c>
      <c r="AY1745" s="187" t="s">
        <v>174</v>
      </c>
      <c r="BK1745" s="189">
        <f>SUM(BK1746:BK1780)</f>
        <v>0</v>
      </c>
    </row>
    <row r="1746" spans="1:65" s="2" customFormat="1" ht="24.2" customHeight="1">
      <c r="A1746" s="35"/>
      <c r="B1746" s="36"/>
      <c r="C1746" s="192" t="s">
        <v>1577</v>
      </c>
      <c r="D1746" s="192" t="s">
        <v>176</v>
      </c>
      <c r="E1746" s="193" t="s">
        <v>1578</v>
      </c>
      <c r="F1746" s="194" t="s">
        <v>1579</v>
      </c>
      <c r="G1746" s="195" t="s">
        <v>357</v>
      </c>
      <c r="H1746" s="196">
        <v>59.4</v>
      </c>
      <c r="I1746" s="197"/>
      <c r="J1746" s="198">
        <f>ROUND(I1746*H1746,2)</f>
        <v>0</v>
      </c>
      <c r="K1746" s="194" t="s">
        <v>180</v>
      </c>
      <c r="L1746" s="40"/>
      <c r="M1746" s="199" t="s">
        <v>1</v>
      </c>
      <c r="N1746" s="200" t="s">
        <v>44</v>
      </c>
      <c r="O1746" s="72"/>
      <c r="P1746" s="201">
        <f>O1746*H1746</f>
        <v>0</v>
      </c>
      <c r="Q1746" s="201">
        <v>0.0006</v>
      </c>
      <c r="R1746" s="201">
        <f>Q1746*H1746</f>
        <v>0.03564</v>
      </c>
      <c r="S1746" s="201">
        <v>0</v>
      </c>
      <c r="T1746" s="202">
        <f>S1746*H1746</f>
        <v>0</v>
      </c>
      <c r="U1746" s="35"/>
      <c r="V1746" s="35"/>
      <c r="W1746" s="35"/>
      <c r="X1746" s="35"/>
      <c r="Y1746" s="35"/>
      <c r="Z1746" s="35"/>
      <c r="AA1746" s="35"/>
      <c r="AB1746" s="35"/>
      <c r="AC1746" s="35"/>
      <c r="AD1746" s="35"/>
      <c r="AE1746" s="35"/>
      <c r="AR1746" s="203" t="s">
        <v>278</v>
      </c>
      <c r="AT1746" s="203" t="s">
        <v>176</v>
      </c>
      <c r="AU1746" s="203" t="s">
        <v>89</v>
      </c>
      <c r="AY1746" s="18" t="s">
        <v>174</v>
      </c>
      <c r="BE1746" s="204">
        <f>IF(N1746="základní",J1746,0)</f>
        <v>0</v>
      </c>
      <c r="BF1746" s="204">
        <f>IF(N1746="snížená",J1746,0)</f>
        <v>0</v>
      </c>
      <c r="BG1746" s="204">
        <f>IF(N1746="zákl. přenesená",J1746,0)</f>
        <v>0</v>
      </c>
      <c r="BH1746" s="204">
        <f>IF(N1746="sníž. přenesená",J1746,0)</f>
        <v>0</v>
      </c>
      <c r="BI1746" s="204">
        <f>IF(N1746="nulová",J1746,0)</f>
        <v>0</v>
      </c>
      <c r="BJ1746" s="18" t="s">
        <v>87</v>
      </c>
      <c r="BK1746" s="204">
        <f>ROUND(I1746*H1746,2)</f>
        <v>0</v>
      </c>
      <c r="BL1746" s="18" t="s">
        <v>278</v>
      </c>
      <c r="BM1746" s="203" t="s">
        <v>1580</v>
      </c>
    </row>
    <row r="1747" spans="2:51" s="14" customFormat="1" ht="11.25">
      <c r="B1747" s="216"/>
      <c r="C1747" s="217"/>
      <c r="D1747" s="207" t="s">
        <v>183</v>
      </c>
      <c r="E1747" s="218" t="s">
        <v>1</v>
      </c>
      <c r="F1747" s="219" t="s">
        <v>1581</v>
      </c>
      <c r="G1747" s="217"/>
      <c r="H1747" s="220">
        <v>59.4</v>
      </c>
      <c r="I1747" s="221"/>
      <c r="J1747" s="217"/>
      <c r="K1747" s="217"/>
      <c r="L1747" s="222"/>
      <c r="M1747" s="223"/>
      <c r="N1747" s="224"/>
      <c r="O1747" s="224"/>
      <c r="P1747" s="224"/>
      <c r="Q1747" s="224"/>
      <c r="R1747" s="224"/>
      <c r="S1747" s="224"/>
      <c r="T1747" s="225"/>
      <c r="AT1747" s="226" t="s">
        <v>183</v>
      </c>
      <c r="AU1747" s="226" t="s">
        <v>89</v>
      </c>
      <c r="AV1747" s="14" t="s">
        <v>89</v>
      </c>
      <c r="AW1747" s="14" t="s">
        <v>36</v>
      </c>
      <c r="AX1747" s="14" t="s">
        <v>79</v>
      </c>
      <c r="AY1747" s="226" t="s">
        <v>174</v>
      </c>
    </row>
    <row r="1748" spans="2:51" s="15" customFormat="1" ht="11.25">
      <c r="B1748" s="227"/>
      <c r="C1748" s="228"/>
      <c r="D1748" s="207" t="s">
        <v>183</v>
      </c>
      <c r="E1748" s="229" t="s">
        <v>1</v>
      </c>
      <c r="F1748" s="230" t="s">
        <v>188</v>
      </c>
      <c r="G1748" s="228"/>
      <c r="H1748" s="231">
        <v>59.4</v>
      </c>
      <c r="I1748" s="232"/>
      <c r="J1748" s="228"/>
      <c r="K1748" s="228"/>
      <c r="L1748" s="233"/>
      <c r="M1748" s="234"/>
      <c r="N1748" s="235"/>
      <c r="O1748" s="235"/>
      <c r="P1748" s="235"/>
      <c r="Q1748" s="235"/>
      <c r="R1748" s="235"/>
      <c r="S1748" s="235"/>
      <c r="T1748" s="236"/>
      <c r="AT1748" s="237" t="s">
        <v>183</v>
      </c>
      <c r="AU1748" s="237" t="s">
        <v>89</v>
      </c>
      <c r="AV1748" s="15" t="s">
        <v>181</v>
      </c>
      <c r="AW1748" s="15" t="s">
        <v>36</v>
      </c>
      <c r="AX1748" s="15" t="s">
        <v>87</v>
      </c>
      <c r="AY1748" s="237" t="s">
        <v>174</v>
      </c>
    </row>
    <row r="1749" spans="1:65" s="2" customFormat="1" ht="24.2" customHeight="1">
      <c r="A1749" s="35"/>
      <c r="B1749" s="36"/>
      <c r="C1749" s="192" t="s">
        <v>1582</v>
      </c>
      <c r="D1749" s="192" t="s">
        <v>176</v>
      </c>
      <c r="E1749" s="193" t="s">
        <v>1583</v>
      </c>
      <c r="F1749" s="194" t="s">
        <v>1584</v>
      </c>
      <c r="G1749" s="195" t="s">
        <v>357</v>
      </c>
      <c r="H1749" s="196">
        <v>59.4</v>
      </c>
      <c r="I1749" s="197"/>
      <c r="J1749" s="198">
        <f>ROUND(I1749*H1749,2)</f>
        <v>0</v>
      </c>
      <c r="K1749" s="194" t="s">
        <v>180</v>
      </c>
      <c r="L1749" s="40"/>
      <c r="M1749" s="199" t="s">
        <v>1</v>
      </c>
      <c r="N1749" s="200" t="s">
        <v>44</v>
      </c>
      <c r="O1749" s="72"/>
      <c r="P1749" s="201">
        <f>O1749*H1749</f>
        <v>0</v>
      </c>
      <c r="Q1749" s="201">
        <v>0.0006</v>
      </c>
      <c r="R1749" s="201">
        <f>Q1749*H1749</f>
        <v>0.03564</v>
      </c>
      <c r="S1749" s="201">
        <v>0</v>
      </c>
      <c r="T1749" s="202">
        <f>S1749*H1749</f>
        <v>0</v>
      </c>
      <c r="U1749" s="35"/>
      <c r="V1749" s="35"/>
      <c r="W1749" s="35"/>
      <c r="X1749" s="35"/>
      <c r="Y1749" s="35"/>
      <c r="Z1749" s="35"/>
      <c r="AA1749" s="35"/>
      <c r="AB1749" s="35"/>
      <c r="AC1749" s="35"/>
      <c r="AD1749" s="35"/>
      <c r="AE1749" s="35"/>
      <c r="AR1749" s="203" t="s">
        <v>278</v>
      </c>
      <c r="AT1749" s="203" t="s">
        <v>176</v>
      </c>
      <c r="AU1749" s="203" t="s">
        <v>89</v>
      </c>
      <c r="AY1749" s="18" t="s">
        <v>174</v>
      </c>
      <c r="BE1749" s="204">
        <f>IF(N1749="základní",J1749,0)</f>
        <v>0</v>
      </c>
      <c r="BF1749" s="204">
        <f>IF(N1749="snížená",J1749,0)</f>
        <v>0</v>
      </c>
      <c r="BG1749" s="204">
        <f>IF(N1749="zákl. přenesená",J1749,0)</f>
        <v>0</v>
      </c>
      <c r="BH1749" s="204">
        <f>IF(N1749="sníž. přenesená",J1749,0)</f>
        <v>0</v>
      </c>
      <c r="BI1749" s="204">
        <f>IF(N1749="nulová",J1749,0)</f>
        <v>0</v>
      </c>
      <c r="BJ1749" s="18" t="s">
        <v>87</v>
      </c>
      <c r="BK1749" s="204">
        <f>ROUND(I1749*H1749,2)</f>
        <v>0</v>
      </c>
      <c r="BL1749" s="18" t="s">
        <v>278</v>
      </c>
      <c r="BM1749" s="203" t="s">
        <v>1585</v>
      </c>
    </row>
    <row r="1750" spans="2:51" s="14" customFormat="1" ht="11.25">
      <c r="B1750" s="216"/>
      <c r="C1750" s="217"/>
      <c r="D1750" s="207" t="s">
        <v>183</v>
      </c>
      <c r="E1750" s="218" t="s">
        <v>1</v>
      </c>
      <c r="F1750" s="219" t="s">
        <v>1581</v>
      </c>
      <c r="G1750" s="217"/>
      <c r="H1750" s="220">
        <v>59.4</v>
      </c>
      <c r="I1750" s="221"/>
      <c r="J1750" s="217"/>
      <c r="K1750" s="217"/>
      <c r="L1750" s="222"/>
      <c r="M1750" s="223"/>
      <c r="N1750" s="224"/>
      <c r="O1750" s="224"/>
      <c r="P1750" s="224"/>
      <c r="Q1750" s="224"/>
      <c r="R1750" s="224"/>
      <c r="S1750" s="224"/>
      <c r="T1750" s="225"/>
      <c r="AT1750" s="226" t="s">
        <v>183</v>
      </c>
      <c r="AU1750" s="226" t="s">
        <v>89</v>
      </c>
      <c r="AV1750" s="14" t="s">
        <v>89</v>
      </c>
      <c r="AW1750" s="14" t="s">
        <v>36</v>
      </c>
      <c r="AX1750" s="14" t="s">
        <v>79</v>
      </c>
      <c r="AY1750" s="226" t="s">
        <v>174</v>
      </c>
    </row>
    <row r="1751" spans="2:51" s="15" customFormat="1" ht="11.25">
      <c r="B1751" s="227"/>
      <c r="C1751" s="228"/>
      <c r="D1751" s="207" t="s">
        <v>183</v>
      </c>
      <c r="E1751" s="229" t="s">
        <v>1</v>
      </c>
      <c r="F1751" s="230" t="s">
        <v>188</v>
      </c>
      <c r="G1751" s="228"/>
      <c r="H1751" s="231">
        <v>59.4</v>
      </c>
      <c r="I1751" s="232"/>
      <c r="J1751" s="228"/>
      <c r="K1751" s="228"/>
      <c r="L1751" s="233"/>
      <c r="M1751" s="234"/>
      <c r="N1751" s="235"/>
      <c r="O1751" s="235"/>
      <c r="P1751" s="235"/>
      <c r="Q1751" s="235"/>
      <c r="R1751" s="235"/>
      <c r="S1751" s="235"/>
      <c r="T1751" s="236"/>
      <c r="AT1751" s="237" t="s">
        <v>183</v>
      </c>
      <c r="AU1751" s="237" t="s">
        <v>89</v>
      </c>
      <c r="AV1751" s="15" t="s">
        <v>181</v>
      </c>
      <c r="AW1751" s="15" t="s">
        <v>36</v>
      </c>
      <c r="AX1751" s="15" t="s">
        <v>87</v>
      </c>
      <c r="AY1751" s="237" t="s">
        <v>174</v>
      </c>
    </row>
    <row r="1752" spans="1:65" s="2" customFormat="1" ht="14.45" customHeight="1">
      <c r="A1752" s="35"/>
      <c r="B1752" s="36"/>
      <c r="C1752" s="192" t="s">
        <v>1586</v>
      </c>
      <c r="D1752" s="192" t="s">
        <v>176</v>
      </c>
      <c r="E1752" s="193" t="s">
        <v>1587</v>
      </c>
      <c r="F1752" s="194" t="s">
        <v>1588</v>
      </c>
      <c r="G1752" s="195" t="s">
        <v>179</v>
      </c>
      <c r="H1752" s="196">
        <v>324.2</v>
      </c>
      <c r="I1752" s="197"/>
      <c r="J1752" s="198">
        <f>ROUND(I1752*H1752,2)</f>
        <v>0</v>
      </c>
      <c r="K1752" s="194" t="s">
        <v>180</v>
      </c>
      <c r="L1752" s="40"/>
      <c r="M1752" s="199" t="s">
        <v>1</v>
      </c>
      <c r="N1752" s="200" t="s">
        <v>44</v>
      </c>
      <c r="O1752" s="72"/>
      <c r="P1752" s="201">
        <f>O1752*H1752</f>
        <v>0</v>
      </c>
      <c r="Q1752" s="201">
        <v>0.00011</v>
      </c>
      <c r="R1752" s="201">
        <f>Q1752*H1752</f>
        <v>0.035662</v>
      </c>
      <c r="S1752" s="201">
        <v>0</v>
      </c>
      <c r="T1752" s="202">
        <f>S1752*H1752</f>
        <v>0</v>
      </c>
      <c r="U1752" s="35"/>
      <c r="V1752" s="35"/>
      <c r="W1752" s="35"/>
      <c r="X1752" s="35"/>
      <c r="Y1752" s="35"/>
      <c r="Z1752" s="35"/>
      <c r="AA1752" s="35"/>
      <c r="AB1752" s="35"/>
      <c r="AC1752" s="35"/>
      <c r="AD1752" s="35"/>
      <c r="AE1752" s="35"/>
      <c r="AR1752" s="203" t="s">
        <v>278</v>
      </c>
      <c r="AT1752" s="203" t="s">
        <v>176</v>
      </c>
      <c r="AU1752" s="203" t="s">
        <v>89</v>
      </c>
      <c r="AY1752" s="18" t="s">
        <v>174</v>
      </c>
      <c r="BE1752" s="204">
        <f>IF(N1752="základní",J1752,0)</f>
        <v>0</v>
      </c>
      <c r="BF1752" s="204">
        <f>IF(N1752="snížená",J1752,0)</f>
        <v>0</v>
      </c>
      <c r="BG1752" s="204">
        <f>IF(N1752="zákl. přenesená",J1752,0)</f>
        <v>0</v>
      </c>
      <c r="BH1752" s="204">
        <f>IF(N1752="sníž. přenesená",J1752,0)</f>
        <v>0</v>
      </c>
      <c r="BI1752" s="204">
        <f>IF(N1752="nulová",J1752,0)</f>
        <v>0</v>
      </c>
      <c r="BJ1752" s="18" t="s">
        <v>87</v>
      </c>
      <c r="BK1752" s="204">
        <f>ROUND(I1752*H1752,2)</f>
        <v>0</v>
      </c>
      <c r="BL1752" s="18" t="s">
        <v>278</v>
      </c>
      <c r="BM1752" s="203" t="s">
        <v>1589</v>
      </c>
    </row>
    <row r="1753" spans="2:51" s="13" customFormat="1" ht="11.25">
      <c r="B1753" s="205"/>
      <c r="C1753" s="206"/>
      <c r="D1753" s="207" t="s">
        <v>183</v>
      </c>
      <c r="E1753" s="208" t="s">
        <v>1</v>
      </c>
      <c r="F1753" s="209" t="s">
        <v>529</v>
      </c>
      <c r="G1753" s="206"/>
      <c r="H1753" s="208" t="s">
        <v>1</v>
      </c>
      <c r="I1753" s="210"/>
      <c r="J1753" s="206"/>
      <c r="K1753" s="206"/>
      <c r="L1753" s="211"/>
      <c r="M1753" s="212"/>
      <c r="N1753" s="213"/>
      <c r="O1753" s="213"/>
      <c r="P1753" s="213"/>
      <c r="Q1753" s="213"/>
      <c r="R1753" s="213"/>
      <c r="S1753" s="213"/>
      <c r="T1753" s="214"/>
      <c r="AT1753" s="215" t="s">
        <v>183</v>
      </c>
      <c r="AU1753" s="215" t="s">
        <v>89</v>
      </c>
      <c r="AV1753" s="13" t="s">
        <v>87</v>
      </c>
      <c r="AW1753" s="13" t="s">
        <v>36</v>
      </c>
      <c r="AX1753" s="13" t="s">
        <v>79</v>
      </c>
      <c r="AY1753" s="215" t="s">
        <v>174</v>
      </c>
    </row>
    <row r="1754" spans="2:51" s="13" customFormat="1" ht="11.25">
      <c r="B1754" s="205"/>
      <c r="C1754" s="206"/>
      <c r="D1754" s="207" t="s">
        <v>183</v>
      </c>
      <c r="E1754" s="208" t="s">
        <v>1</v>
      </c>
      <c r="F1754" s="209" t="s">
        <v>200</v>
      </c>
      <c r="G1754" s="206"/>
      <c r="H1754" s="208" t="s">
        <v>1</v>
      </c>
      <c r="I1754" s="210"/>
      <c r="J1754" s="206"/>
      <c r="K1754" s="206"/>
      <c r="L1754" s="211"/>
      <c r="M1754" s="212"/>
      <c r="N1754" s="213"/>
      <c r="O1754" s="213"/>
      <c r="P1754" s="213"/>
      <c r="Q1754" s="213"/>
      <c r="R1754" s="213"/>
      <c r="S1754" s="213"/>
      <c r="T1754" s="214"/>
      <c r="AT1754" s="215" t="s">
        <v>183</v>
      </c>
      <c r="AU1754" s="215" t="s">
        <v>89</v>
      </c>
      <c r="AV1754" s="13" t="s">
        <v>87</v>
      </c>
      <c r="AW1754" s="13" t="s">
        <v>36</v>
      </c>
      <c r="AX1754" s="13" t="s">
        <v>79</v>
      </c>
      <c r="AY1754" s="215" t="s">
        <v>174</v>
      </c>
    </row>
    <row r="1755" spans="2:51" s="13" customFormat="1" ht="11.25">
      <c r="B1755" s="205"/>
      <c r="C1755" s="206"/>
      <c r="D1755" s="207" t="s">
        <v>183</v>
      </c>
      <c r="E1755" s="208" t="s">
        <v>1</v>
      </c>
      <c r="F1755" s="209" t="s">
        <v>1590</v>
      </c>
      <c r="G1755" s="206"/>
      <c r="H1755" s="208" t="s">
        <v>1</v>
      </c>
      <c r="I1755" s="210"/>
      <c r="J1755" s="206"/>
      <c r="K1755" s="206"/>
      <c r="L1755" s="211"/>
      <c r="M1755" s="212"/>
      <c r="N1755" s="213"/>
      <c r="O1755" s="213"/>
      <c r="P1755" s="213"/>
      <c r="Q1755" s="213"/>
      <c r="R1755" s="213"/>
      <c r="S1755" s="213"/>
      <c r="T1755" s="214"/>
      <c r="AT1755" s="215" t="s">
        <v>183</v>
      </c>
      <c r="AU1755" s="215" t="s">
        <v>89</v>
      </c>
      <c r="AV1755" s="13" t="s">
        <v>87</v>
      </c>
      <c r="AW1755" s="13" t="s">
        <v>36</v>
      </c>
      <c r="AX1755" s="13" t="s">
        <v>79</v>
      </c>
      <c r="AY1755" s="215" t="s">
        <v>174</v>
      </c>
    </row>
    <row r="1756" spans="2:51" s="14" customFormat="1" ht="11.25">
      <c r="B1756" s="216"/>
      <c r="C1756" s="217"/>
      <c r="D1756" s="207" t="s">
        <v>183</v>
      </c>
      <c r="E1756" s="218" t="s">
        <v>1</v>
      </c>
      <c r="F1756" s="219" t="s">
        <v>1591</v>
      </c>
      <c r="G1756" s="217"/>
      <c r="H1756" s="220">
        <v>119.2</v>
      </c>
      <c r="I1756" s="221"/>
      <c r="J1756" s="217"/>
      <c r="K1756" s="217"/>
      <c r="L1756" s="222"/>
      <c r="M1756" s="223"/>
      <c r="N1756" s="224"/>
      <c r="O1756" s="224"/>
      <c r="P1756" s="224"/>
      <c r="Q1756" s="224"/>
      <c r="R1756" s="224"/>
      <c r="S1756" s="224"/>
      <c r="T1756" s="225"/>
      <c r="AT1756" s="226" t="s">
        <v>183</v>
      </c>
      <c r="AU1756" s="226" t="s">
        <v>89</v>
      </c>
      <c r="AV1756" s="14" t="s">
        <v>89</v>
      </c>
      <c r="AW1756" s="14" t="s">
        <v>36</v>
      </c>
      <c r="AX1756" s="14" t="s">
        <v>79</v>
      </c>
      <c r="AY1756" s="226" t="s">
        <v>174</v>
      </c>
    </row>
    <row r="1757" spans="2:51" s="13" customFormat="1" ht="11.25">
      <c r="B1757" s="205"/>
      <c r="C1757" s="206"/>
      <c r="D1757" s="207" t="s">
        <v>183</v>
      </c>
      <c r="E1757" s="208" t="s">
        <v>1</v>
      </c>
      <c r="F1757" s="209" t="s">
        <v>1592</v>
      </c>
      <c r="G1757" s="206"/>
      <c r="H1757" s="208" t="s">
        <v>1</v>
      </c>
      <c r="I1757" s="210"/>
      <c r="J1757" s="206"/>
      <c r="K1757" s="206"/>
      <c r="L1757" s="211"/>
      <c r="M1757" s="212"/>
      <c r="N1757" s="213"/>
      <c r="O1757" s="213"/>
      <c r="P1757" s="213"/>
      <c r="Q1757" s="213"/>
      <c r="R1757" s="213"/>
      <c r="S1757" s="213"/>
      <c r="T1757" s="214"/>
      <c r="AT1757" s="215" t="s">
        <v>183</v>
      </c>
      <c r="AU1757" s="215" t="s">
        <v>89</v>
      </c>
      <c r="AV1757" s="13" t="s">
        <v>87</v>
      </c>
      <c r="AW1757" s="13" t="s">
        <v>36</v>
      </c>
      <c r="AX1757" s="13" t="s">
        <v>79</v>
      </c>
      <c r="AY1757" s="215" t="s">
        <v>174</v>
      </c>
    </row>
    <row r="1758" spans="2:51" s="14" customFormat="1" ht="11.25">
      <c r="B1758" s="216"/>
      <c r="C1758" s="217"/>
      <c r="D1758" s="207" t="s">
        <v>183</v>
      </c>
      <c r="E1758" s="218" t="s">
        <v>1</v>
      </c>
      <c r="F1758" s="219" t="s">
        <v>1593</v>
      </c>
      <c r="G1758" s="217"/>
      <c r="H1758" s="220">
        <v>205</v>
      </c>
      <c r="I1758" s="221"/>
      <c r="J1758" s="217"/>
      <c r="K1758" s="217"/>
      <c r="L1758" s="222"/>
      <c r="M1758" s="223"/>
      <c r="N1758" s="224"/>
      <c r="O1758" s="224"/>
      <c r="P1758" s="224"/>
      <c r="Q1758" s="224"/>
      <c r="R1758" s="224"/>
      <c r="S1758" s="224"/>
      <c r="T1758" s="225"/>
      <c r="AT1758" s="226" t="s">
        <v>183</v>
      </c>
      <c r="AU1758" s="226" t="s">
        <v>89</v>
      </c>
      <c r="AV1758" s="14" t="s">
        <v>89</v>
      </c>
      <c r="AW1758" s="14" t="s">
        <v>36</v>
      </c>
      <c r="AX1758" s="14" t="s">
        <v>79</v>
      </c>
      <c r="AY1758" s="226" t="s">
        <v>174</v>
      </c>
    </row>
    <row r="1759" spans="2:51" s="15" customFormat="1" ht="11.25">
      <c r="B1759" s="227"/>
      <c r="C1759" s="228"/>
      <c r="D1759" s="207" t="s">
        <v>183</v>
      </c>
      <c r="E1759" s="229" t="s">
        <v>1</v>
      </c>
      <c r="F1759" s="230" t="s">
        <v>188</v>
      </c>
      <c r="G1759" s="228"/>
      <c r="H1759" s="231">
        <v>324.2</v>
      </c>
      <c r="I1759" s="232"/>
      <c r="J1759" s="228"/>
      <c r="K1759" s="228"/>
      <c r="L1759" s="233"/>
      <c r="M1759" s="234"/>
      <c r="N1759" s="235"/>
      <c r="O1759" s="235"/>
      <c r="P1759" s="235"/>
      <c r="Q1759" s="235"/>
      <c r="R1759" s="235"/>
      <c r="S1759" s="235"/>
      <c r="T1759" s="236"/>
      <c r="AT1759" s="237" t="s">
        <v>183</v>
      </c>
      <c r="AU1759" s="237" t="s">
        <v>89</v>
      </c>
      <c r="AV1759" s="15" t="s">
        <v>181</v>
      </c>
      <c r="AW1759" s="15" t="s">
        <v>36</v>
      </c>
      <c r="AX1759" s="15" t="s">
        <v>87</v>
      </c>
      <c r="AY1759" s="237" t="s">
        <v>174</v>
      </c>
    </row>
    <row r="1760" spans="1:65" s="2" customFormat="1" ht="14.45" customHeight="1">
      <c r="A1760" s="35"/>
      <c r="B1760" s="36"/>
      <c r="C1760" s="249" t="s">
        <v>1594</v>
      </c>
      <c r="D1760" s="249" t="s">
        <v>317</v>
      </c>
      <c r="E1760" s="250" t="s">
        <v>1595</v>
      </c>
      <c r="F1760" s="251" t="s">
        <v>1596</v>
      </c>
      <c r="G1760" s="252" t="s">
        <v>179</v>
      </c>
      <c r="H1760" s="253">
        <v>377.855</v>
      </c>
      <c r="I1760" s="254"/>
      <c r="J1760" s="255">
        <f>ROUND(I1760*H1760,2)</f>
        <v>0</v>
      </c>
      <c r="K1760" s="251" t="s">
        <v>180</v>
      </c>
      <c r="L1760" s="256"/>
      <c r="M1760" s="257" t="s">
        <v>1</v>
      </c>
      <c r="N1760" s="258" t="s">
        <v>44</v>
      </c>
      <c r="O1760" s="72"/>
      <c r="P1760" s="201">
        <f>O1760*H1760</f>
        <v>0</v>
      </c>
      <c r="Q1760" s="201">
        <v>0.0019</v>
      </c>
      <c r="R1760" s="201">
        <f>Q1760*H1760</f>
        <v>0.7179245000000001</v>
      </c>
      <c r="S1760" s="201">
        <v>0</v>
      </c>
      <c r="T1760" s="202">
        <f>S1760*H1760</f>
        <v>0</v>
      </c>
      <c r="U1760" s="35"/>
      <c r="V1760" s="35"/>
      <c r="W1760" s="35"/>
      <c r="X1760" s="35"/>
      <c r="Y1760" s="35"/>
      <c r="Z1760" s="35"/>
      <c r="AA1760" s="35"/>
      <c r="AB1760" s="35"/>
      <c r="AC1760" s="35"/>
      <c r="AD1760" s="35"/>
      <c r="AE1760" s="35"/>
      <c r="AR1760" s="203" t="s">
        <v>371</v>
      </c>
      <c r="AT1760" s="203" t="s">
        <v>317</v>
      </c>
      <c r="AU1760" s="203" t="s">
        <v>89</v>
      </c>
      <c r="AY1760" s="18" t="s">
        <v>174</v>
      </c>
      <c r="BE1760" s="204">
        <f>IF(N1760="základní",J1760,0)</f>
        <v>0</v>
      </c>
      <c r="BF1760" s="204">
        <f>IF(N1760="snížená",J1760,0)</f>
        <v>0</v>
      </c>
      <c r="BG1760" s="204">
        <f>IF(N1760="zákl. přenesená",J1760,0)</f>
        <v>0</v>
      </c>
      <c r="BH1760" s="204">
        <f>IF(N1760="sníž. přenesená",J1760,0)</f>
        <v>0</v>
      </c>
      <c r="BI1760" s="204">
        <f>IF(N1760="nulová",J1760,0)</f>
        <v>0</v>
      </c>
      <c r="BJ1760" s="18" t="s">
        <v>87</v>
      </c>
      <c r="BK1760" s="204">
        <f>ROUND(I1760*H1760,2)</f>
        <v>0</v>
      </c>
      <c r="BL1760" s="18" t="s">
        <v>278</v>
      </c>
      <c r="BM1760" s="203" t="s">
        <v>1597</v>
      </c>
    </row>
    <row r="1761" spans="2:51" s="14" customFormat="1" ht="11.25">
      <c r="B1761" s="216"/>
      <c r="C1761" s="217"/>
      <c r="D1761" s="207" t="s">
        <v>183</v>
      </c>
      <c r="E1761" s="218" t="s">
        <v>1</v>
      </c>
      <c r="F1761" s="219" t="s">
        <v>1598</v>
      </c>
      <c r="G1761" s="217"/>
      <c r="H1761" s="220">
        <v>377.855</v>
      </c>
      <c r="I1761" s="221"/>
      <c r="J1761" s="217"/>
      <c r="K1761" s="217"/>
      <c r="L1761" s="222"/>
      <c r="M1761" s="223"/>
      <c r="N1761" s="224"/>
      <c r="O1761" s="224"/>
      <c r="P1761" s="224"/>
      <c r="Q1761" s="224"/>
      <c r="R1761" s="224"/>
      <c r="S1761" s="224"/>
      <c r="T1761" s="225"/>
      <c r="AT1761" s="226" t="s">
        <v>183</v>
      </c>
      <c r="AU1761" s="226" t="s">
        <v>89</v>
      </c>
      <c r="AV1761" s="14" t="s">
        <v>89</v>
      </c>
      <c r="AW1761" s="14" t="s">
        <v>36</v>
      </c>
      <c r="AX1761" s="14" t="s">
        <v>87</v>
      </c>
      <c r="AY1761" s="226" t="s">
        <v>174</v>
      </c>
    </row>
    <row r="1762" spans="1:65" s="2" customFormat="1" ht="14.45" customHeight="1">
      <c r="A1762" s="35"/>
      <c r="B1762" s="36"/>
      <c r="C1762" s="192" t="s">
        <v>1599</v>
      </c>
      <c r="D1762" s="192" t="s">
        <v>176</v>
      </c>
      <c r="E1762" s="193" t="s">
        <v>1600</v>
      </c>
      <c r="F1762" s="194" t="s">
        <v>1601</v>
      </c>
      <c r="G1762" s="195" t="s">
        <v>179</v>
      </c>
      <c r="H1762" s="196">
        <v>343.8</v>
      </c>
      <c r="I1762" s="197"/>
      <c r="J1762" s="198">
        <f>ROUND(I1762*H1762,2)</f>
        <v>0</v>
      </c>
      <c r="K1762" s="194" t="s">
        <v>180</v>
      </c>
      <c r="L1762" s="40"/>
      <c r="M1762" s="199" t="s">
        <v>1</v>
      </c>
      <c r="N1762" s="200" t="s">
        <v>44</v>
      </c>
      <c r="O1762" s="72"/>
      <c r="P1762" s="201">
        <f>O1762*H1762</f>
        <v>0</v>
      </c>
      <c r="Q1762" s="201">
        <v>0</v>
      </c>
      <c r="R1762" s="201">
        <f>Q1762*H1762</f>
        <v>0</v>
      </c>
      <c r="S1762" s="201">
        <v>0</v>
      </c>
      <c r="T1762" s="202">
        <f>S1762*H1762</f>
        <v>0</v>
      </c>
      <c r="U1762" s="35"/>
      <c r="V1762" s="35"/>
      <c r="W1762" s="35"/>
      <c r="X1762" s="35"/>
      <c r="Y1762" s="35"/>
      <c r="Z1762" s="35"/>
      <c r="AA1762" s="35"/>
      <c r="AB1762" s="35"/>
      <c r="AC1762" s="35"/>
      <c r="AD1762" s="35"/>
      <c r="AE1762" s="35"/>
      <c r="AR1762" s="203" t="s">
        <v>278</v>
      </c>
      <c r="AT1762" s="203" t="s">
        <v>176</v>
      </c>
      <c r="AU1762" s="203" t="s">
        <v>89</v>
      </c>
      <c r="AY1762" s="18" t="s">
        <v>174</v>
      </c>
      <c r="BE1762" s="204">
        <f>IF(N1762="základní",J1762,0)</f>
        <v>0</v>
      </c>
      <c r="BF1762" s="204">
        <f>IF(N1762="snížená",J1762,0)</f>
        <v>0</v>
      </c>
      <c r="BG1762" s="204">
        <f>IF(N1762="zákl. přenesená",J1762,0)</f>
        <v>0</v>
      </c>
      <c r="BH1762" s="204">
        <f>IF(N1762="sníž. přenesená",J1762,0)</f>
        <v>0</v>
      </c>
      <c r="BI1762" s="204">
        <f>IF(N1762="nulová",J1762,0)</f>
        <v>0</v>
      </c>
      <c r="BJ1762" s="18" t="s">
        <v>87</v>
      </c>
      <c r="BK1762" s="204">
        <f>ROUND(I1762*H1762,2)</f>
        <v>0</v>
      </c>
      <c r="BL1762" s="18" t="s">
        <v>278</v>
      </c>
      <c r="BM1762" s="203" t="s">
        <v>1602</v>
      </c>
    </row>
    <row r="1763" spans="2:51" s="13" customFormat="1" ht="11.25">
      <c r="B1763" s="205"/>
      <c r="C1763" s="206"/>
      <c r="D1763" s="207" t="s">
        <v>183</v>
      </c>
      <c r="E1763" s="208" t="s">
        <v>1</v>
      </c>
      <c r="F1763" s="209" t="s">
        <v>529</v>
      </c>
      <c r="G1763" s="206"/>
      <c r="H1763" s="208" t="s">
        <v>1</v>
      </c>
      <c r="I1763" s="210"/>
      <c r="J1763" s="206"/>
      <c r="K1763" s="206"/>
      <c r="L1763" s="211"/>
      <c r="M1763" s="212"/>
      <c r="N1763" s="213"/>
      <c r="O1763" s="213"/>
      <c r="P1763" s="213"/>
      <c r="Q1763" s="213"/>
      <c r="R1763" s="213"/>
      <c r="S1763" s="213"/>
      <c r="T1763" s="214"/>
      <c r="AT1763" s="215" t="s">
        <v>183</v>
      </c>
      <c r="AU1763" s="215" t="s">
        <v>89</v>
      </c>
      <c r="AV1763" s="13" t="s">
        <v>87</v>
      </c>
      <c r="AW1763" s="13" t="s">
        <v>36</v>
      </c>
      <c r="AX1763" s="13" t="s">
        <v>79</v>
      </c>
      <c r="AY1763" s="215" t="s">
        <v>174</v>
      </c>
    </row>
    <row r="1764" spans="2:51" s="13" customFormat="1" ht="11.25">
      <c r="B1764" s="205"/>
      <c r="C1764" s="206"/>
      <c r="D1764" s="207" t="s">
        <v>183</v>
      </c>
      <c r="E1764" s="208" t="s">
        <v>1</v>
      </c>
      <c r="F1764" s="209" t="s">
        <v>200</v>
      </c>
      <c r="G1764" s="206"/>
      <c r="H1764" s="208" t="s">
        <v>1</v>
      </c>
      <c r="I1764" s="210"/>
      <c r="J1764" s="206"/>
      <c r="K1764" s="206"/>
      <c r="L1764" s="211"/>
      <c r="M1764" s="212"/>
      <c r="N1764" s="213"/>
      <c r="O1764" s="213"/>
      <c r="P1764" s="213"/>
      <c r="Q1764" s="213"/>
      <c r="R1764" s="213"/>
      <c r="S1764" s="213"/>
      <c r="T1764" s="214"/>
      <c r="AT1764" s="215" t="s">
        <v>183</v>
      </c>
      <c r="AU1764" s="215" t="s">
        <v>89</v>
      </c>
      <c r="AV1764" s="13" t="s">
        <v>87</v>
      </c>
      <c r="AW1764" s="13" t="s">
        <v>36</v>
      </c>
      <c r="AX1764" s="13" t="s">
        <v>79</v>
      </c>
      <c r="AY1764" s="215" t="s">
        <v>174</v>
      </c>
    </row>
    <row r="1765" spans="2:51" s="13" customFormat="1" ht="11.25">
      <c r="B1765" s="205"/>
      <c r="C1765" s="206"/>
      <c r="D1765" s="207" t="s">
        <v>183</v>
      </c>
      <c r="E1765" s="208" t="s">
        <v>1</v>
      </c>
      <c r="F1765" s="209" t="s">
        <v>1590</v>
      </c>
      <c r="G1765" s="206"/>
      <c r="H1765" s="208" t="s">
        <v>1</v>
      </c>
      <c r="I1765" s="210"/>
      <c r="J1765" s="206"/>
      <c r="K1765" s="206"/>
      <c r="L1765" s="211"/>
      <c r="M1765" s="212"/>
      <c r="N1765" s="213"/>
      <c r="O1765" s="213"/>
      <c r="P1765" s="213"/>
      <c r="Q1765" s="213"/>
      <c r="R1765" s="213"/>
      <c r="S1765" s="213"/>
      <c r="T1765" s="214"/>
      <c r="AT1765" s="215" t="s">
        <v>183</v>
      </c>
      <c r="AU1765" s="215" t="s">
        <v>89</v>
      </c>
      <c r="AV1765" s="13" t="s">
        <v>87</v>
      </c>
      <c r="AW1765" s="13" t="s">
        <v>36</v>
      </c>
      <c r="AX1765" s="13" t="s">
        <v>79</v>
      </c>
      <c r="AY1765" s="215" t="s">
        <v>174</v>
      </c>
    </row>
    <row r="1766" spans="2:51" s="14" customFormat="1" ht="11.25">
      <c r="B1766" s="216"/>
      <c r="C1766" s="217"/>
      <c r="D1766" s="207" t="s">
        <v>183</v>
      </c>
      <c r="E1766" s="218" t="s">
        <v>1</v>
      </c>
      <c r="F1766" s="219" t="s">
        <v>1591</v>
      </c>
      <c r="G1766" s="217"/>
      <c r="H1766" s="220">
        <v>119.2</v>
      </c>
      <c r="I1766" s="221"/>
      <c r="J1766" s="217"/>
      <c r="K1766" s="217"/>
      <c r="L1766" s="222"/>
      <c r="M1766" s="223"/>
      <c r="N1766" s="224"/>
      <c r="O1766" s="224"/>
      <c r="P1766" s="224"/>
      <c r="Q1766" s="224"/>
      <c r="R1766" s="224"/>
      <c r="S1766" s="224"/>
      <c r="T1766" s="225"/>
      <c r="AT1766" s="226" t="s">
        <v>183</v>
      </c>
      <c r="AU1766" s="226" t="s">
        <v>89</v>
      </c>
      <c r="AV1766" s="14" t="s">
        <v>89</v>
      </c>
      <c r="AW1766" s="14" t="s">
        <v>36</v>
      </c>
      <c r="AX1766" s="14" t="s">
        <v>79</v>
      </c>
      <c r="AY1766" s="226" t="s">
        <v>174</v>
      </c>
    </row>
    <row r="1767" spans="2:51" s="13" customFormat="1" ht="11.25">
      <c r="B1767" s="205"/>
      <c r="C1767" s="206"/>
      <c r="D1767" s="207" t="s">
        <v>183</v>
      </c>
      <c r="E1767" s="208" t="s">
        <v>1</v>
      </c>
      <c r="F1767" s="209" t="s">
        <v>1592</v>
      </c>
      <c r="G1767" s="206"/>
      <c r="H1767" s="208" t="s">
        <v>1</v>
      </c>
      <c r="I1767" s="210"/>
      <c r="J1767" s="206"/>
      <c r="K1767" s="206"/>
      <c r="L1767" s="211"/>
      <c r="M1767" s="212"/>
      <c r="N1767" s="213"/>
      <c r="O1767" s="213"/>
      <c r="P1767" s="213"/>
      <c r="Q1767" s="213"/>
      <c r="R1767" s="213"/>
      <c r="S1767" s="213"/>
      <c r="T1767" s="214"/>
      <c r="AT1767" s="215" t="s">
        <v>183</v>
      </c>
      <c r="AU1767" s="215" t="s">
        <v>89</v>
      </c>
      <c r="AV1767" s="13" t="s">
        <v>87</v>
      </c>
      <c r="AW1767" s="13" t="s">
        <v>36</v>
      </c>
      <c r="AX1767" s="13" t="s">
        <v>79</v>
      </c>
      <c r="AY1767" s="215" t="s">
        <v>174</v>
      </c>
    </row>
    <row r="1768" spans="2:51" s="14" customFormat="1" ht="11.25">
      <c r="B1768" s="216"/>
      <c r="C1768" s="217"/>
      <c r="D1768" s="207" t="s">
        <v>183</v>
      </c>
      <c r="E1768" s="218" t="s">
        <v>1</v>
      </c>
      <c r="F1768" s="219" t="s">
        <v>1593</v>
      </c>
      <c r="G1768" s="217"/>
      <c r="H1768" s="220">
        <v>205</v>
      </c>
      <c r="I1768" s="221"/>
      <c r="J1768" s="217"/>
      <c r="K1768" s="217"/>
      <c r="L1768" s="222"/>
      <c r="M1768" s="223"/>
      <c r="N1768" s="224"/>
      <c r="O1768" s="224"/>
      <c r="P1768" s="224"/>
      <c r="Q1768" s="224"/>
      <c r="R1768" s="224"/>
      <c r="S1768" s="224"/>
      <c r="T1768" s="225"/>
      <c r="AT1768" s="226" t="s">
        <v>183</v>
      </c>
      <c r="AU1768" s="226" t="s">
        <v>89</v>
      </c>
      <c r="AV1768" s="14" t="s">
        <v>89</v>
      </c>
      <c r="AW1768" s="14" t="s">
        <v>36</v>
      </c>
      <c r="AX1768" s="14" t="s">
        <v>79</v>
      </c>
      <c r="AY1768" s="226" t="s">
        <v>174</v>
      </c>
    </row>
    <row r="1769" spans="2:51" s="13" customFormat="1" ht="11.25">
      <c r="B1769" s="205"/>
      <c r="C1769" s="206"/>
      <c r="D1769" s="207" t="s">
        <v>183</v>
      </c>
      <c r="E1769" s="208" t="s">
        <v>1</v>
      </c>
      <c r="F1769" s="209" t="s">
        <v>1603</v>
      </c>
      <c r="G1769" s="206"/>
      <c r="H1769" s="208" t="s">
        <v>1</v>
      </c>
      <c r="I1769" s="210"/>
      <c r="J1769" s="206"/>
      <c r="K1769" s="206"/>
      <c r="L1769" s="211"/>
      <c r="M1769" s="212"/>
      <c r="N1769" s="213"/>
      <c r="O1769" s="213"/>
      <c r="P1769" s="213"/>
      <c r="Q1769" s="213"/>
      <c r="R1769" s="213"/>
      <c r="S1769" s="213"/>
      <c r="T1769" s="214"/>
      <c r="AT1769" s="215" t="s">
        <v>183</v>
      </c>
      <c r="AU1769" s="215" t="s">
        <v>89</v>
      </c>
      <c r="AV1769" s="13" t="s">
        <v>87</v>
      </c>
      <c r="AW1769" s="13" t="s">
        <v>36</v>
      </c>
      <c r="AX1769" s="13" t="s">
        <v>79</v>
      </c>
      <c r="AY1769" s="215" t="s">
        <v>174</v>
      </c>
    </row>
    <row r="1770" spans="2:51" s="14" customFormat="1" ht="11.25">
      <c r="B1770" s="216"/>
      <c r="C1770" s="217"/>
      <c r="D1770" s="207" t="s">
        <v>183</v>
      </c>
      <c r="E1770" s="218" t="s">
        <v>1</v>
      </c>
      <c r="F1770" s="219" t="s">
        <v>1604</v>
      </c>
      <c r="G1770" s="217"/>
      <c r="H1770" s="220">
        <v>19.6</v>
      </c>
      <c r="I1770" s="221"/>
      <c r="J1770" s="217"/>
      <c r="K1770" s="217"/>
      <c r="L1770" s="222"/>
      <c r="M1770" s="223"/>
      <c r="N1770" s="224"/>
      <c r="O1770" s="224"/>
      <c r="P1770" s="224"/>
      <c r="Q1770" s="224"/>
      <c r="R1770" s="224"/>
      <c r="S1770" s="224"/>
      <c r="T1770" s="225"/>
      <c r="AT1770" s="226" t="s">
        <v>183</v>
      </c>
      <c r="AU1770" s="226" t="s">
        <v>89</v>
      </c>
      <c r="AV1770" s="14" t="s">
        <v>89</v>
      </c>
      <c r="AW1770" s="14" t="s">
        <v>36</v>
      </c>
      <c r="AX1770" s="14" t="s">
        <v>79</v>
      </c>
      <c r="AY1770" s="226" t="s">
        <v>174</v>
      </c>
    </row>
    <row r="1771" spans="2:51" s="15" customFormat="1" ht="11.25">
      <c r="B1771" s="227"/>
      <c r="C1771" s="228"/>
      <c r="D1771" s="207" t="s">
        <v>183</v>
      </c>
      <c r="E1771" s="229" t="s">
        <v>1</v>
      </c>
      <c r="F1771" s="230" t="s">
        <v>188</v>
      </c>
      <c r="G1771" s="228"/>
      <c r="H1771" s="231">
        <v>343.8</v>
      </c>
      <c r="I1771" s="232"/>
      <c r="J1771" s="228"/>
      <c r="K1771" s="228"/>
      <c r="L1771" s="233"/>
      <c r="M1771" s="234"/>
      <c r="N1771" s="235"/>
      <c r="O1771" s="235"/>
      <c r="P1771" s="235"/>
      <c r="Q1771" s="235"/>
      <c r="R1771" s="235"/>
      <c r="S1771" s="235"/>
      <c r="T1771" s="236"/>
      <c r="AT1771" s="237" t="s">
        <v>183</v>
      </c>
      <c r="AU1771" s="237" t="s">
        <v>89</v>
      </c>
      <c r="AV1771" s="15" t="s">
        <v>181</v>
      </c>
      <c r="AW1771" s="15" t="s">
        <v>36</v>
      </c>
      <c r="AX1771" s="15" t="s">
        <v>87</v>
      </c>
      <c r="AY1771" s="237" t="s">
        <v>174</v>
      </c>
    </row>
    <row r="1772" spans="1:65" s="2" customFormat="1" ht="14.45" customHeight="1">
      <c r="A1772" s="35"/>
      <c r="B1772" s="36"/>
      <c r="C1772" s="249" t="s">
        <v>1605</v>
      </c>
      <c r="D1772" s="249" t="s">
        <v>317</v>
      </c>
      <c r="E1772" s="250" t="s">
        <v>1606</v>
      </c>
      <c r="F1772" s="251" t="s">
        <v>1607</v>
      </c>
      <c r="G1772" s="252" t="s">
        <v>179</v>
      </c>
      <c r="H1772" s="253">
        <v>395.37</v>
      </c>
      <c r="I1772" s="254"/>
      <c r="J1772" s="255">
        <f>ROUND(I1772*H1772,2)</f>
        <v>0</v>
      </c>
      <c r="K1772" s="251" t="s">
        <v>1</v>
      </c>
      <c r="L1772" s="256"/>
      <c r="M1772" s="257" t="s">
        <v>1</v>
      </c>
      <c r="N1772" s="258" t="s">
        <v>44</v>
      </c>
      <c r="O1772" s="72"/>
      <c r="P1772" s="201">
        <f>O1772*H1772</f>
        <v>0</v>
      </c>
      <c r="Q1772" s="201">
        <v>0.0002</v>
      </c>
      <c r="R1772" s="201">
        <f>Q1772*H1772</f>
        <v>0.079074</v>
      </c>
      <c r="S1772" s="201">
        <v>0</v>
      </c>
      <c r="T1772" s="202">
        <f>S1772*H1772</f>
        <v>0</v>
      </c>
      <c r="U1772" s="35"/>
      <c r="V1772" s="35"/>
      <c r="W1772" s="35"/>
      <c r="X1772" s="35"/>
      <c r="Y1772" s="35"/>
      <c r="Z1772" s="35"/>
      <c r="AA1772" s="35"/>
      <c r="AB1772" s="35"/>
      <c r="AC1772" s="35"/>
      <c r="AD1772" s="35"/>
      <c r="AE1772" s="35"/>
      <c r="AR1772" s="203" t="s">
        <v>371</v>
      </c>
      <c r="AT1772" s="203" t="s">
        <v>317</v>
      </c>
      <c r="AU1772" s="203" t="s">
        <v>89</v>
      </c>
      <c r="AY1772" s="18" t="s">
        <v>174</v>
      </c>
      <c r="BE1772" s="204">
        <f>IF(N1772="základní",J1772,0)</f>
        <v>0</v>
      </c>
      <c r="BF1772" s="204">
        <f>IF(N1772="snížená",J1772,0)</f>
        <v>0</v>
      </c>
      <c r="BG1772" s="204">
        <f>IF(N1772="zákl. přenesená",J1772,0)</f>
        <v>0</v>
      </c>
      <c r="BH1772" s="204">
        <f>IF(N1772="sníž. přenesená",J1772,0)</f>
        <v>0</v>
      </c>
      <c r="BI1772" s="204">
        <f>IF(N1772="nulová",J1772,0)</f>
        <v>0</v>
      </c>
      <c r="BJ1772" s="18" t="s">
        <v>87</v>
      </c>
      <c r="BK1772" s="204">
        <f>ROUND(I1772*H1772,2)</f>
        <v>0</v>
      </c>
      <c r="BL1772" s="18" t="s">
        <v>278</v>
      </c>
      <c r="BM1772" s="203" t="s">
        <v>1608</v>
      </c>
    </row>
    <row r="1773" spans="2:51" s="14" customFormat="1" ht="11.25">
      <c r="B1773" s="216"/>
      <c r="C1773" s="217"/>
      <c r="D1773" s="207" t="s">
        <v>183</v>
      </c>
      <c r="E1773" s="218" t="s">
        <v>1</v>
      </c>
      <c r="F1773" s="219" t="s">
        <v>1609</v>
      </c>
      <c r="G1773" s="217"/>
      <c r="H1773" s="220">
        <v>395.37</v>
      </c>
      <c r="I1773" s="221"/>
      <c r="J1773" s="217"/>
      <c r="K1773" s="217"/>
      <c r="L1773" s="222"/>
      <c r="M1773" s="223"/>
      <c r="N1773" s="224"/>
      <c r="O1773" s="224"/>
      <c r="P1773" s="224"/>
      <c r="Q1773" s="224"/>
      <c r="R1773" s="224"/>
      <c r="S1773" s="224"/>
      <c r="T1773" s="225"/>
      <c r="AT1773" s="226" t="s">
        <v>183</v>
      </c>
      <c r="AU1773" s="226" t="s">
        <v>89</v>
      </c>
      <c r="AV1773" s="14" t="s">
        <v>89</v>
      </c>
      <c r="AW1773" s="14" t="s">
        <v>36</v>
      </c>
      <c r="AX1773" s="14" t="s">
        <v>87</v>
      </c>
      <c r="AY1773" s="226" t="s">
        <v>174</v>
      </c>
    </row>
    <row r="1774" spans="1:65" s="2" customFormat="1" ht="14.45" customHeight="1">
      <c r="A1774" s="35"/>
      <c r="B1774" s="36"/>
      <c r="C1774" s="192" t="s">
        <v>1610</v>
      </c>
      <c r="D1774" s="192" t="s">
        <v>176</v>
      </c>
      <c r="E1774" s="193" t="s">
        <v>1611</v>
      </c>
      <c r="F1774" s="194" t="s">
        <v>1612</v>
      </c>
      <c r="G1774" s="195" t="s">
        <v>179</v>
      </c>
      <c r="H1774" s="196">
        <v>19.6</v>
      </c>
      <c r="I1774" s="197"/>
      <c r="J1774" s="198">
        <f>ROUND(I1774*H1774,2)</f>
        <v>0</v>
      </c>
      <c r="K1774" s="194" t="s">
        <v>180</v>
      </c>
      <c r="L1774" s="40"/>
      <c r="M1774" s="199" t="s">
        <v>1</v>
      </c>
      <c r="N1774" s="200" t="s">
        <v>44</v>
      </c>
      <c r="O1774" s="72"/>
      <c r="P1774" s="201">
        <f>O1774*H1774</f>
        <v>0</v>
      </c>
      <c r="Q1774" s="201">
        <v>0.00077</v>
      </c>
      <c r="R1774" s="201">
        <f>Q1774*H1774</f>
        <v>0.015092</v>
      </c>
      <c r="S1774" s="201">
        <v>0</v>
      </c>
      <c r="T1774" s="202">
        <f>S1774*H1774</f>
        <v>0</v>
      </c>
      <c r="U1774" s="35"/>
      <c r="V1774" s="35"/>
      <c r="W1774" s="35"/>
      <c r="X1774" s="35"/>
      <c r="Y1774" s="35"/>
      <c r="Z1774" s="35"/>
      <c r="AA1774" s="35"/>
      <c r="AB1774" s="35"/>
      <c r="AC1774" s="35"/>
      <c r="AD1774" s="35"/>
      <c r="AE1774" s="35"/>
      <c r="AR1774" s="203" t="s">
        <v>278</v>
      </c>
      <c r="AT1774" s="203" t="s">
        <v>176</v>
      </c>
      <c r="AU1774" s="203" t="s">
        <v>89</v>
      </c>
      <c r="AY1774" s="18" t="s">
        <v>174</v>
      </c>
      <c r="BE1774" s="204">
        <f>IF(N1774="základní",J1774,0)</f>
        <v>0</v>
      </c>
      <c r="BF1774" s="204">
        <f>IF(N1774="snížená",J1774,0)</f>
        <v>0</v>
      </c>
      <c r="BG1774" s="204">
        <f>IF(N1774="zákl. přenesená",J1774,0)</f>
        <v>0</v>
      </c>
      <c r="BH1774" s="204">
        <f>IF(N1774="sníž. přenesená",J1774,0)</f>
        <v>0</v>
      </c>
      <c r="BI1774" s="204">
        <f>IF(N1774="nulová",J1774,0)</f>
        <v>0</v>
      </c>
      <c r="BJ1774" s="18" t="s">
        <v>87</v>
      </c>
      <c r="BK1774" s="204">
        <f>ROUND(I1774*H1774,2)</f>
        <v>0</v>
      </c>
      <c r="BL1774" s="18" t="s">
        <v>278</v>
      </c>
      <c r="BM1774" s="203" t="s">
        <v>1613</v>
      </c>
    </row>
    <row r="1775" spans="2:51" s="13" customFormat="1" ht="11.25">
      <c r="B1775" s="205"/>
      <c r="C1775" s="206"/>
      <c r="D1775" s="207" t="s">
        <v>183</v>
      </c>
      <c r="E1775" s="208" t="s">
        <v>1</v>
      </c>
      <c r="F1775" s="209" t="s">
        <v>1603</v>
      </c>
      <c r="G1775" s="206"/>
      <c r="H1775" s="208" t="s">
        <v>1</v>
      </c>
      <c r="I1775" s="210"/>
      <c r="J1775" s="206"/>
      <c r="K1775" s="206"/>
      <c r="L1775" s="211"/>
      <c r="M1775" s="212"/>
      <c r="N1775" s="213"/>
      <c r="O1775" s="213"/>
      <c r="P1775" s="213"/>
      <c r="Q1775" s="213"/>
      <c r="R1775" s="213"/>
      <c r="S1775" s="213"/>
      <c r="T1775" s="214"/>
      <c r="AT1775" s="215" t="s">
        <v>183</v>
      </c>
      <c r="AU1775" s="215" t="s">
        <v>89</v>
      </c>
      <c r="AV1775" s="13" t="s">
        <v>87</v>
      </c>
      <c r="AW1775" s="13" t="s">
        <v>36</v>
      </c>
      <c r="AX1775" s="13" t="s">
        <v>79</v>
      </c>
      <c r="AY1775" s="215" t="s">
        <v>174</v>
      </c>
    </row>
    <row r="1776" spans="2:51" s="14" customFormat="1" ht="11.25">
      <c r="B1776" s="216"/>
      <c r="C1776" s="217"/>
      <c r="D1776" s="207" t="s">
        <v>183</v>
      </c>
      <c r="E1776" s="218" t="s">
        <v>1</v>
      </c>
      <c r="F1776" s="219" t="s">
        <v>1604</v>
      </c>
      <c r="G1776" s="217"/>
      <c r="H1776" s="220">
        <v>19.6</v>
      </c>
      <c r="I1776" s="221"/>
      <c r="J1776" s="217"/>
      <c r="K1776" s="217"/>
      <c r="L1776" s="222"/>
      <c r="M1776" s="223"/>
      <c r="N1776" s="224"/>
      <c r="O1776" s="224"/>
      <c r="P1776" s="224"/>
      <c r="Q1776" s="224"/>
      <c r="R1776" s="224"/>
      <c r="S1776" s="224"/>
      <c r="T1776" s="225"/>
      <c r="AT1776" s="226" t="s">
        <v>183</v>
      </c>
      <c r="AU1776" s="226" t="s">
        <v>89</v>
      </c>
      <c r="AV1776" s="14" t="s">
        <v>89</v>
      </c>
      <c r="AW1776" s="14" t="s">
        <v>36</v>
      </c>
      <c r="AX1776" s="14" t="s">
        <v>79</v>
      </c>
      <c r="AY1776" s="226" t="s">
        <v>174</v>
      </c>
    </row>
    <row r="1777" spans="2:51" s="15" customFormat="1" ht="11.25">
      <c r="B1777" s="227"/>
      <c r="C1777" s="228"/>
      <c r="D1777" s="207" t="s">
        <v>183</v>
      </c>
      <c r="E1777" s="229" t="s">
        <v>1</v>
      </c>
      <c r="F1777" s="230" t="s">
        <v>188</v>
      </c>
      <c r="G1777" s="228"/>
      <c r="H1777" s="231">
        <v>19.6</v>
      </c>
      <c r="I1777" s="232"/>
      <c r="J1777" s="228"/>
      <c r="K1777" s="228"/>
      <c r="L1777" s="233"/>
      <c r="M1777" s="234"/>
      <c r="N1777" s="235"/>
      <c r="O1777" s="235"/>
      <c r="P1777" s="235"/>
      <c r="Q1777" s="235"/>
      <c r="R1777" s="235"/>
      <c r="S1777" s="235"/>
      <c r="T1777" s="236"/>
      <c r="AT1777" s="237" t="s">
        <v>183</v>
      </c>
      <c r="AU1777" s="237" t="s">
        <v>89</v>
      </c>
      <c r="AV1777" s="15" t="s">
        <v>181</v>
      </c>
      <c r="AW1777" s="15" t="s">
        <v>36</v>
      </c>
      <c r="AX1777" s="15" t="s">
        <v>87</v>
      </c>
      <c r="AY1777" s="237" t="s">
        <v>174</v>
      </c>
    </row>
    <row r="1778" spans="1:65" s="2" customFormat="1" ht="14.45" customHeight="1">
      <c r="A1778" s="35"/>
      <c r="B1778" s="36"/>
      <c r="C1778" s="249" t="s">
        <v>1614</v>
      </c>
      <c r="D1778" s="249" t="s">
        <v>317</v>
      </c>
      <c r="E1778" s="250" t="s">
        <v>1595</v>
      </c>
      <c r="F1778" s="251" t="s">
        <v>1596</v>
      </c>
      <c r="G1778" s="252" t="s">
        <v>179</v>
      </c>
      <c r="H1778" s="253">
        <v>23.52</v>
      </c>
      <c r="I1778" s="254"/>
      <c r="J1778" s="255">
        <f>ROUND(I1778*H1778,2)</f>
        <v>0</v>
      </c>
      <c r="K1778" s="251" t="s">
        <v>180</v>
      </c>
      <c r="L1778" s="256"/>
      <c r="M1778" s="257" t="s">
        <v>1</v>
      </c>
      <c r="N1778" s="258" t="s">
        <v>44</v>
      </c>
      <c r="O1778" s="72"/>
      <c r="P1778" s="201">
        <f>O1778*H1778</f>
        <v>0</v>
      </c>
      <c r="Q1778" s="201">
        <v>0.0019</v>
      </c>
      <c r="R1778" s="201">
        <f>Q1778*H1778</f>
        <v>0.044688</v>
      </c>
      <c r="S1778" s="201">
        <v>0</v>
      </c>
      <c r="T1778" s="202">
        <f>S1778*H1778</f>
        <v>0</v>
      </c>
      <c r="U1778" s="35"/>
      <c r="V1778" s="35"/>
      <c r="W1778" s="35"/>
      <c r="X1778" s="35"/>
      <c r="Y1778" s="35"/>
      <c r="Z1778" s="35"/>
      <c r="AA1778" s="35"/>
      <c r="AB1778" s="35"/>
      <c r="AC1778" s="35"/>
      <c r="AD1778" s="35"/>
      <c r="AE1778" s="35"/>
      <c r="AR1778" s="203" t="s">
        <v>371</v>
      </c>
      <c r="AT1778" s="203" t="s">
        <v>317</v>
      </c>
      <c r="AU1778" s="203" t="s">
        <v>89</v>
      </c>
      <c r="AY1778" s="18" t="s">
        <v>174</v>
      </c>
      <c r="BE1778" s="204">
        <f>IF(N1778="základní",J1778,0)</f>
        <v>0</v>
      </c>
      <c r="BF1778" s="204">
        <f>IF(N1778="snížená",J1778,0)</f>
        <v>0</v>
      </c>
      <c r="BG1778" s="204">
        <f>IF(N1778="zákl. přenesená",J1778,0)</f>
        <v>0</v>
      </c>
      <c r="BH1778" s="204">
        <f>IF(N1778="sníž. přenesená",J1778,0)</f>
        <v>0</v>
      </c>
      <c r="BI1778" s="204">
        <f>IF(N1778="nulová",J1778,0)</f>
        <v>0</v>
      </c>
      <c r="BJ1778" s="18" t="s">
        <v>87</v>
      </c>
      <c r="BK1778" s="204">
        <f>ROUND(I1778*H1778,2)</f>
        <v>0</v>
      </c>
      <c r="BL1778" s="18" t="s">
        <v>278</v>
      </c>
      <c r="BM1778" s="203" t="s">
        <v>1615</v>
      </c>
    </row>
    <row r="1779" spans="2:51" s="14" customFormat="1" ht="11.25">
      <c r="B1779" s="216"/>
      <c r="C1779" s="217"/>
      <c r="D1779" s="207" t="s">
        <v>183</v>
      </c>
      <c r="E1779" s="218" t="s">
        <v>1</v>
      </c>
      <c r="F1779" s="219" t="s">
        <v>1616</v>
      </c>
      <c r="G1779" s="217"/>
      <c r="H1779" s="220">
        <v>23.52</v>
      </c>
      <c r="I1779" s="221"/>
      <c r="J1779" s="217"/>
      <c r="K1779" s="217"/>
      <c r="L1779" s="222"/>
      <c r="M1779" s="223"/>
      <c r="N1779" s="224"/>
      <c r="O1779" s="224"/>
      <c r="P1779" s="224"/>
      <c r="Q1779" s="224"/>
      <c r="R1779" s="224"/>
      <c r="S1779" s="224"/>
      <c r="T1779" s="225"/>
      <c r="AT1779" s="226" t="s">
        <v>183</v>
      </c>
      <c r="AU1779" s="226" t="s">
        <v>89</v>
      </c>
      <c r="AV1779" s="14" t="s">
        <v>89</v>
      </c>
      <c r="AW1779" s="14" t="s">
        <v>36</v>
      </c>
      <c r="AX1779" s="14" t="s">
        <v>87</v>
      </c>
      <c r="AY1779" s="226" t="s">
        <v>174</v>
      </c>
    </row>
    <row r="1780" spans="1:65" s="2" customFormat="1" ht="14.45" customHeight="1">
      <c r="A1780" s="35"/>
      <c r="B1780" s="36"/>
      <c r="C1780" s="192" t="s">
        <v>1617</v>
      </c>
      <c r="D1780" s="192" t="s">
        <v>176</v>
      </c>
      <c r="E1780" s="193" t="s">
        <v>1618</v>
      </c>
      <c r="F1780" s="194" t="s">
        <v>1619</v>
      </c>
      <c r="G1780" s="195" t="s">
        <v>1573</v>
      </c>
      <c r="H1780" s="259"/>
      <c r="I1780" s="197"/>
      <c r="J1780" s="198">
        <f>ROUND(I1780*H1780,2)</f>
        <v>0</v>
      </c>
      <c r="K1780" s="194" t="s">
        <v>180</v>
      </c>
      <c r="L1780" s="40"/>
      <c r="M1780" s="199" t="s">
        <v>1</v>
      </c>
      <c r="N1780" s="200" t="s">
        <v>44</v>
      </c>
      <c r="O1780" s="72"/>
      <c r="P1780" s="201">
        <f>O1780*H1780</f>
        <v>0</v>
      </c>
      <c r="Q1780" s="201">
        <v>0</v>
      </c>
      <c r="R1780" s="201">
        <f>Q1780*H1780</f>
        <v>0</v>
      </c>
      <c r="S1780" s="201">
        <v>0</v>
      </c>
      <c r="T1780" s="202">
        <f>S1780*H1780</f>
        <v>0</v>
      </c>
      <c r="U1780" s="35"/>
      <c r="V1780" s="35"/>
      <c r="W1780" s="35"/>
      <c r="X1780" s="35"/>
      <c r="Y1780" s="35"/>
      <c r="Z1780" s="35"/>
      <c r="AA1780" s="35"/>
      <c r="AB1780" s="35"/>
      <c r="AC1780" s="35"/>
      <c r="AD1780" s="35"/>
      <c r="AE1780" s="35"/>
      <c r="AR1780" s="203" t="s">
        <v>278</v>
      </c>
      <c r="AT1780" s="203" t="s">
        <v>176</v>
      </c>
      <c r="AU1780" s="203" t="s">
        <v>89</v>
      </c>
      <c r="AY1780" s="18" t="s">
        <v>174</v>
      </c>
      <c r="BE1780" s="204">
        <f>IF(N1780="základní",J1780,0)</f>
        <v>0</v>
      </c>
      <c r="BF1780" s="204">
        <f>IF(N1780="snížená",J1780,0)</f>
        <v>0</v>
      </c>
      <c r="BG1780" s="204">
        <f>IF(N1780="zákl. přenesená",J1780,0)</f>
        <v>0</v>
      </c>
      <c r="BH1780" s="204">
        <f>IF(N1780="sníž. přenesená",J1780,0)</f>
        <v>0</v>
      </c>
      <c r="BI1780" s="204">
        <f>IF(N1780="nulová",J1780,0)</f>
        <v>0</v>
      </c>
      <c r="BJ1780" s="18" t="s">
        <v>87</v>
      </c>
      <c r="BK1780" s="204">
        <f>ROUND(I1780*H1780,2)</f>
        <v>0</v>
      </c>
      <c r="BL1780" s="18" t="s">
        <v>278</v>
      </c>
      <c r="BM1780" s="203" t="s">
        <v>1620</v>
      </c>
    </row>
    <row r="1781" spans="2:63" s="12" customFormat="1" ht="22.9" customHeight="1">
      <c r="B1781" s="176"/>
      <c r="C1781" s="177"/>
      <c r="D1781" s="178" t="s">
        <v>78</v>
      </c>
      <c r="E1781" s="190" t="s">
        <v>1621</v>
      </c>
      <c r="F1781" s="190" t="s">
        <v>1622</v>
      </c>
      <c r="G1781" s="177"/>
      <c r="H1781" s="177"/>
      <c r="I1781" s="180"/>
      <c r="J1781" s="191">
        <f>BK1781</f>
        <v>0</v>
      </c>
      <c r="K1781" s="177"/>
      <c r="L1781" s="182"/>
      <c r="M1781" s="183"/>
      <c r="N1781" s="184"/>
      <c r="O1781" s="184"/>
      <c r="P1781" s="185">
        <f>SUM(P1782:P1887)</f>
        <v>0</v>
      </c>
      <c r="Q1781" s="184"/>
      <c r="R1781" s="185">
        <f>SUM(R1782:R1887)</f>
        <v>4.7732246499999995</v>
      </c>
      <c r="S1781" s="184"/>
      <c r="T1781" s="186">
        <f>SUM(T1782:T1887)</f>
        <v>0</v>
      </c>
      <c r="AR1781" s="187" t="s">
        <v>89</v>
      </c>
      <c r="AT1781" s="188" t="s">
        <v>78</v>
      </c>
      <c r="AU1781" s="188" t="s">
        <v>87</v>
      </c>
      <c r="AY1781" s="187" t="s">
        <v>174</v>
      </c>
      <c r="BK1781" s="189">
        <f>SUM(BK1782:BK1887)</f>
        <v>0</v>
      </c>
    </row>
    <row r="1782" spans="1:65" s="2" customFormat="1" ht="14.45" customHeight="1">
      <c r="A1782" s="35"/>
      <c r="B1782" s="36"/>
      <c r="C1782" s="192" t="s">
        <v>1623</v>
      </c>
      <c r="D1782" s="192" t="s">
        <v>176</v>
      </c>
      <c r="E1782" s="193" t="s">
        <v>1624</v>
      </c>
      <c r="F1782" s="194" t="s">
        <v>1625</v>
      </c>
      <c r="G1782" s="195" t="s">
        <v>179</v>
      </c>
      <c r="H1782" s="196">
        <v>174.95</v>
      </c>
      <c r="I1782" s="197"/>
      <c r="J1782" s="198">
        <f>ROUND(I1782*H1782,2)</f>
        <v>0</v>
      </c>
      <c r="K1782" s="194" t="s">
        <v>180</v>
      </c>
      <c r="L1782" s="40"/>
      <c r="M1782" s="199" t="s">
        <v>1</v>
      </c>
      <c r="N1782" s="200" t="s">
        <v>44</v>
      </c>
      <c r="O1782" s="72"/>
      <c r="P1782" s="201">
        <f>O1782*H1782</f>
        <v>0</v>
      </c>
      <c r="Q1782" s="201">
        <v>0</v>
      </c>
      <c r="R1782" s="201">
        <f>Q1782*H1782</f>
        <v>0</v>
      </c>
      <c r="S1782" s="201">
        <v>0</v>
      </c>
      <c r="T1782" s="202">
        <f>S1782*H1782</f>
        <v>0</v>
      </c>
      <c r="U1782" s="35"/>
      <c r="V1782" s="35"/>
      <c r="W1782" s="35"/>
      <c r="X1782" s="35"/>
      <c r="Y1782" s="35"/>
      <c r="Z1782" s="35"/>
      <c r="AA1782" s="35"/>
      <c r="AB1782" s="35"/>
      <c r="AC1782" s="35"/>
      <c r="AD1782" s="35"/>
      <c r="AE1782" s="35"/>
      <c r="AR1782" s="203" t="s">
        <v>278</v>
      </c>
      <c r="AT1782" s="203" t="s">
        <v>176</v>
      </c>
      <c r="AU1782" s="203" t="s">
        <v>89</v>
      </c>
      <c r="AY1782" s="18" t="s">
        <v>174</v>
      </c>
      <c r="BE1782" s="204">
        <f>IF(N1782="základní",J1782,0)</f>
        <v>0</v>
      </c>
      <c r="BF1782" s="204">
        <f>IF(N1782="snížená",J1782,0)</f>
        <v>0</v>
      </c>
      <c r="BG1782" s="204">
        <f>IF(N1782="zákl. přenesená",J1782,0)</f>
        <v>0</v>
      </c>
      <c r="BH1782" s="204">
        <f>IF(N1782="sníž. přenesená",J1782,0)</f>
        <v>0</v>
      </c>
      <c r="BI1782" s="204">
        <f>IF(N1782="nulová",J1782,0)</f>
        <v>0</v>
      </c>
      <c r="BJ1782" s="18" t="s">
        <v>87</v>
      </c>
      <c r="BK1782" s="204">
        <f>ROUND(I1782*H1782,2)</f>
        <v>0</v>
      </c>
      <c r="BL1782" s="18" t="s">
        <v>278</v>
      </c>
      <c r="BM1782" s="203" t="s">
        <v>1626</v>
      </c>
    </row>
    <row r="1783" spans="2:51" s="13" customFormat="1" ht="11.25">
      <c r="B1783" s="205"/>
      <c r="C1783" s="206"/>
      <c r="D1783" s="207" t="s">
        <v>183</v>
      </c>
      <c r="E1783" s="208" t="s">
        <v>1</v>
      </c>
      <c r="F1783" s="209" t="s">
        <v>529</v>
      </c>
      <c r="G1783" s="206"/>
      <c r="H1783" s="208" t="s">
        <v>1</v>
      </c>
      <c r="I1783" s="210"/>
      <c r="J1783" s="206"/>
      <c r="K1783" s="206"/>
      <c r="L1783" s="211"/>
      <c r="M1783" s="212"/>
      <c r="N1783" s="213"/>
      <c r="O1783" s="213"/>
      <c r="P1783" s="213"/>
      <c r="Q1783" s="213"/>
      <c r="R1783" s="213"/>
      <c r="S1783" s="213"/>
      <c r="T1783" s="214"/>
      <c r="AT1783" s="215" t="s">
        <v>183</v>
      </c>
      <c r="AU1783" s="215" t="s">
        <v>89</v>
      </c>
      <c r="AV1783" s="13" t="s">
        <v>87</v>
      </c>
      <c r="AW1783" s="13" t="s">
        <v>36</v>
      </c>
      <c r="AX1783" s="13" t="s">
        <v>79</v>
      </c>
      <c r="AY1783" s="215" t="s">
        <v>174</v>
      </c>
    </row>
    <row r="1784" spans="2:51" s="13" customFormat="1" ht="11.25">
      <c r="B1784" s="205"/>
      <c r="C1784" s="206"/>
      <c r="D1784" s="207" t="s">
        <v>183</v>
      </c>
      <c r="E1784" s="208" t="s">
        <v>1</v>
      </c>
      <c r="F1784" s="209" t="s">
        <v>200</v>
      </c>
      <c r="G1784" s="206"/>
      <c r="H1784" s="208" t="s">
        <v>1</v>
      </c>
      <c r="I1784" s="210"/>
      <c r="J1784" s="206"/>
      <c r="K1784" s="206"/>
      <c r="L1784" s="211"/>
      <c r="M1784" s="212"/>
      <c r="N1784" s="213"/>
      <c r="O1784" s="213"/>
      <c r="P1784" s="213"/>
      <c r="Q1784" s="213"/>
      <c r="R1784" s="213"/>
      <c r="S1784" s="213"/>
      <c r="T1784" s="214"/>
      <c r="AT1784" s="215" t="s">
        <v>183</v>
      </c>
      <c r="AU1784" s="215" t="s">
        <v>89</v>
      </c>
      <c r="AV1784" s="13" t="s">
        <v>87</v>
      </c>
      <c r="AW1784" s="13" t="s">
        <v>36</v>
      </c>
      <c r="AX1784" s="13" t="s">
        <v>79</v>
      </c>
      <c r="AY1784" s="215" t="s">
        <v>174</v>
      </c>
    </row>
    <row r="1785" spans="2:51" s="13" customFormat="1" ht="11.25">
      <c r="B1785" s="205"/>
      <c r="C1785" s="206"/>
      <c r="D1785" s="207" t="s">
        <v>183</v>
      </c>
      <c r="E1785" s="208" t="s">
        <v>1</v>
      </c>
      <c r="F1785" s="209" t="s">
        <v>957</v>
      </c>
      <c r="G1785" s="206"/>
      <c r="H1785" s="208" t="s">
        <v>1</v>
      </c>
      <c r="I1785" s="210"/>
      <c r="J1785" s="206"/>
      <c r="K1785" s="206"/>
      <c r="L1785" s="211"/>
      <c r="M1785" s="212"/>
      <c r="N1785" s="213"/>
      <c r="O1785" s="213"/>
      <c r="P1785" s="213"/>
      <c r="Q1785" s="213"/>
      <c r="R1785" s="213"/>
      <c r="S1785" s="213"/>
      <c r="T1785" s="214"/>
      <c r="AT1785" s="215" t="s">
        <v>183</v>
      </c>
      <c r="AU1785" s="215" t="s">
        <v>89</v>
      </c>
      <c r="AV1785" s="13" t="s">
        <v>87</v>
      </c>
      <c r="AW1785" s="13" t="s">
        <v>36</v>
      </c>
      <c r="AX1785" s="13" t="s">
        <v>79</v>
      </c>
      <c r="AY1785" s="215" t="s">
        <v>174</v>
      </c>
    </row>
    <row r="1786" spans="2:51" s="14" customFormat="1" ht="11.25">
      <c r="B1786" s="216"/>
      <c r="C1786" s="217"/>
      <c r="D1786" s="207" t="s">
        <v>183</v>
      </c>
      <c r="E1786" s="218" t="s">
        <v>1</v>
      </c>
      <c r="F1786" s="219" t="s">
        <v>958</v>
      </c>
      <c r="G1786" s="217"/>
      <c r="H1786" s="220">
        <v>50.63</v>
      </c>
      <c r="I1786" s="221"/>
      <c r="J1786" s="217"/>
      <c r="K1786" s="217"/>
      <c r="L1786" s="222"/>
      <c r="M1786" s="223"/>
      <c r="N1786" s="224"/>
      <c r="O1786" s="224"/>
      <c r="P1786" s="224"/>
      <c r="Q1786" s="224"/>
      <c r="R1786" s="224"/>
      <c r="S1786" s="224"/>
      <c r="T1786" s="225"/>
      <c r="AT1786" s="226" t="s">
        <v>183</v>
      </c>
      <c r="AU1786" s="226" t="s">
        <v>89</v>
      </c>
      <c r="AV1786" s="14" t="s">
        <v>89</v>
      </c>
      <c r="AW1786" s="14" t="s">
        <v>36</v>
      </c>
      <c r="AX1786" s="14" t="s">
        <v>79</v>
      </c>
      <c r="AY1786" s="226" t="s">
        <v>174</v>
      </c>
    </row>
    <row r="1787" spans="2:51" s="16" customFormat="1" ht="11.25">
      <c r="B1787" s="238"/>
      <c r="C1787" s="239"/>
      <c r="D1787" s="207" t="s">
        <v>183</v>
      </c>
      <c r="E1787" s="240" t="s">
        <v>1</v>
      </c>
      <c r="F1787" s="241" t="s">
        <v>226</v>
      </c>
      <c r="G1787" s="239"/>
      <c r="H1787" s="242">
        <v>50.63</v>
      </c>
      <c r="I1787" s="243"/>
      <c r="J1787" s="239"/>
      <c r="K1787" s="239"/>
      <c r="L1787" s="244"/>
      <c r="M1787" s="245"/>
      <c r="N1787" s="246"/>
      <c r="O1787" s="246"/>
      <c r="P1787" s="246"/>
      <c r="Q1787" s="246"/>
      <c r="R1787" s="246"/>
      <c r="S1787" s="246"/>
      <c r="T1787" s="247"/>
      <c r="AT1787" s="248" t="s">
        <v>183</v>
      </c>
      <c r="AU1787" s="248" t="s">
        <v>89</v>
      </c>
      <c r="AV1787" s="16" t="s">
        <v>194</v>
      </c>
      <c r="AW1787" s="16" t="s">
        <v>36</v>
      </c>
      <c r="AX1787" s="16" t="s">
        <v>79</v>
      </c>
      <c r="AY1787" s="248" t="s">
        <v>174</v>
      </c>
    </row>
    <row r="1788" spans="2:51" s="13" customFormat="1" ht="11.25">
      <c r="B1788" s="205"/>
      <c r="C1788" s="206"/>
      <c r="D1788" s="207" t="s">
        <v>183</v>
      </c>
      <c r="E1788" s="208" t="s">
        <v>1</v>
      </c>
      <c r="F1788" s="209" t="s">
        <v>199</v>
      </c>
      <c r="G1788" s="206"/>
      <c r="H1788" s="208" t="s">
        <v>1</v>
      </c>
      <c r="I1788" s="210"/>
      <c r="J1788" s="206"/>
      <c r="K1788" s="206"/>
      <c r="L1788" s="211"/>
      <c r="M1788" s="212"/>
      <c r="N1788" s="213"/>
      <c r="O1788" s="213"/>
      <c r="P1788" s="213"/>
      <c r="Q1788" s="213"/>
      <c r="R1788" s="213"/>
      <c r="S1788" s="213"/>
      <c r="T1788" s="214"/>
      <c r="AT1788" s="215" t="s">
        <v>183</v>
      </c>
      <c r="AU1788" s="215" t="s">
        <v>89</v>
      </c>
      <c r="AV1788" s="13" t="s">
        <v>87</v>
      </c>
      <c r="AW1788" s="13" t="s">
        <v>36</v>
      </c>
      <c r="AX1788" s="13" t="s">
        <v>79</v>
      </c>
      <c r="AY1788" s="215" t="s">
        <v>174</v>
      </c>
    </row>
    <row r="1789" spans="2:51" s="13" customFormat="1" ht="11.25">
      <c r="B1789" s="205"/>
      <c r="C1789" s="206"/>
      <c r="D1789" s="207" t="s">
        <v>183</v>
      </c>
      <c r="E1789" s="208" t="s">
        <v>1</v>
      </c>
      <c r="F1789" s="209" t="s">
        <v>200</v>
      </c>
      <c r="G1789" s="206"/>
      <c r="H1789" s="208" t="s">
        <v>1</v>
      </c>
      <c r="I1789" s="210"/>
      <c r="J1789" s="206"/>
      <c r="K1789" s="206"/>
      <c r="L1789" s="211"/>
      <c r="M1789" s="212"/>
      <c r="N1789" s="213"/>
      <c r="O1789" s="213"/>
      <c r="P1789" s="213"/>
      <c r="Q1789" s="213"/>
      <c r="R1789" s="213"/>
      <c r="S1789" s="213"/>
      <c r="T1789" s="214"/>
      <c r="AT1789" s="215" t="s">
        <v>183</v>
      </c>
      <c r="AU1789" s="215" t="s">
        <v>89</v>
      </c>
      <c r="AV1789" s="13" t="s">
        <v>87</v>
      </c>
      <c r="AW1789" s="13" t="s">
        <v>36</v>
      </c>
      <c r="AX1789" s="13" t="s">
        <v>79</v>
      </c>
      <c r="AY1789" s="215" t="s">
        <v>174</v>
      </c>
    </row>
    <row r="1790" spans="2:51" s="13" customFormat="1" ht="11.25">
      <c r="B1790" s="205"/>
      <c r="C1790" s="206"/>
      <c r="D1790" s="207" t="s">
        <v>183</v>
      </c>
      <c r="E1790" s="208" t="s">
        <v>1</v>
      </c>
      <c r="F1790" s="209" t="s">
        <v>201</v>
      </c>
      <c r="G1790" s="206"/>
      <c r="H1790" s="208" t="s">
        <v>1</v>
      </c>
      <c r="I1790" s="210"/>
      <c r="J1790" s="206"/>
      <c r="K1790" s="206"/>
      <c r="L1790" s="211"/>
      <c r="M1790" s="212"/>
      <c r="N1790" s="213"/>
      <c r="O1790" s="213"/>
      <c r="P1790" s="213"/>
      <c r="Q1790" s="213"/>
      <c r="R1790" s="213"/>
      <c r="S1790" s="213"/>
      <c r="T1790" s="214"/>
      <c r="AT1790" s="215" t="s">
        <v>183</v>
      </c>
      <c r="AU1790" s="215" t="s">
        <v>89</v>
      </c>
      <c r="AV1790" s="13" t="s">
        <v>87</v>
      </c>
      <c r="AW1790" s="13" t="s">
        <v>36</v>
      </c>
      <c r="AX1790" s="13" t="s">
        <v>79</v>
      </c>
      <c r="AY1790" s="215" t="s">
        <v>174</v>
      </c>
    </row>
    <row r="1791" spans="2:51" s="13" customFormat="1" ht="11.25">
      <c r="B1791" s="205"/>
      <c r="C1791" s="206"/>
      <c r="D1791" s="207" t="s">
        <v>183</v>
      </c>
      <c r="E1791" s="208" t="s">
        <v>1</v>
      </c>
      <c r="F1791" s="209" t="s">
        <v>402</v>
      </c>
      <c r="G1791" s="206"/>
      <c r="H1791" s="208" t="s">
        <v>1</v>
      </c>
      <c r="I1791" s="210"/>
      <c r="J1791" s="206"/>
      <c r="K1791" s="206"/>
      <c r="L1791" s="211"/>
      <c r="M1791" s="212"/>
      <c r="N1791" s="213"/>
      <c r="O1791" s="213"/>
      <c r="P1791" s="213"/>
      <c r="Q1791" s="213"/>
      <c r="R1791" s="213"/>
      <c r="S1791" s="213"/>
      <c r="T1791" s="214"/>
      <c r="AT1791" s="215" t="s">
        <v>183</v>
      </c>
      <c r="AU1791" s="215" t="s">
        <v>89</v>
      </c>
      <c r="AV1791" s="13" t="s">
        <v>87</v>
      </c>
      <c r="AW1791" s="13" t="s">
        <v>36</v>
      </c>
      <c r="AX1791" s="13" t="s">
        <v>79</v>
      </c>
      <c r="AY1791" s="215" t="s">
        <v>174</v>
      </c>
    </row>
    <row r="1792" spans="2:51" s="13" customFormat="1" ht="11.25">
      <c r="B1792" s="205"/>
      <c r="C1792" s="206"/>
      <c r="D1792" s="207" t="s">
        <v>183</v>
      </c>
      <c r="E1792" s="208" t="s">
        <v>1</v>
      </c>
      <c r="F1792" s="209" t="s">
        <v>390</v>
      </c>
      <c r="G1792" s="206"/>
      <c r="H1792" s="208" t="s">
        <v>1</v>
      </c>
      <c r="I1792" s="210"/>
      <c r="J1792" s="206"/>
      <c r="K1792" s="206"/>
      <c r="L1792" s="211"/>
      <c r="M1792" s="212"/>
      <c r="N1792" s="213"/>
      <c r="O1792" s="213"/>
      <c r="P1792" s="213"/>
      <c r="Q1792" s="213"/>
      <c r="R1792" s="213"/>
      <c r="S1792" s="213"/>
      <c r="T1792" s="214"/>
      <c r="AT1792" s="215" t="s">
        <v>183</v>
      </c>
      <c r="AU1792" s="215" t="s">
        <v>89</v>
      </c>
      <c r="AV1792" s="13" t="s">
        <v>87</v>
      </c>
      <c r="AW1792" s="13" t="s">
        <v>36</v>
      </c>
      <c r="AX1792" s="13" t="s">
        <v>79</v>
      </c>
      <c r="AY1792" s="215" t="s">
        <v>174</v>
      </c>
    </row>
    <row r="1793" spans="2:51" s="14" customFormat="1" ht="11.25">
      <c r="B1793" s="216"/>
      <c r="C1793" s="217"/>
      <c r="D1793" s="207" t="s">
        <v>183</v>
      </c>
      <c r="E1793" s="218" t="s">
        <v>1</v>
      </c>
      <c r="F1793" s="219" t="s">
        <v>1500</v>
      </c>
      <c r="G1793" s="217"/>
      <c r="H1793" s="220">
        <v>12.45</v>
      </c>
      <c r="I1793" s="221"/>
      <c r="J1793" s="217"/>
      <c r="K1793" s="217"/>
      <c r="L1793" s="222"/>
      <c r="M1793" s="223"/>
      <c r="N1793" s="224"/>
      <c r="O1793" s="224"/>
      <c r="P1793" s="224"/>
      <c r="Q1793" s="224"/>
      <c r="R1793" s="224"/>
      <c r="S1793" s="224"/>
      <c r="T1793" s="225"/>
      <c r="AT1793" s="226" t="s">
        <v>183</v>
      </c>
      <c r="AU1793" s="226" t="s">
        <v>89</v>
      </c>
      <c r="AV1793" s="14" t="s">
        <v>89</v>
      </c>
      <c r="AW1793" s="14" t="s">
        <v>36</v>
      </c>
      <c r="AX1793" s="14" t="s">
        <v>79</v>
      </c>
      <c r="AY1793" s="226" t="s">
        <v>174</v>
      </c>
    </row>
    <row r="1794" spans="2:51" s="13" customFormat="1" ht="11.25">
      <c r="B1794" s="205"/>
      <c r="C1794" s="206"/>
      <c r="D1794" s="207" t="s">
        <v>183</v>
      </c>
      <c r="E1794" s="208" t="s">
        <v>1</v>
      </c>
      <c r="F1794" s="209" t="s">
        <v>392</v>
      </c>
      <c r="G1794" s="206"/>
      <c r="H1794" s="208" t="s">
        <v>1</v>
      </c>
      <c r="I1794" s="210"/>
      <c r="J1794" s="206"/>
      <c r="K1794" s="206"/>
      <c r="L1794" s="211"/>
      <c r="M1794" s="212"/>
      <c r="N1794" s="213"/>
      <c r="O1794" s="213"/>
      <c r="P1794" s="213"/>
      <c r="Q1794" s="213"/>
      <c r="R1794" s="213"/>
      <c r="S1794" s="213"/>
      <c r="T1794" s="214"/>
      <c r="AT1794" s="215" t="s">
        <v>183</v>
      </c>
      <c r="AU1794" s="215" t="s">
        <v>89</v>
      </c>
      <c r="AV1794" s="13" t="s">
        <v>87</v>
      </c>
      <c r="AW1794" s="13" t="s">
        <v>36</v>
      </c>
      <c r="AX1794" s="13" t="s">
        <v>79</v>
      </c>
      <c r="AY1794" s="215" t="s">
        <v>174</v>
      </c>
    </row>
    <row r="1795" spans="2:51" s="14" customFormat="1" ht="11.25">
      <c r="B1795" s="216"/>
      <c r="C1795" s="217"/>
      <c r="D1795" s="207" t="s">
        <v>183</v>
      </c>
      <c r="E1795" s="218" t="s">
        <v>1</v>
      </c>
      <c r="F1795" s="219" t="s">
        <v>1501</v>
      </c>
      <c r="G1795" s="217"/>
      <c r="H1795" s="220">
        <v>10.4</v>
      </c>
      <c r="I1795" s="221"/>
      <c r="J1795" s="217"/>
      <c r="K1795" s="217"/>
      <c r="L1795" s="222"/>
      <c r="M1795" s="223"/>
      <c r="N1795" s="224"/>
      <c r="O1795" s="224"/>
      <c r="P1795" s="224"/>
      <c r="Q1795" s="224"/>
      <c r="R1795" s="224"/>
      <c r="S1795" s="224"/>
      <c r="T1795" s="225"/>
      <c r="AT1795" s="226" t="s">
        <v>183</v>
      </c>
      <c r="AU1795" s="226" t="s">
        <v>89</v>
      </c>
      <c r="AV1795" s="14" t="s">
        <v>89</v>
      </c>
      <c r="AW1795" s="14" t="s">
        <v>36</v>
      </c>
      <c r="AX1795" s="14" t="s">
        <v>79</v>
      </c>
      <c r="AY1795" s="226" t="s">
        <v>174</v>
      </c>
    </row>
    <row r="1796" spans="2:51" s="13" customFormat="1" ht="11.25">
      <c r="B1796" s="205"/>
      <c r="C1796" s="206"/>
      <c r="D1796" s="207" t="s">
        <v>183</v>
      </c>
      <c r="E1796" s="208" t="s">
        <v>1</v>
      </c>
      <c r="F1796" s="209" t="s">
        <v>959</v>
      </c>
      <c r="G1796" s="206"/>
      <c r="H1796" s="208" t="s">
        <v>1</v>
      </c>
      <c r="I1796" s="210"/>
      <c r="J1796" s="206"/>
      <c r="K1796" s="206"/>
      <c r="L1796" s="211"/>
      <c r="M1796" s="212"/>
      <c r="N1796" s="213"/>
      <c r="O1796" s="213"/>
      <c r="P1796" s="213"/>
      <c r="Q1796" s="213"/>
      <c r="R1796" s="213"/>
      <c r="S1796" s="213"/>
      <c r="T1796" s="214"/>
      <c r="AT1796" s="215" t="s">
        <v>183</v>
      </c>
      <c r="AU1796" s="215" t="s">
        <v>89</v>
      </c>
      <c r="AV1796" s="13" t="s">
        <v>87</v>
      </c>
      <c r="AW1796" s="13" t="s">
        <v>36</v>
      </c>
      <c r="AX1796" s="13" t="s">
        <v>79</v>
      </c>
      <c r="AY1796" s="215" t="s">
        <v>174</v>
      </c>
    </row>
    <row r="1797" spans="2:51" s="14" customFormat="1" ht="11.25">
      <c r="B1797" s="216"/>
      <c r="C1797" s="217"/>
      <c r="D1797" s="207" t="s">
        <v>183</v>
      </c>
      <c r="E1797" s="218" t="s">
        <v>1</v>
      </c>
      <c r="F1797" s="219" t="s">
        <v>960</v>
      </c>
      <c r="G1797" s="217"/>
      <c r="H1797" s="220">
        <v>9.41</v>
      </c>
      <c r="I1797" s="221"/>
      <c r="J1797" s="217"/>
      <c r="K1797" s="217"/>
      <c r="L1797" s="222"/>
      <c r="M1797" s="223"/>
      <c r="N1797" s="224"/>
      <c r="O1797" s="224"/>
      <c r="P1797" s="224"/>
      <c r="Q1797" s="224"/>
      <c r="R1797" s="224"/>
      <c r="S1797" s="224"/>
      <c r="T1797" s="225"/>
      <c r="AT1797" s="226" t="s">
        <v>183</v>
      </c>
      <c r="AU1797" s="226" t="s">
        <v>89</v>
      </c>
      <c r="AV1797" s="14" t="s">
        <v>89</v>
      </c>
      <c r="AW1797" s="14" t="s">
        <v>36</v>
      </c>
      <c r="AX1797" s="14" t="s">
        <v>79</v>
      </c>
      <c r="AY1797" s="226" t="s">
        <v>174</v>
      </c>
    </row>
    <row r="1798" spans="2:51" s="14" customFormat="1" ht="11.25">
      <c r="B1798" s="216"/>
      <c r="C1798" s="217"/>
      <c r="D1798" s="207" t="s">
        <v>183</v>
      </c>
      <c r="E1798" s="218" t="s">
        <v>1</v>
      </c>
      <c r="F1798" s="219" t="s">
        <v>961</v>
      </c>
      <c r="G1798" s="217"/>
      <c r="H1798" s="220">
        <v>14.4</v>
      </c>
      <c r="I1798" s="221"/>
      <c r="J1798" s="217"/>
      <c r="K1798" s="217"/>
      <c r="L1798" s="222"/>
      <c r="M1798" s="223"/>
      <c r="N1798" s="224"/>
      <c r="O1798" s="224"/>
      <c r="P1798" s="224"/>
      <c r="Q1798" s="224"/>
      <c r="R1798" s="224"/>
      <c r="S1798" s="224"/>
      <c r="T1798" s="225"/>
      <c r="AT1798" s="226" t="s">
        <v>183</v>
      </c>
      <c r="AU1798" s="226" t="s">
        <v>89</v>
      </c>
      <c r="AV1798" s="14" t="s">
        <v>89</v>
      </c>
      <c r="AW1798" s="14" t="s">
        <v>36</v>
      </c>
      <c r="AX1798" s="14" t="s">
        <v>79</v>
      </c>
      <c r="AY1798" s="226" t="s">
        <v>174</v>
      </c>
    </row>
    <row r="1799" spans="2:51" s="13" customFormat="1" ht="11.25">
      <c r="B1799" s="205"/>
      <c r="C1799" s="206"/>
      <c r="D1799" s="207" t="s">
        <v>183</v>
      </c>
      <c r="E1799" s="208" t="s">
        <v>1</v>
      </c>
      <c r="F1799" s="209" t="s">
        <v>962</v>
      </c>
      <c r="G1799" s="206"/>
      <c r="H1799" s="208" t="s">
        <v>1</v>
      </c>
      <c r="I1799" s="210"/>
      <c r="J1799" s="206"/>
      <c r="K1799" s="206"/>
      <c r="L1799" s="211"/>
      <c r="M1799" s="212"/>
      <c r="N1799" s="213"/>
      <c r="O1799" s="213"/>
      <c r="P1799" s="213"/>
      <c r="Q1799" s="213"/>
      <c r="R1799" s="213"/>
      <c r="S1799" s="213"/>
      <c r="T1799" s="214"/>
      <c r="AT1799" s="215" t="s">
        <v>183</v>
      </c>
      <c r="AU1799" s="215" t="s">
        <v>89</v>
      </c>
      <c r="AV1799" s="13" t="s">
        <v>87</v>
      </c>
      <c r="AW1799" s="13" t="s">
        <v>36</v>
      </c>
      <c r="AX1799" s="13" t="s">
        <v>79</v>
      </c>
      <c r="AY1799" s="215" t="s">
        <v>174</v>
      </c>
    </row>
    <row r="1800" spans="2:51" s="14" customFormat="1" ht="11.25">
      <c r="B1800" s="216"/>
      <c r="C1800" s="217"/>
      <c r="D1800" s="207" t="s">
        <v>183</v>
      </c>
      <c r="E1800" s="218" t="s">
        <v>1</v>
      </c>
      <c r="F1800" s="219" t="s">
        <v>963</v>
      </c>
      <c r="G1800" s="217"/>
      <c r="H1800" s="220">
        <v>72.58</v>
      </c>
      <c r="I1800" s="221"/>
      <c r="J1800" s="217"/>
      <c r="K1800" s="217"/>
      <c r="L1800" s="222"/>
      <c r="M1800" s="223"/>
      <c r="N1800" s="224"/>
      <c r="O1800" s="224"/>
      <c r="P1800" s="224"/>
      <c r="Q1800" s="224"/>
      <c r="R1800" s="224"/>
      <c r="S1800" s="224"/>
      <c r="T1800" s="225"/>
      <c r="AT1800" s="226" t="s">
        <v>183</v>
      </c>
      <c r="AU1800" s="226" t="s">
        <v>89</v>
      </c>
      <c r="AV1800" s="14" t="s">
        <v>89</v>
      </c>
      <c r="AW1800" s="14" t="s">
        <v>36</v>
      </c>
      <c r="AX1800" s="14" t="s">
        <v>79</v>
      </c>
      <c r="AY1800" s="226" t="s">
        <v>174</v>
      </c>
    </row>
    <row r="1801" spans="2:51" s="14" customFormat="1" ht="11.25">
      <c r="B1801" s="216"/>
      <c r="C1801" s="217"/>
      <c r="D1801" s="207" t="s">
        <v>183</v>
      </c>
      <c r="E1801" s="218" t="s">
        <v>1</v>
      </c>
      <c r="F1801" s="219" t="s">
        <v>964</v>
      </c>
      <c r="G1801" s="217"/>
      <c r="H1801" s="220">
        <v>5.08</v>
      </c>
      <c r="I1801" s="221"/>
      <c r="J1801" s="217"/>
      <c r="K1801" s="217"/>
      <c r="L1801" s="222"/>
      <c r="M1801" s="223"/>
      <c r="N1801" s="224"/>
      <c r="O1801" s="224"/>
      <c r="P1801" s="224"/>
      <c r="Q1801" s="224"/>
      <c r="R1801" s="224"/>
      <c r="S1801" s="224"/>
      <c r="T1801" s="225"/>
      <c r="AT1801" s="226" t="s">
        <v>183</v>
      </c>
      <c r="AU1801" s="226" t="s">
        <v>89</v>
      </c>
      <c r="AV1801" s="14" t="s">
        <v>89</v>
      </c>
      <c r="AW1801" s="14" t="s">
        <v>36</v>
      </c>
      <c r="AX1801" s="14" t="s">
        <v>79</v>
      </c>
      <c r="AY1801" s="226" t="s">
        <v>174</v>
      </c>
    </row>
    <row r="1802" spans="2:51" s="16" customFormat="1" ht="11.25">
      <c r="B1802" s="238"/>
      <c r="C1802" s="239"/>
      <c r="D1802" s="207" t="s">
        <v>183</v>
      </c>
      <c r="E1802" s="240" t="s">
        <v>1</v>
      </c>
      <c r="F1802" s="241" t="s">
        <v>226</v>
      </c>
      <c r="G1802" s="239"/>
      <c r="H1802" s="242">
        <v>124.32000000000001</v>
      </c>
      <c r="I1802" s="243"/>
      <c r="J1802" s="239"/>
      <c r="K1802" s="239"/>
      <c r="L1802" s="244"/>
      <c r="M1802" s="245"/>
      <c r="N1802" s="246"/>
      <c r="O1802" s="246"/>
      <c r="P1802" s="246"/>
      <c r="Q1802" s="246"/>
      <c r="R1802" s="246"/>
      <c r="S1802" s="246"/>
      <c r="T1802" s="247"/>
      <c r="AT1802" s="248" t="s">
        <v>183</v>
      </c>
      <c r="AU1802" s="248" t="s">
        <v>89</v>
      </c>
      <c r="AV1802" s="16" t="s">
        <v>194</v>
      </c>
      <c r="AW1802" s="16" t="s">
        <v>36</v>
      </c>
      <c r="AX1802" s="16" t="s">
        <v>79</v>
      </c>
      <c r="AY1802" s="248" t="s">
        <v>174</v>
      </c>
    </row>
    <row r="1803" spans="2:51" s="15" customFormat="1" ht="11.25">
      <c r="B1803" s="227"/>
      <c r="C1803" s="228"/>
      <c r="D1803" s="207" t="s">
        <v>183</v>
      </c>
      <c r="E1803" s="229" t="s">
        <v>1</v>
      </c>
      <c r="F1803" s="230" t="s">
        <v>188</v>
      </c>
      <c r="G1803" s="228"/>
      <c r="H1803" s="231">
        <v>174.95000000000002</v>
      </c>
      <c r="I1803" s="232"/>
      <c r="J1803" s="228"/>
      <c r="K1803" s="228"/>
      <c r="L1803" s="233"/>
      <c r="M1803" s="234"/>
      <c r="N1803" s="235"/>
      <c r="O1803" s="235"/>
      <c r="P1803" s="235"/>
      <c r="Q1803" s="235"/>
      <c r="R1803" s="235"/>
      <c r="S1803" s="235"/>
      <c r="T1803" s="236"/>
      <c r="AT1803" s="237" t="s">
        <v>183</v>
      </c>
      <c r="AU1803" s="237" t="s">
        <v>89</v>
      </c>
      <c r="AV1803" s="15" t="s">
        <v>181</v>
      </c>
      <c r="AW1803" s="15" t="s">
        <v>36</v>
      </c>
      <c r="AX1803" s="15" t="s">
        <v>87</v>
      </c>
      <c r="AY1803" s="237" t="s">
        <v>174</v>
      </c>
    </row>
    <row r="1804" spans="1:65" s="2" customFormat="1" ht="14.45" customHeight="1">
      <c r="A1804" s="35"/>
      <c r="B1804" s="36"/>
      <c r="C1804" s="249" t="s">
        <v>1627</v>
      </c>
      <c r="D1804" s="249" t="s">
        <v>317</v>
      </c>
      <c r="E1804" s="250" t="s">
        <v>1628</v>
      </c>
      <c r="F1804" s="251" t="s">
        <v>1629</v>
      </c>
      <c r="G1804" s="252" t="s">
        <v>179</v>
      </c>
      <c r="H1804" s="253">
        <v>111.386</v>
      </c>
      <c r="I1804" s="254"/>
      <c r="J1804" s="255">
        <f>ROUND(I1804*H1804,2)</f>
        <v>0</v>
      </c>
      <c r="K1804" s="251" t="s">
        <v>180</v>
      </c>
      <c r="L1804" s="256"/>
      <c r="M1804" s="257" t="s">
        <v>1</v>
      </c>
      <c r="N1804" s="258" t="s">
        <v>44</v>
      </c>
      <c r="O1804" s="72"/>
      <c r="P1804" s="201">
        <f>O1804*H1804</f>
        <v>0</v>
      </c>
      <c r="Q1804" s="201">
        <v>0.0014</v>
      </c>
      <c r="R1804" s="201">
        <f>Q1804*H1804</f>
        <v>0.15594039999999998</v>
      </c>
      <c r="S1804" s="201">
        <v>0</v>
      </c>
      <c r="T1804" s="202">
        <f>S1804*H1804</f>
        <v>0</v>
      </c>
      <c r="U1804" s="35"/>
      <c r="V1804" s="35"/>
      <c r="W1804" s="35"/>
      <c r="X1804" s="35"/>
      <c r="Y1804" s="35"/>
      <c r="Z1804" s="35"/>
      <c r="AA1804" s="35"/>
      <c r="AB1804" s="35"/>
      <c r="AC1804" s="35"/>
      <c r="AD1804" s="35"/>
      <c r="AE1804" s="35"/>
      <c r="AR1804" s="203" t="s">
        <v>371</v>
      </c>
      <c r="AT1804" s="203" t="s">
        <v>317</v>
      </c>
      <c r="AU1804" s="203" t="s">
        <v>89</v>
      </c>
      <c r="AY1804" s="18" t="s">
        <v>174</v>
      </c>
      <c r="BE1804" s="204">
        <f>IF(N1804="základní",J1804,0)</f>
        <v>0</v>
      </c>
      <c r="BF1804" s="204">
        <f>IF(N1804="snížená",J1804,0)</f>
        <v>0</v>
      </c>
      <c r="BG1804" s="204">
        <f>IF(N1804="zákl. přenesená",J1804,0)</f>
        <v>0</v>
      </c>
      <c r="BH1804" s="204">
        <f>IF(N1804="sníž. přenesená",J1804,0)</f>
        <v>0</v>
      </c>
      <c r="BI1804" s="204">
        <f>IF(N1804="nulová",J1804,0)</f>
        <v>0</v>
      </c>
      <c r="BJ1804" s="18" t="s">
        <v>87</v>
      </c>
      <c r="BK1804" s="204">
        <f>ROUND(I1804*H1804,2)</f>
        <v>0</v>
      </c>
      <c r="BL1804" s="18" t="s">
        <v>278</v>
      </c>
      <c r="BM1804" s="203" t="s">
        <v>1630</v>
      </c>
    </row>
    <row r="1805" spans="2:51" s="14" customFormat="1" ht="11.25">
      <c r="B1805" s="216"/>
      <c r="C1805" s="217"/>
      <c r="D1805" s="207" t="s">
        <v>183</v>
      </c>
      <c r="E1805" s="218" t="s">
        <v>1</v>
      </c>
      <c r="F1805" s="219" t="s">
        <v>1631</v>
      </c>
      <c r="G1805" s="217"/>
      <c r="H1805" s="220">
        <v>111.386</v>
      </c>
      <c r="I1805" s="221"/>
      <c r="J1805" s="217"/>
      <c r="K1805" s="217"/>
      <c r="L1805" s="222"/>
      <c r="M1805" s="223"/>
      <c r="N1805" s="224"/>
      <c r="O1805" s="224"/>
      <c r="P1805" s="224"/>
      <c r="Q1805" s="224"/>
      <c r="R1805" s="224"/>
      <c r="S1805" s="224"/>
      <c r="T1805" s="225"/>
      <c r="AT1805" s="226" t="s">
        <v>183</v>
      </c>
      <c r="AU1805" s="226" t="s">
        <v>89</v>
      </c>
      <c r="AV1805" s="14" t="s">
        <v>89</v>
      </c>
      <c r="AW1805" s="14" t="s">
        <v>36</v>
      </c>
      <c r="AX1805" s="14" t="s">
        <v>87</v>
      </c>
      <c r="AY1805" s="226" t="s">
        <v>174</v>
      </c>
    </row>
    <row r="1806" spans="1:65" s="2" customFormat="1" ht="14.45" customHeight="1">
      <c r="A1806" s="35"/>
      <c r="B1806" s="36"/>
      <c r="C1806" s="249" t="s">
        <v>1632</v>
      </c>
      <c r="D1806" s="249" t="s">
        <v>317</v>
      </c>
      <c r="E1806" s="250" t="s">
        <v>1633</v>
      </c>
      <c r="F1806" s="251" t="s">
        <v>1634</v>
      </c>
      <c r="G1806" s="252" t="s">
        <v>179</v>
      </c>
      <c r="H1806" s="253">
        <v>136.752</v>
      </c>
      <c r="I1806" s="254"/>
      <c r="J1806" s="255">
        <f>ROUND(I1806*H1806,2)</f>
        <v>0</v>
      </c>
      <c r="K1806" s="251" t="s">
        <v>180</v>
      </c>
      <c r="L1806" s="256"/>
      <c r="M1806" s="257" t="s">
        <v>1</v>
      </c>
      <c r="N1806" s="258" t="s">
        <v>44</v>
      </c>
      <c r="O1806" s="72"/>
      <c r="P1806" s="201">
        <f>O1806*H1806</f>
        <v>0</v>
      </c>
      <c r="Q1806" s="201">
        <v>0.002</v>
      </c>
      <c r="R1806" s="201">
        <f>Q1806*H1806</f>
        <v>0.273504</v>
      </c>
      <c r="S1806" s="201">
        <v>0</v>
      </c>
      <c r="T1806" s="202">
        <f>S1806*H1806</f>
        <v>0</v>
      </c>
      <c r="U1806" s="35"/>
      <c r="V1806" s="35"/>
      <c r="W1806" s="35"/>
      <c r="X1806" s="35"/>
      <c r="Y1806" s="35"/>
      <c r="Z1806" s="35"/>
      <c r="AA1806" s="35"/>
      <c r="AB1806" s="35"/>
      <c r="AC1806" s="35"/>
      <c r="AD1806" s="35"/>
      <c r="AE1806" s="35"/>
      <c r="AR1806" s="203" t="s">
        <v>371</v>
      </c>
      <c r="AT1806" s="203" t="s">
        <v>317</v>
      </c>
      <c r="AU1806" s="203" t="s">
        <v>89</v>
      </c>
      <c r="AY1806" s="18" t="s">
        <v>174</v>
      </c>
      <c r="BE1806" s="204">
        <f>IF(N1806="základní",J1806,0)</f>
        <v>0</v>
      </c>
      <c r="BF1806" s="204">
        <f>IF(N1806="snížená",J1806,0)</f>
        <v>0</v>
      </c>
      <c r="BG1806" s="204">
        <f>IF(N1806="zákl. přenesená",J1806,0)</f>
        <v>0</v>
      </c>
      <c r="BH1806" s="204">
        <f>IF(N1806="sníž. přenesená",J1806,0)</f>
        <v>0</v>
      </c>
      <c r="BI1806" s="204">
        <f>IF(N1806="nulová",J1806,0)</f>
        <v>0</v>
      </c>
      <c r="BJ1806" s="18" t="s">
        <v>87</v>
      </c>
      <c r="BK1806" s="204">
        <f>ROUND(I1806*H1806,2)</f>
        <v>0</v>
      </c>
      <c r="BL1806" s="18" t="s">
        <v>278</v>
      </c>
      <c r="BM1806" s="203" t="s">
        <v>1635</v>
      </c>
    </row>
    <row r="1807" spans="2:51" s="13" customFormat="1" ht="11.25">
      <c r="B1807" s="205"/>
      <c r="C1807" s="206"/>
      <c r="D1807" s="207" t="s">
        <v>183</v>
      </c>
      <c r="E1807" s="208" t="s">
        <v>1</v>
      </c>
      <c r="F1807" s="209" t="s">
        <v>199</v>
      </c>
      <c r="G1807" s="206"/>
      <c r="H1807" s="208" t="s">
        <v>1</v>
      </c>
      <c r="I1807" s="210"/>
      <c r="J1807" s="206"/>
      <c r="K1807" s="206"/>
      <c r="L1807" s="211"/>
      <c r="M1807" s="212"/>
      <c r="N1807" s="213"/>
      <c r="O1807" s="213"/>
      <c r="P1807" s="213"/>
      <c r="Q1807" s="213"/>
      <c r="R1807" s="213"/>
      <c r="S1807" s="213"/>
      <c r="T1807" s="214"/>
      <c r="AT1807" s="215" t="s">
        <v>183</v>
      </c>
      <c r="AU1807" s="215" t="s">
        <v>89</v>
      </c>
      <c r="AV1807" s="13" t="s">
        <v>87</v>
      </c>
      <c r="AW1807" s="13" t="s">
        <v>36</v>
      </c>
      <c r="AX1807" s="13" t="s">
        <v>79</v>
      </c>
      <c r="AY1807" s="215" t="s">
        <v>174</v>
      </c>
    </row>
    <row r="1808" spans="2:51" s="13" customFormat="1" ht="11.25">
      <c r="B1808" s="205"/>
      <c r="C1808" s="206"/>
      <c r="D1808" s="207" t="s">
        <v>183</v>
      </c>
      <c r="E1808" s="208" t="s">
        <v>1</v>
      </c>
      <c r="F1808" s="209" t="s">
        <v>200</v>
      </c>
      <c r="G1808" s="206"/>
      <c r="H1808" s="208" t="s">
        <v>1</v>
      </c>
      <c r="I1808" s="210"/>
      <c r="J1808" s="206"/>
      <c r="K1808" s="206"/>
      <c r="L1808" s="211"/>
      <c r="M1808" s="212"/>
      <c r="N1808" s="213"/>
      <c r="O1808" s="213"/>
      <c r="P1808" s="213"/>
      <c r="Q1808" s="213"/>
      <c r="R1808" s="213"/>
      <c r="S1808" s="213"/>
      <c r="T1808" s="214"/>
      <c r="AT1808" s="215" t="s">
        <v>183</v>
      </c>
      <c r="AU1808" s="215" t="s">
        <v>89</v>
      </c>
      <c r="AV1808" s="13" t="s">
        <v>87</v>
      </c>
      <c r="AW1808" s="13" t="s">
        <v>36</v>
      </c>
      <c r="AX1808" s="13" t="s">
        <v>79</v>
      </c>
      <c r="AY1808" s="215" t="s">
        <v>174</v>
      </c>
    </row>
    <row r="1809" spans="2:51" s="13" customFormat="1" ht="11.25">
      <c r="B1809" s="205"/>
      <c r="C1809" s="206"/>
      <c r="D1809" s="207" t="s">
        <v>183</v>
      </c>
      <c r="E1809" s="208" t="s">
        <v>1</v>
      </c>
      <c r="F1809" s="209" t="s">
        <v>201</v>
      </c>
      <c r="G1809" s="206"/>
      <c r="H1809" s="208" t="s">
        <v>1</v>
      </c>
      <c r="I1809" s="210"/>
      <c r="J1809" s="206"/>
      <c r="K1809" s="206"/>
      <c r="L1809" s="211"/>
      <c r="M1809" s="212"/>
      <c r="N1809" s="213"/>
      <c r="O1809" s="213"/>
      <c r="P1809" s="213"/>
      <c r="Q1809" s="213"/>
      <c r="R1809" s="213"/>
      <c r="S1809" s="213"/>
      <c r="T1809" s="214"/>
      <c r="AT1809" s="215" t="s">
        <v>183</v>
      </c>
      <c r="AU1809" s="215" t="s">
        <v>89</v>
      </c>
      <c r="AV1809" s="13" t="s">
        <v>87</v>
      </c>
      <c r="AW1809" s="13" t="s">
        <v>36</v>
      </c>
      <c r="AX1809" s="13" t="s">
        <v>79</v>
      </c>
      <c r="AY1809" s="215" t="s">
        <v>174</v>
      </c>
    </row>
    <row r="1810" spans="2:51" s="13" customFormat="1" ht="11.25">
      <c r="B1810" s="205"/>
      <c r="C1810" s="206"/>
      <c r="D1810" s="207" t="s">
        <v>183</v>
      </c>
      <c r="E1810" s="208" t="s">
        <v>1</v>
      </c>
      <c r="F1810" s="209" t="s">
        <v>402</v>
      </c>
      <c r="G1810" s="206"/>
      <c r="H1810" s="208" t="s">
        <v>1</v>
      </c>
      <c r="I1810" s="210"/>
      <c r="J1810" s="206"/>
      <c r="K1810" s="206"/>
      <c r="L1810" s="211"/>
      <c r="M1810" s="212"/>
      <c r="N1810" s="213"/>
      <c r="O1810" s="213"/>
      <c r="P1810" s="213"/>
      <c r="Q1810" s="213"/>
      <c r="R1810" s="213"/>
      <c r="S1810" s="213"/>
      <c r="T1810" s="214"/>
      <c r="AT1810" s="215" t="s">
        <v>183</v>
      </c>
      <c r="AU1810" s="215" t="s">
        <v>89</v>
      </c>
      <c r="AV1810" s="13" t="s">
        <v>87</v>
      </c>
      <c r="AW1810" s="13" t="s">
        <v>36</v>
      </c>
      <c r="AX1810" s="13" t="s">
        <v>79</v>
      </c>
      <c r="AY1810" s="215" t="s">
        <v>174</v>
      </c>
    </row>
    <row r="1811" spans="2:51" s="13" customFormat="1" ht="11.25">
      <c r="B1811" s="205"/>
      <c r="C1811" s="206"/>
      <c r="D1811" s="207" t="s">
        <v>183</v>
      </c>
      <c r="E1811" s="208" t="s">
        <v>1</v>
      </c>
      <c r="F1811" s="209" t="s">
        <v>390</v>
      </c>
      <c r="G1811" s="206"/>
      <c r="H1811" s="208" t="s">
        <v>1</v>
      </c>
      <c r="I1811" s="210"/>
      <c r="J1811" s="206"/>
      <c r="K1811" s="206"/>
      <c r="L1811" s="211"/>
      <c r="M1811" s="212"/>
      <c r="N1811" s="213"/>
      <c r="O1811" s="213"/>
      <c r="P1811" s="213"/>
      <c r="Q1811" s="213"/>
      <c r="R1811" s="213"/>
      <c r="S1811" s="213"/>
      <c r="T1811" s="214"/>
      <c r="AT1811" s="215" t="s">
        <v>183</v>
      </c>
      <c r="AU1811" s="215" t="s">
        <v>89</v>
      </c>
      <c r="AV1811" s="13" t="s">
        <v>87</v>
      </c>
      <c r="AW1811" s="13" t="s">
        <v>36</v>
      </c>
      <c r="AX1811" s="13" t="s">
        <v>79</v>
      </c>
      <c r="AY1811" s="215" t="s">
        <v>174</v>
      </c>
    </row>
    <row r="1812" spans="2:51" s="14" customFormat="1" ht="11.25">
      <c r="B1812" s="216"/>
      <c r="C1812" s="217"/>
      <c r="D1812" s="207" t="s">
        <v>183</v>
      </c>
      <c r="E1812" s="218" t="s">
        <v>1</v>
      </c>
      <c r="F1812" s="219" t="s">
        <v>1500</v>
      </c>
      <c r="G1812" s="217"/>
      <c r="H1812" s="220">
        <v>12.45</v>
      </c>
      <c r="I1812" s="221"/>
      <c r="J1812" s="217"/>
      <c r="K1812" s="217"/>
      <c r="L1812" s="222"/>
      <c r="M1812" s="223"/>
      <c r="N1812" s="224"/>
      <c r="O1812" s="224"/>
      <c r="P1812" s="224"/>
      <c r="Q1812" s="224"/>
      <c r="R1812" s="224"/>
      <c r="S1812" s="224"/>
      <c r="T1812" s="225"/>
      <c r="AT1812" s="226" t="s">
        <v>183</v>
      </c>
      <c r="AU1812" s="226" t="s">
        <v>89</v>
      </c>
      <c r="AV1812" s="14" t="s">
        <v>89</v>
      </c>
      <c r="AW1812" s="14" t="s">
        <v>36</v>
      </c>
      <c r="AX1812" s="14" t="s">
        <v>79</v>
      </c>
      <c r="AY1812" s="226" t="s">
        <v>174</v>
      </c>
    </row>
    <row r="1813" spans="2:51" s="13" customFormat="1" ht="11.25">
      <c r="B1813" s="205"/>
      <c r="C1813" s="206"/>
      <c r="D1813" s="207" t="s">
        <v>183</v>
      </c>
      <c r="E1813" s="208" t="s">
        <v>1</v>
      </c>
      <c r="F1813" s="209" t="s">
        <v>392</v>
      </c>
      <c r="G1813" s="206"/>
      <c r="H1813" s="208" t="s">
        <v>1</v>
      </c>
      <c r="I1813" s="210"/>
      <c r="J1813" s="206"/>
      <c r="K1813" s="206"/>
      <c r="L1813" s="211"/>
      <c r="M1813" s="212"/>
      <c r="N1813" s="213"/>
      <c r="O1813" s="213"/>
      <c r="P1813" s="213"/>
      <c r="Q1813" s="213"/>
      <c r="R1813" s="213"/>
      <c r="S1813" s="213"/>
      <c r="T1813" s="214"/>
      <c r="AT1813" s="215" t="s">
        <v>183</v>
      </c>
      <c r="AU1813" s="215" t="s">
        <v>89</v>
      </c>
      <c r="AV1813" s="13" t="s">
        <v>87</v>
      </c>
      <c r="AW1813" s="13" t="s">
        <v>36</v>
      </c>
      <c r="AX1813" s="13" t="s">
        <v>79</v>
      </c>
      <c r="AY1813" s="215" t="s">
        <v>174</v>
      </c>
    </row>
    <row r="1814" spans="2:51" s="14" customFormat="1" ht="11.25">
      <c r="B1814" s="216"/>
      <c r="C1814" s="217"/>
      <c r="D1814" s="207" t="s">
        <v>183</v>
      </c>
      <c r="E1814" s="218" t="s">
        <v>1</v>
      </c>
      <c r="F1814" s="219" t="s">
        <v>1501</v>
      </c>
      <c r="G1814" s="217"/>
      <c r="H1814" s="220">
        <v>10.4</v>
      </c>
      <c r="I1814" s="221"/>
      <c r="J1814" s="217"/>
      <c r="K1814" s="217"/>
      <c r="L1814" s="222"/>
      <c r="M1814" s="223"/>
      <c r="N1814" s="224"/>
      <c r="O1814" s="224"/>
      <c r="P1814" s="224"/>
      <c r="Q1814" s="224"/>
      <c r="R1814" s="224"/>
      <c r="S1814" s="224"/>
      <c r="T1814" s="225"/>
      <c r="AT1814" s="226" t="s">
        <v>183</v>
      </c>
      <c r="AU1814" s="226" t="s">
        <v>89</v>
      </c>
      <c r="AV1814" s="14" t="s">
        <v>89</v>
      </c>
      <c r="AW1814" s="14" t="s">
        <v>36</v>
      </c>
      <c r="AX1814" s="14" t="s">
        <v>79</v>
      </c>
      <c r="AY1814" s="226" t="s">
        <v>174</v>
      </c>
    </row>
    <row r="1815" spans="2:51" s="13" customFormat="1" ht="11.25">
      <c r="B1815" s="205"/>
      <c r="C1815" s="206"/>
      <c r="D1815" s="207" t="s">
        <v>183</v>
      </c>
      <c r="E1815" s="208" t="s">
        <v>1</v>
      </c>
      <c r="F1815" s="209" t="s">
        <v>959</v>
      </c>
      <c r="G1815" s="206"/>
      <c r="H1815" s="208" t="s">
        <v>1</v>
      </c>
      <c r="I1815" s="210"/>
      <c r="J1815" s="206"/>
      <c r="K1815" s="206"/>
      <c r="L1815" s="211"/>
      <c r="M1815" s="212"/>
      <c r="N1815" s="213"/>
      <c r="O1815" s="213"/>
      <c r="P1815" s="213"/>
      <c r="Q1815" s="213"/>
      <c r="R1815" s="213"/>
      <c r="S1815" s="213"/>
      <c r="T1815" s="214"/>
      <c r="AT1815" s="215" t="s">
        <v>183</v>
      </c>
      <c r="AU1815" s="215" t="s">
        <v>89</v>
      </c>
      <c r="AV1815" s="13" t="s">
        <v>87</v>
      </c>
      <c r="AW1815" s="13" t="s">
        <v>36</v>
      </c>
      <c r="AX1815" s="13" t="s">
        <v>79</v>
      </c>
      <c r="AY1815" s="215" t="s">
        <v>174</v>
      </c>
    </row>
    <row r="1816" spans="2:51" s="14" customFormat="1" ht="11.25">
      <c r="B1816" s="216"/>
      <c r="C1816" s="217"/>
      <c r="D1816" s="207" t="s">
        <v>183</v>
      </c>
      <c r="E1816" s="218" t="s">
        <v>1</v>
      </c>
      <c r="F1816" s="219" t="s">
        <v>960</v>
      </c>
      <c r="G1816" s="217"/>
      <c r="H1816" s="220">
        <v>9.41</v>
      </c>
      <c r="I1816" s="221"/>
      <c r="J1816" s="217"/>
      <c r="K1816" s="217"/>
      <c r="L1816" s="222"/>
      <c r="M1816" s="223"/>
      <c r="N1816" s="224"/>
      <c r="O1816" s="224"/>
      <c r="P1816" s="224"/>
      <c r="Q1816" s="224"/>
      <c r="R1816" s="224"/>
      <c r="S1816" s="224"/>
      <c r="T1816" s="225"/>
      <c r="AT1816" s="226" t="s">
        <v>183</v>
      </c>
      <c r="AU1816" s="226" t="s">
        <v>89</v>
      </c>
      <c r="AV1816" s="14" t="s">
        <v>89</v>
      </c>
      <c r="AW1816" s="14" t="s">
        <v>36</v>
      </c>
      <c r="AX1816" s="14" t="s">
        <v>79</v>
      </c>
      <c r="AY1816" s="226" t="s">
        <v>174</v>
      </c>
    </row>
    <row r="1817" spans="2:51" s="14" customFormat="1" ht="11.25">
      <c r="B1817" s="216"/>
      <c r="C1817" s="217"/>
      <c r="D1817" s="207" t="s">
        <v>183</v>
      </c>
      <c r="E1817" s="218" t="s">
        <v>1</v>
      </c>
      <c r="F1817" s="219" t="s">
        <v>961</v>
      </c>
      <c r="G1817" s="217"/>
      <c r="H1817" s="220">
        <v>14.4</v>
      </c>
      <c r="I1817" s="221"/>
      <c r="J1817" s="217"/>
      <c r="K1817" s="217"/>
      <c r="L1817" s="222"/>
      <c r="M1817" s="223"/>
      <c r="N1817" s="224"/>
      <c r="O1817" s="224"/>
      <c r="P1817" s="224"/>
      <c r="Q1817" s="224"/>
      <c r="R1817" s="224"/>
      <c r="S1817" s="224"/>
      <c r="T1817" s="225"/>
      <c r="AT1817" s="226" t="s">
        <v>183</v>
      </c>
      <c r="AU1817" s="226" t="s">
        <v>89</v>
      </c>
      <c r="AV1817" s="14" t="s">
        <v>89</v>
      </c>
      <c r="AW1817" s="14" t="s">
        <v>36</v>
      </c>
      <c r="AX1817" s="14" t="s">
        <v>79</v>
      </c>
      <c r="AY1817" s="226" t="s">
        <v>174</v>
      </c>
    </row>
    <row r="1818" spans="2:51" s="13" customFormat="1" ht="11.25">
      <c r="B1818" s="205"/>
      <c r="C1818" s="206"/>
      <c r="D1818" s="207" t="s">
        <v>183</v>
      </c>
      <c r="E1818" s="208" t="s">
        <v>1</v>
      </c>
      <c r="F1818" s="209" t="s">
        <v>962</v>
      </c>
      <c r="G1818" s="206"/>
      <c r="H1818" s="208" t="s">
        <v>1</v>
      </c>
      <c r="I1818" s="210"/>
      <c r="J1818" s="206"/>
      <c r="K1818" s="206"/>
      <c r="L1818" s="211"/>
      <c r="M1818" s="212"/>
      <c r="N1818" s="213"/>
      <c r="O1818" s="213"/>
      <c r="P1818" s="213"/>
      <c r="Q1818" s="213"/>
      <c r="R1818" s="213"/>
      <c r="S1818" s="213"/>
      <c r="T1818" s="214"/>
      <c r="AT1818" s="215" t="s">
        <v>183</v>
      </c>
      <c r="AU1818" s="215" t="s">
        <v>89</v>
      </c>
      <c r="AV1818" s="13" t="s">
        <v>87</v>
      </c>
      <c r="AW1818" s="13" t="s">
        <v>36</v>
      </c>
      <c r="AX1818" s="13" t="s">
        <v>79</v>
      </c>
      <c r="AY1818" s="215" t="s">
        <v>174</v>
      </c>
    </row>
    <row r="1819" spans="2:51" s="14" customFormat="1" ht="11.25">
      <c r="B1819" s="216"/>
      <c r="C1819" s="217"/>
      <c r="D1819" s="207" t="s">
        <v>183</v>
      </c>
      <c r="E1819" s="218" t="s">
        <v>1</v>
      </c>
      <c r="F1819" s="219" t="s">
        <v>963</v>
      </c>
      <c r="G1819" s="217"/>
      <c r="H1819" s="220">
        <v>72.58</v>
      </c>
      <c r="I1819" s="221"/>
      <c r="J1819" s="217"/>
      <c r="K1819" s="217"/>
      <c r="L1819" s="222"/>
      <c r="M1819" s="223"/>
      <c r="N1819" s="224"/>
      <c r="O1819" s="224"/>
      <c r="P1819" s="224"/>
      <c r="Q1819" s="224"/>
      <c r="R1819" s="224"/>
      <c r="S1819" s="224"/>
      <c r="T1819" s="225"/>
      <c r="AT1819" s="226" t="s">
        <v>183</v>
      </c>
      <c r="AU1819" s="226" t="s">
        <v>89</v>
      </c>
      <c r="AV1819" s="14" t="s">
        <v>89</v>
      </c>
      <c r="AW1819" s="14" t="s">
        <v>36</v>
      </c>
      <c r="AX1819" s="14" t="s">
        <v>79</v>
      </c>
      <c r="AY1819" s="226" t="s">
        <v>174</v>
      </c>
    </row>
    <row r="1820" spans="2:51" s="14" customFormat="1" ht="11.25">
      <c r="B1820" s="216"/>
      <c r="C1820" s="217"/>
      <c r="D1820" s="207" t="s">
        <v>183</v>
      </c>
      <c r="E1820" s="218" t="s">
        <v>1</v>
      </c>
      <c r="F1820" s="219" t="s">
        <v>964</v>
      </c>
      <c r="G1820" s="217"/>
      <c r="H1820" s="220">
        <v>5.08</v>
      </c>
      <c r="I1820" s="221"/>
      <c r="J1820" s="217"/>
      <c r="K1820" s="217"/>
      <c r="L1820" s="222"/>
      <c r="M1820" s="223"/>
      <c r="N1820" s="224"/>
      <c r="O1820" s="224"/>
      <c r="P1820" s="224"/>
      <c r="Q1820" s="224"/>
      <c r="R1820" s="224"/>
      <c r="S1820" s="224"/>
      <c r="T1820" s="225"/>
      <c r="AT1820" s="226" t="s">
        <v>183</v>
      </c>
      <c r="AU1820" s="226" t="s">
        <v>89</v>
      </c>
      <c r="AV1820" s="14" t="s">
        <v>89</v>
      </c>
      <c r="AW1820" s="14" t="s">
        <v>36</v>
      </c>
      <c r="AX1820" s="14" t="s">
        <v>79</v>
      </c>
      <c r="AY1820" s="226" t="s">
        <v>174</v>
      </c>
    </row>
    <row r="1821" spans="2:51" s="15" customFormat="1" ht="11.25">
      <c r="B1821" s="227"/>
      <c r="C1821" s="228"/>
      <c r="D1821" s="207" t="s">
        <v>183</v>
      </c>
      <c r="E1821" s="229" t="s">
        <v>1</v>
      </c>
      <c r="F1821" s="230" t="s">
        <v>188</v>
      </c>
      <c r="G1821" s="228"/>
      <c r="H1821" s="231">
        <v>124.32000000000001</v>
      </c>
      <c r="I1821" s="232"/>
      <c r="J1821" s="228"/>
      <c r="K1821" s="228"/>
      <c r="L1821" s="233"/>
      <c r="M1821" s="234"/>
      <c r="N1821" s="235"/>
      <c r="O1821" s="235"/>
      <c r="P1821" s="235"/>
      <c r="Q1821" s="235"/>
      <c r="R1821" s="235"/>
      <c r="S1821" s="235"/>
      <c r="T1821" s="236"/>
      <c r="AT1821" s="237" t="s">
        <v>183</v>
      </c>
      <c r="AU1821" s="237" t="s">
        <v>89</v>
      </c>
      <c r="AV1821" s="15" t="s">
        <v>181</v>
      </c>
      <c r="AW1821" s="15" t="s">
        <v>36</v>
      </c>
      <c r="AX1821" s="15" t="s">
        <v>79</v>
      </c>
      <c r="AY1821" s="237" t="s">
        <v>174</v>
      </c>
    </row>
    <row r="1822" spans="2:51" s="14" customFormat="1" ht="11.25">
      <c r="B1822" s="216"/>
      <c r="C1822" s="217"/>
      <c r="D1822" s="207" t="s">
        <v>183</v>
      </c>
      <c r="E1822" s="218" t="s">
        <v>1</v>
      </c>
      <c r="F1822" s="219" t="s">
        <v>1636</v>
      </c>
      <c r="G1822" s="217"/>
      <c r="H1822" s="220">
        <v>136.752</v>
      </c>
      <c r="I1822" s="221"/>
      <c r="J1822" s="217"/>
      <c r="K1822" s="217"/>
      <c r="L1822" s="222"/>
      <c r="M1822" s="223"/>
      <c r="N1822" s="224"/>
      <c r="O1822" s="224"/>
      <c r="P1822" s="224"/>
      <c r="Q1822" s="224"/>
      <c r="R1822" s="224"/>
      <c r="S1822" s="224"/>
      <c r="T1822" s="225"/>
      <c r="AT1822" s="226" t="s">
        <v>183</v>
      </c>
      <c r="AU1822" s="226" t="s">
        <v>89</v>
      </c>
      <c r="AV1822" s="14" t="s">
        <v>89</v>
      </c>
      <c r="AW1822" s="14" t="s">
        <v>36</v>
      </c>
      <c r="AX1822" s="14" t="s">
        <v>87</v>
      </c>
      <c r="AY1822" s="226" t="s">
        <v>174</v>
      </c>
    </row>
    <row r="1823" spans="1:65" s="2" customFormat="1" ht="14.45" customHeight="1">
      <c r="A1823" s="35"/>
      <c r="B1823" s="36"/>
      <c r="C1823" s="249" t="s">
        <v>1637</v>
      </c>
      <c r="D1823" s="249" t="s">
        <v>317</v>
      </c>
      <c r="E1823" s="250" t="s">
        <v>1638</v>
      </c>
      <c r="F1823" s="251" t="s">
        <v>1639</v>
      </c>
      <c r="G1823" s="252" t="s">
        <v>179</v>
      </c>
      <c r="H1823" s="253">
        <v>136.752</v>
      </c>
      <c r="I1823" s="254"/>
      <c r="J1823" s="255">
        <f>ROUND(I1823*H1823,2)</f>
        <v>0</v>
      </c>
      <c r="K1823" s="251" t="s">
        <v>180</v>
      </c>
      <c r="L1823" s="256"/>
      <c r="M1823" s="257" t="s">
        <v>1</v>
      </c>
      <c r="N1823" s="258" t="s">
        <v>44</v>
      </c>
      <c r="O1823" s="72"/>
      <c r="P1823" s="201">
        <f>O1823*H1823</f>
        <v>0</v>
      </c>
      <c r="Q1823" s="201">
        <v>0.00175</v>
      </c>
      <c r="R1823" s="201">
        <f>Q1823*H1823</f>
        <v>0.23931600000000003</v>
      </c>
      <c r="S1823" s="201">
        <v>0</v>
      </c>
      <c r="T1823" s="202">
        <f>S1823*H1823</f>
        <v>0</v>
      </c>
      <c r="U1823" s="35"/>
      <c r="V1823" s="35"/>
      <c r="W1823" s="35"/>
      <c r="X1823" s="35"/>
      <c r="Y1823" s="35"/>
      <c r="Z1823" s="35"/>
      <c r="AA1823" s="35"/>
      <c r="AB1823" s="35"/>
      <c r="AC1823" s="35"/>
      <c r="AD1823" s="35"/>
      <c r="AE1823" s="35"/>
      <c r="AR1823" s="203" t="s">
        <v>371</v>
      </c>
      <c r="AT1823" s="203" t="s">
        <v>317</v>
      </c>
      <c r="AU1823" s="203" t="s">
        <v>89</v>
      </c>
      <c r="AY1823" s="18" t="s">
        <v>174</v>
      </c>
      <c r="BE1823" s="204">
        <f>IF(N1823="základní",J1823,0)</f>
        <v>0</v>
      </c>
      <c r="BF1823" s="204">
        <f>IF(N1823="snížená",J1823,0)</f>
        <v>0</v>
      </c>
      <c r="BG1823" s="204">
        <f>IF(N1823="zákl. přenesená",J1823,0)</f>
        <v>0</v>
      </c>
      <c r="BH1823" s="204">
        <f>IF(N1823="sníž. přenesená",J1823,0)</f>
        <v>0</v>
      </c>
      <c r="BI1823" s="204">
        <f>IF(N1823="nulová",J1823,0)</f>
        <v>0</v>
      </c>
      <c r="BJ1823" s="18" t="s">
        <v>87</v>
      </c>
      <c r="BK1823" s="204">
        <f>ROUND(I1823*H1823,2)</f>
        <v>0</v>
      </c>
      <c r="BL1823" s="18" t="s">
        <v>278</v>
      </c>
      <c r="BM1823" s="203" t="s">
        <v>1640</v>
      </c>
    </row>
    <row r="1824" spans="2:51" s="13" customFormat="1" ht="11.25">
      <c r="B1824" s="205"/>
      <c r="C1824" s="206"/>
      <c r="D1824" s="207" t="s">
        <v>183</v>
      </c>
      <c r="E1824" s="208" t="s">
        <v>1</v>
      </c>
      <c r="F1824" s="209" t="s">
        <v>199</v>
      </c>
      <c r="G1824" s="206"/>
      <c r="H1824" s="208" t="s">
        <v>1</v>
      </c>
      <c r="I1824" s="210"/>
      <c r="J1824" s="206"/>
      <c r="K1824" s="206"/>
      <c r="L1824" s="211"/>
      <c r="M1824" s="212"/>
      <c r="N1824" s="213"/>
      <c r="O1824" s="213"/>
      <c r="P1824" s="213"/>
      <c r="Q1824" s="213"/>
      <c r="R1824" s="213"/>
      <c r="S1824" s="213"/>
      <c r="T1824" s="214"/>
      <c r="AT1824" s="215" t="s">
        <v>183</v>
      </c>
      <c r="AU1824" s="215" t="s">
        <v>89</v>
      </c>
      <c r="AV1824" s="13" t="s">
        <v>87</v>
      </c>
      <c r="AW1824" s="13" t="s">
        <v>36</v>
      </c>
      <c r="AX1824" s="13" t="s">
        <v>79</v>
      </c>
      <c r="AY1824" s="215" t="s">
        <v>174</v>
      </c>
    </row>
    <row r="1825" spans="2:51" s="13" customFormat="1" ht="11.25">
      <c r="B1825" s="205"/>
      <c r="C1825" s="206"/>
      <c r="D1825" s="207" t="s">
        <v>183</v>
      </c>
      <c r="E1825" s="208" t="s">
        <v>1</v>
      </c>
      <c r="F1825" s="209" t="s">
        <v>200</v>
      </c>
      <c r="G1825" s="206"/>
      <c r="H1825" s="208" t="s">
        <v>1</v>
      </c>
      <c r="I1825" s="210"/>
      <c r="J1825" s="206"/>
      <c r="K1825" s="206"/>
      <c r="L1825" s="211"/>
      <c r="M1825" s="212"/>
      <c r="N1825" s="213"/>
      <c r="O1825" s="213"/>
      <c r="P1825" s="213"/>
      <c r="Q1825" s="213"/>
      <c r="R1825" s="213"/>
      <c r="S1825" s="213"/>
      <c r="T1825" s="214"/>
      <c r="AT1825" s="215" t="s">
        <v>183</v>
      </c>
      <c r="AU1825" s="215" t="s">
        <v>89</v>
      </c>
      <c r="AV1825" s="13" t="s">
        <v>87</v>
      </c>
      <c r="AW1825" s="13" t="s">
        <v>36</v>
      </c>
      <c r="AX1825" s="13" t="s">
        <v>79</v>
      </c>
      <c r="AY1825" s="215" t="s">
        <v>174</v>
      </c>
    </row>
    <row r="1826" spans="2:51" s="13" customFormat="1" ht="11.25">
      <c r="B1826" s="205"/>
      <c r="C1826" s="206"/>
      <c r="D1826" s="207" t="s">
        <v>183</v>
      </c>
      <c r="E1826" s="208" t="s">
        <v>1</v>
      </c>
      <c r="F1826" s="209" t="s">
        <v>201</v>
      </c>
      <c r="G1826" s="206"/>
      <c r="H1826" s="208" t="s">
        <v>1</v>
      </c>
      <c r="I1826" s="210"/>
      <c r="J1826" s="206"/>
      <c r="K1826" s="206"/>
      <c r="L1826" s="211"/>
      <c r="M1826" s="212"/>
      <c r="N1826" s="213"/>
      <c r="O1826" s="213"/>
      <c r="P1826" s="213"/>
      <c r="Q1826" s="213"/>
      <c r="R1826" s="213"/>
      <c r="S1826" s="213"/>
      <c r="T1826" s="214"/>
      <c r="AT1826" s="215" t="s">
        <v>183</v>
      </c>
      <c r="AU1826" s="215" t="s">
        <v>89</v>
      </c>
      <c r="AV1826" s="13" t="s">
        <v>87</v>
      </c>
      <c r="AW1826" s="13" t="s">
        <v>36</v>
      </c>
      <c r="AX1826" s="13" t="s">
        <v>79</v>
      </c>
      <c r="AY1826" s="215" t="s">
        <v>174</v>
      </c>
    </row>
    <row r="1827" spans="2:51" s="13" customFormat="1" ht="11.25">
      <c r="B1827" s="205"/>
      <c r="C1827" s="206"/>
      <c r="D1827" s="207" t="s">
        <v>183</v>
      </c>
      <c r="E1827" s="208" t="s">
        <v>1</v>
      </c>
      <c r="F1827" s="209" t="s">
        <v>402</v>
      </c>
      <c r="G1827" s="206"/>
      <c r="H1827" s="208" t="s">
        <v>1</v>
      </c>
      <c r="I1827" s="210"/>
      <c r="J1827" s="206"/>
      <c r="K1827" s="206"/>
      <c r="L1827" s="211"/>
      <c r="M1827" s="212"/>
      <c r="N1827" s="213"/>
      <c r="O1827" s="213"/>
      <c r="P1827" s="213"/>
      <c r="Q1827" s="213"/>
      <c r="R1827" s="213"/>
      <c r="S1827" s="213"/>
      <c r="T1827" s="214"/>
      <c r="AT1827" s="215" t="s">
        <v>183</v>
      </c>
      <c r="AU1827" s="215" t="s">
        <v>89</v>
      </c>
      <c r="AV1827" s="13" t="s">
        <v>87</v>
      </c>
      <c r="AW1827" s="13" t="s">
        <v>36</v>
      </c>
      <c r="AX1827" s="13" t="s">
        <v>79</v>
      </c>
      <c r="AY1827" s="215" t="s">
        <v>174</v>
      </c>
    </row>
    <row r="1828" spans="2:51" s="13" customFormat="1" ht="11.25">
      <c r="B1828" s="205"/>
      <c r="C1828" s="206"/>
      <c r="D1828" s="207" t="s">
        <v>183</v>
      </c>
      <c r="E1828" s="208" t="s">
        <v>1</v>
      </c>
      <c r="F1828" s="209" t="s">
        <v>390</v>
      </c>
      <c r="G1828" s="206"/>
      <c r="H1828" s="208" t="s">
        <v>1</v>
      </c>
      <c r="I1828" s="210"/>
      <c r="J1828" s="206"/>
      <c r="K1828" s="206"/>
      <c r="L1828" s="211"/>
      <c r="M1828" s="212"/>
      <c r="N1828" s="213"/>
      <c r="O1828" s="213"/>
      <c r="P1828" s="213"/>
      <c r="Q1828" s="213"/>
      <c r="R1828" s="213"/>
      <c r="S1828" s="213"/>
      <c r="T1828" s="214"/>
      <c r="AT1828" s="215" t="s">
        <v>183</v>
      </c>
      <c r="AU1828" s="215" t="s">
        <v>89</v>
      </c>
      <c r="AV1828" s="13" t="s">
        <v>87</v>
      </c>
      <c r="AW1828" s="13" t="s">
        <v>36</v>
      </c>
      <c r="AX1828" s="13" t="s">
        <v>79</v>
      </c>
      <c r="AY1828" s="215" t="s">
        <v>174</v>
      </c>
    </row>
    <row r="1829" spans="2:51" s="14" customFormat="1" ht="11.25">
      <c r="B1829" s="216"/>
      <c r="C1829" s="217"/>
      <c r="D1829" s="207" t="s">
        <v>183</v>
      </c>
      <c r="E1829" s="218" t="s">
        <v>1</v>
      </c>
      <c r="F1829" s="219" t="s">
        <v>1500</v>
      </c>
      <c r="G1829" s="217"/>
      <c r="H1829" s="220">
        <v>12.45</v>
      </c>
      <c r="I1829" s="221"/>
      <c r="J1829" s="217"/>
      <c r="K1829" s="217"/>
      <c r="L1829" s="222"/>
      <c r="M1829" s="223"/>
      <c r="N1829" s="224"/>
      <c r="O1829" s="224"/>
      <c r="P1829" s="224"/>
      <c r="Q1829" s="224"/>
      <c r="R1829" s="224"/>
      <c r="S1829" s="224"/>
      <c r="T1829" s="225"/>
      <c r="AT1829" s="226" t="s">
        <v>183</v>
      </c>
      <c r="AU1829" s="226" t="s">
        <v>89</v>
      </c>
      <c r="AV1829" s="14" t="s">
        <v>89</v>
      </c>
      <c r="AW1829" s="14" t="s">
        <v>36</v>
      </c>
      <c r="AX1829" s="14" t="s">
        <v>79</v>
      </c>
      <c r="AY1829" s="226" t="s">
        <v>174</v>
      </c>
    </row>
    <row r="1830" spans="2:51" s="13" customFormat="1" ht="11.25">
      <c r="B1830" s="205"/>
      <c r="C1830" s="206"/>
      <c r="D1830" s="207" t="s">
        <v>183</v>
      </c>
      <c r="E1830" s="208" t="s">
        <v>1</v>
      </c>
      <c r="F1830" s="209" t="s">
        <v>392</v>
      </c>
      <c r="G1830" s="206"/>
      <c r="H1830" s="208" t="s">
        <v>1</v>
      </c>
      <c r="I1830" s="210"/>
      <c r="J1830" s="206"/>
      <c r="K1830" s="206"/>
      <c r="L1830" s="211"/>
      <c r="M1830" s="212"/>
      <c r="N1830" s="213"/>
      <c r="O1830" s="213"/>
      <c r="P1830" s="213"/>
      <c r="Q1830" s="213"/>
      <c r="R1830" s="213"/>
      <c r="S1830" s="213"/>
      <c r="T1830" s="214"/>
      <c r="AT1830" s="215" t="s">
        <v>183</v>
      </c>
      <c r="AU1830" s="215" t="s">
        <v>89</v>
      </c>
      <c r="AV1830" s="13" t="s">
        <v>87</v>
      </c>
      <c r="AW1830" s="13" t="s">
        <v>36</v>
      </c>
      <c r="AX1830" s="13" t="s">
        <v>79</v>
      </c>
      <c r="AY1830" s="215" t="s">
        <v>174</v>
      </c>
    </row>
    <row r="1831" spans="2:51" s="14" customFormat="1" ht="11.25">
      <c r="B1831" s="216"/>
      <c r="C1831" s="217"/>
      <c r="D1831" s="207" t="s">
        <v>183</v>
      </c>
      <c r="E1831" s="218" t="s">
        <v>1</v>
      </c>
      <c r="F1831" s="219" t="s">
        <v>1501</v>
      </c>
      <c r="G1831" s="217"/>
      <c r="H1831" s="220">
        <v>10.4</v>
      </c>
      <c r="I1831" s="221"/>
      <c r="J1831" s="217"/>
      <c r="K1831" s="217"/>
      <c r="L1831" s="222"/>
      <c r="M1831" s="223"/>
      <c r="N1831" s="224"/>
      <c r="O1831" s="224"/>
      <c r="P1831" s="224"/>
      <c r="Q1831" s="224"/>
      <c r="R1831" s="224"/>
      <c r="S1831" s="224"/>
      <c r="T1831" s="225"/>
      <c r="AT1831" s="226" t="s">
        <v>183</v>
      </c>
      <c r="AU1831" s="226" t="s">
        <v>89</v>
      </c>
      <c r="AV1831" s="14" t="s">
        <v>89</v>
      </c>
      <c r="AW1831" s="14" t="s">
        <v>36</v>
      </c>
      <c r="AX1831" s="14" t="s">
        <v>79</v>
      </c>
      <c r="AY1831" s="226" t="s">
        <v>174</v>
      </c>
    </row>
    <row r="1832" spans="2:51" s="13" customFormat="1" ht="11.25">
      <c r="B1832" s="205"/>
      <c r="C1832" s="206"/>
      <c r="D1832" s="207" t="s">
        <v>183</v>
      </c>
      <c r="E1832" s="208" t="s">
        <v>1</v>
      </c>
      <c r="F1832" s="209" t="s">
        <v>959</v>
      </c>
      <c r="G1832" s="206"/>
      <c r="H1832" s="208" t="s">
        <v>1</v>
      </c>
      <c r="I1832" s="210"/>
      <c r="J1832" s="206"/>
      <c r="K1832" s="206"/>
      <c r="L1832" s="211"/>
      <c r="M1832" s="212"/>
      <c r="N1832" s="213"/>
      <c r="O1832" s="213"/>
      <c r="P1832" s="213"/>
      <c r="Q1832" s="213"/>
      <c r="R1832" s="213"/>
      <c r="S1832" s="213"/>
      <c r="T1832" s="214"/>
      <c r="AT1832" s="215" t="s">
        <v>183</v>
      </c>
      <c r="AU1832" s="215" t="s">
        <v>89</v>
      </c>
      <c r="AV1832" s="13" t="s">
        <v>87</v>
      </c>
      <c r="AW1832" s="13" t="s">
        <v>36</v>
      </c>
      <c r="AX1832" s="13" t="s">
        <v>79</v>
      </c>
      <c r="AY1832" s="215" t="s">
        <v>174</v>
      </c>
    </row>
    <row r="1833" spans="2:51" s="14" customFormat="1" ht="11.25">
      <c r="B1833" s="216"/>
      <c r="C1833" s="217"/>
      <c r="D1833" s="207" t="s">
        <v>183</v>
      </c>
      <c r="E1833" s="218" t="s">
        <v>1</v>
      </c>
      <c r="F1833" s="219" t="s">
        <v>960</v>
      </c>
      <c r="G1833" s="217"/>
      <c r="H1833" s="220">
        <v>9.41</v>
      </c>
      <c r="I1833" s="221"/>
      <c r="J1833" s="217"/>
      <c r="K1833" s="217"/>
      <c r="L1833" s="222"/>
      <c r="M1833" s="223"/>
      <c r="N1833" s="224"/>
      <c r="O1833" s="224"/>
      <c r="P1833" s="224"/>
      <c r="Q1833" s="224"/>
      <c r="R1833" s="224"/>
      <c r="S1833" s="224"/>
      <c r="T1833" s="225"/>
      <c r="AT1833" s="226" t="s">
        <v>183</v>
      </c>
      <c r="AU1833" s="226" t="s">
        <v>89</v>
      </c>
      <c r="AV1833" s="14" t="s">
        <v>89</v>
      </c>
      <c r="AW1833" s="14" t="s">
        <v>36</v>
      </c>
      <c r="AX1833" s="14" t="s">
        <v>79</v>
      </c>
      <c r="AY1833" s="226" t="s">
        <v>174</v>
      </c>
    </row>
    <row r="1834" spans="2:51" s="14" customFormat="1" ht="11.25">
      <c r="B1834" s="216"/>
      <c r="C1834" s="217"/>
      <c r="D1834" s="207" t="s">
        <v>183</v>
      </c>
      <c r="E1834" s="218" t="s">
        <v>1</v>
      </c>
      <c r="F1834" s="219" t="s">
        <v>961</v>
      </c>
      <c r="G1834" s="217"/>
      <c r="H1834" s="220">
        <v>14.4</v>
      </c>
      <c r="I1834" s="221"/>
      <c r="J1834" s="217"/>
      <c r="K1834" s="217"/>
      <c r="L1834" s="222"/>
      <c r="M1834" s="223"/>
      <c r="N1834" s="224"/>
      <c r="O1834" s="224"/>
      <c r="P1834" s="224"/>
      <c r="Q1834" s="224"/>
      <c r="R1834" s="224"/>
      <c r="S1834" s="224"/>
      <c r="T1834" s="225"/>
      <c r="AT1834" s="226" t="s">
        <v>183</v>
      </c>
      <c r="AU1834" s="226" t="s">
        <v>89</v>
      </c>
      <c r="AV1834" s="14" t="s">
        <v>89</v>
      </c>
      <c r="AW1834" s="14" t="s">
        <v>36</v>
      </c>
      <c r="AX1834" s="14" t="s">
        <v>79</v>
      </c>
      <c r="AY1834" s="226" t="s">
        <v>174</v>
      </c>
    </row>
    <row r="1835" spans="2:51" s="13" customFormat="1" ht="11.25">
      <c r="B1835" s="205"/>
      <c r="C1835" s="206"/>
      <c r="D1835" s="207" t="s">
        <v>183</v>
      </c>
      <c r="E1835" s="208" t="s">
        <v>1</v>
      </c>
      <c r="F1835" s="209" t="s">
        <v>962</v>
      </c>
      <c r="G1835" s="206"/>
      <c r="H1835" s="208" t="s">
        <v>1</v>
      </c>
      <c r="I1835" s="210"/>
      <c r="J1835" s="206"/>
      <c r="K1835" s="206"/>
      <c r="L1835" s="211"/>
      <c r="M1835" s="212"/>
      <c r="N1835" s="213"/>
      <c r="O1835" s="213"/>
      <c r="P1835" s="213"/>
      <c r="Q1835" s="213"/>
      <c r="R1835" s="213"/>
      <c r="S1835" s="213"/>
      <c r="T1835" s="214"/>
      <c r="AT1835" s="215" t="s">
        <v>183</v>
      </c>
      <c r="AU1835" s="215" t="s">
        <v>89</v>
      </c>
      <c r="AV1835" s="13" t="s">
        <v>87</v>
      </c>
      <c r="AW1835" s="13" t="s">
        <v>36</v>
      </c>
      <c r="AX1835" s="13" t="s">
        <v>79</v>
      </c>
      <c r="AY1835" s="215" t="s">
        <v>174</v>
      </c>
    </row>
    <row r="1836" spans="2:51" s="14" customFormat="1" ht="11.25">
      <c r="B1836" s="216"/>
      <c r="C1836" s="217"/>
      <c r="D1836" s="207" t="s">
        <v>183</v>
      </c>
      <c r="E1836" s="218" t="s">
        <v>1</v>
      </c>
      <c r="F1836" s="219" t="s">
        <v>963</v>
      </c>
      <c r="G1836" s="217"/>
      <c r="H1836" s="220">
        <v>72.58</v>
      </c>
      <c r="I1836" s="221"/>
      <c r="J1836" s="217"/>
      <c r="K1836" s="217"/>
      <c r="L1836" s="222"/>
      <c r="M1836" s="223"/>
      <c r="N1836" s="224"/>
      <c r="O1836" s="224"/>
      <c r="P1836" s="224"/>
      <c r="Q1836" s="224"/>
      <c r="R1836" s="224"/>
      <c r="S1836" s="224"/>
      <c r="T1836" s="225"/>
      <c r="AT1836" s="226" t="s">
        <v>183</v>
      </c>
      <c r="AU1836" s="226" t="s">
        <v>89</v>
      </c>
      <c r="AV1836" s="14" t="s">
        <v>89</v>
      </c>
      <c r="AW1836" s="14" t="s">
        <v>36</v>
      </c>
      <c r="AX1836" s="14" t="s">
        <v>79</v>
      </c>
      <c r="AY1836" s="226" t="s">
        <v>174</v>
      </c>
    </row>
    <row r="1837" spans="2:51" s="14" customFormat="1" ht="11.25">
      <c r="B1837" s="216"/>
      <c r="C1837" s="217"/>
      <c r="D1837" s="207" t="s">
        <v>183</v>
      </c>
      <c r="E1837" s="218" t="s">
        <v>1</v>
      </c>
      <c r="F1837" s="219" t="s">
        <v>964</v>
      </c>
      <c r="G1837" s="217"/>
      <c r="H1837" s="220">
        <v>5.08</v>
      </c>
      <c r="I1837" s="221"/>
      <c r="J1837" s="217"/>
      <c r="K1837" s="217"/>
      <c r="L1837" s="222"/>
      <c r="M1837" s="223"/>
      <c r="N1837" s="224"/>
      <c r="O1837" s="224"/>
      <c r="P1837" s="224"/>
      <c r="Q1837" s="224"/>
      <c r="R1837" s="224"/>
      <c r="S1837" s="224"/>
      <c r="T1837" s="225"/>
      <c r="AT1837" s="226" t="s">
        <v>183</v>
      </c>
      <c r="AU1837" s="226" t="s">
        <v>89</v>
      </c>
      <c r="AV1837" s="14" t="s">
        <v>89</v>
      </c>
      <c r="AW1837" s="14" t="s">
        <v>36</v>
      </c>
      <c r="AX1837" s="14" t="s">
        <v>79</v>
      </c>
      <c r="AY1837" s="226" t="s">
        <v>174</v>
      </c>
    </row>
    <row r="1838" spans="2:51" s="15" customFormat="1" ht="11.25">
      <c r="B1838" s="227"/>
      <c r="C1838" s="228"/>
      <c r="D1838" s="207" t="s">
        <v>183</v>
      </c>
      <c r="E1838" s="229" t="s">
        <v>1</v>
      </c>
      <c r="F1838" s="230" t="s">
        <v>188</v>
      </c>
      <c r="G1838" s="228"/>
      <c r="H1838" s="231">
        <v>124.32000000000001</v>
      </c>
      <c r="I1838" s="232"/>
      <c r="J1838" s="228"/>
      <c r="K1838" s="228"/>
      <c r="L1838" s="233"/>
      <c r="M1838" s="234"/>
      <c r="N1838" s="235"/>
      <c r="O1838" s="235"/>
      <c r="P1838" s="235"/>
      <c r="Q1838" s="235"/>
      <c r="R1838" s="235"/>
      <c r="S1838" s="235"/>
      <c r="T1838" s="236"/>
      <c r="AT1838" s="237" t="s">
        <v>183</v>
      </c>
      <c r="AU1838" s="237" t="s">
        <v>89</v>
      </c>
      <c r="AV1838" s="15" t="s">
        <v>181</v>
      </c>
      <c r="AW1838" s="15" t="s">
        <v>36</v>
      </c>
      <c r="AX1838" s="15" t="s">
        <v>79</v>
      </c>
      <c r="AY1838" s="237" t="s">
        <v>174</v>
      </c>
    </row>
    <row r="1839" spans="2:51" s="14" customFormat="1" ht="11.25">
      <c r="B1839" s="216"/>
      <c r="C1839" s="217"/>
      <c r="D1839" s="207" t="s">
        <v>183</v>
      </c>
      <c r="E1839" s="218" t="s">
        <v>1</v>
      </c>
      <c r="F1839" s="219" t="s">
        <v>1636</v>
      </c>
      <c r="G1839" s="217"/>
      <c r="H1839" s="220">
        <v>136.752</v>
      </c>
      <c r="I1839" s="221"/>
      <c r="J1839" s="217"/>
      <c r="K1839" s="217"/>
      <c r="L1839" s="222"/>
      <c r="M1839" s="223"/>
      <c r="N1839" s="224"/>
      <c r="O1839" s="224"/>
      <c r="P1839" s="224"/>
      <c r="Q1839" s="224"/>
      <c r="R1839" s="224"/>
      <c r="S1839" s="224"/>
      <c r="T1839" s="225"/>
      <c r="AT1839" s="226" t="s">
        <v>183</v>
      </c>
      <c r="AU1839" s="226" t="s">
        <v>89</v>
      </c>
      <c r="AV1839" s="14" t="s">
        <v>89</v>
      </c>
      <c r="AW1839" s="14" t="s">
        <v>36</v>
      </c>
      <c r="AX1839" s="14" t="s">
        <v>87</v>
      </c>
      <c r="AY1839" s="226" t="s">
        <v>174</v>
      </c>
    </row>
    <row r="1840" spans="1:65" s="2" customFormat="1" ht="14.45" customHeight="1">
      <c r="A1840" s="35"/>
      <c r="B1840" s="36"/>
      <c r="C1840" s="192" t="s">
        <v>1641</v>
      </c>
      <c r="D1840" s="192" t="s">
        <v>176</v>
      </c>
      <c r="E1840" s="193" t="s">
        <v>1642</v>
      </c>
      <c r="F1840" s="194" t="s">
        <v>1643</v>
      </c>
      <c r="G1840" s="195" t="s">
        <v>179</v>
      </c>
      <c r="H1840" s="196">
        <v>18.49</v>
      </c>
      <c r="I1840" s="197"/>
      <c r="J1840" s="198">
        <f>ROUND(I1840*H1840,2)</f>
        <v>0</v>
      </c>
      <c r="K1840" s="194" t="s">
        <v>180</v>
      </c>
      <c r="L1840" s="40"/>
      <c r="M1840" s="199" t="s">
        <v>1</v>
      </c>
      <c r="N1840" s="200" t="s">
        <v>44</v>
      </c>
      <c r="O1840" s="72"/>
      <c r="P1840" s="201">
        <f>O1840*H1840</f>
        <v>0</v>
      </c>
      <c r="Q1840" s="201">
        <v>0.006</v>
      </c>
      <c r="R1840" s="201">
        <f>Q1840*H1840</f>
        <v>0.11094</v>
      </c>
      <c r="S1840" s="201">
        <v>0</v>
      </c>
      <c r="T1840" s="202">
        <f>S1840*H1840</f>
        <v>0</v>
      </c>
      <c r="U1840" s="35"/>
      <c r="V1840" s="35"/>
      <c r="W1840" s="35"/>
      <c r="X1840" s="35"/>
      <c r="Y1840" s="35"/>
      <c r="Z1840" s="35"/>
      <c r="AA1840" s="35"/>
      <c r="AB1840" s="35"/>
      <c r="AC1840" s="35"/>
      <c r="AD1840" s="35"/>
      <c r="AE1840" s="35"/>
      <c r="AR1840" s="203" t="s">
        <v>278</v>
      </c>
      <c r="AT1840" s="203" t="s">
        <v>176</v>
      </c>
      <c r="AU1840" s="203" t="s">
        <v>89</v>
      </c>
      <c r="AY1840" s="18" t="s">
        <v>174</v>
      </c>
      <c r="BE1840" s="204">
        <f>IF(N1840="základní",J1840,0)</f>
        <v>0</v>
      </c>
      <c r="BF1840" s="204">
        <f>IF(N1840="snížená",J1840,0)</f>
        <v>0</v>
      </c>
      <c r="BG1840" s="204">
        <f>IF(N1840="zákl. přenesená",J1840,0)</f>
        <v>0</v>
      </c>
      <c r="BH1840" s="204">
        <f>IF(N1840="sníž. přenesená",J1840,0)</f>
        <v>0</v>
      </c>
      <c r="BI1840" s="204">
        <f>IF(N1840="nulová",J1840,0)</f>
        <v>0</v>
      </c>
      <c r="BJ1840" s="18" t="s">
        <v>87</v>
      </c>
      <c r="BK1840" s="204">
        <f>ROUND(I1840*H1840,2)</f>
        <v>0</v>
      </c>
      <c r="BL1840" s="18" t="s">
        <v>278</v>
      </c>
      <c r="BM1840" s="203" t="s">
        <v>1644</v>
      </c>
    </row>
    <row r="1841" spans="2:51" s="13" customFormat="1" ht="11.25">
      <c r="B1841" s="205"/>
      <c r="C1841" s="206"/>
      <c r="D1841" s="207" t="s">
        <v>183</v>
      </c>
      <c r="E1841" s="208" t="s">
        <v>1</v>
      </c>
      <c r="F1841" s="209" t="s">
        <v>1525</v>
      </c>
      <c r="G1841" s="206"/>
      <c r="H1841" s="208" t="s">
        <v>1</v>
      </c>
      <c r="I1841" s="210"/>
      <c r="J1841" s="206"/>
      <c r="K1841" s="206"/>
      <c r="L1841" s="211"/>
      <c r="M1841" s="212"/>
      <c r="N1841" s="213"/>
      <c r="O1841" s="213"/>
      <c r="P1841" s="213"/>
      <c r="Q1841" s="213"/>
      <c r="R1841" s="213"/>
      <c r="S1841" s="213"/>
      <c r="T1841" s="214"/>
      <c r="AT1841" s="215" t="s">
        <v>183</v>
      </c>
      <c r="AU1841" s="215" t="s">
        <v>89</v>
      </c>
      <c r="AV1841" s="13" t="s">
        <v>87</v>
      </c>
      <c r="AW1841" s="13" t="s">
        <v>36</v>
      </c>
      <c r="AX1841" s="13" t="s">
        <v>79</v>
      </c>
      <c r="AY1841" s="215" t="s">
        <v>174</v>
      </c>
    </row>
    <row r="1842" spans="2:51" s="14" customFormat="1" ht="11.25">
      <c r="B1842" s="216"/>
      <c r="C1842" s="217"/>
      <c r="D1842" s="207" t="s">
        <v>183</v>
      </c>
      <c r="E1842" s="218" t="s">
        <v>1</v>
      </c>
      <c r="F1842" s="219" t="s">
        <v>1526</v>
      </c>
      <c r="G1842" s="217"/>
      <c r="H1842" s="220">
        <v>5.68</v>
      </c>
      <c r="I1842" s="221"/>
      <c r="J1842" s="217"/>
      <c r="K1842" s="217"/>
      <c r="L1842" s="222"/>
      <c r="M1842" s="223"/>
      <c r="N1842" s="224"/>
      <c r="O1842" s="224"/>
      <c r="P1842" s="224"/>
      <c r="Q1842" s="224"/>
      <c r="R1842" s="224"/>
      <c r="S1842" s="224"/>
      <c r="T1842" s="225"/>
      <c r="AT1842" s="226" t="s">
        <v>183</v>
      </c>
      <c r="AU1842" s="226" t="s">
        <v>89</v>
      </c>
      <c r="AV1842" s="14" t="s">
        <v>89</v>
      </c>
      <c r="AW1842" s="14" t="s">
        <v>36</v>
      </c>
      <c r="AX1842" s="14" t="s">
        <v>79</v>
      </c>
      <c r="AY1842" s="226" t="s">
        <v>174</v>
      </c>
    </row>
    <row r="1843" spans="2:51" s="13" customFormat="1" ht="11.25">
      <c r="B1843" s="205"/>
      <c r="C1843" s="206"/>
      <c r="D1843" s="207" t="s">
        <v>183</v>
      </c>
      <c r="E1843" s="208" t="s">
        <v>1</v>
      </c>
      <c r="F1843" s="209" t="s">
        <v>1527</v>
      </c>
      <c r="G1843" s="206"/>
      <c r="H1843" s="208" t="s">
        <v>1</v>
      </c>
      <c r="I1843" s="210"/>
      <c r="J1843" s="206"/>
      <c r="K1843" s="206"/>
      <c r="L1843" s="211"/>
      <c r="M1843" s="212"/>
      <c r="N1843" s="213"/>
      <c r="O1843" s="213"/>
      <c r="P1843" s="213"/>
      <c r="Q1843" s="213"/>
      <c r="R1843" s="213"/>
      <c r="S1843" s="213"/>
      <c r="T1843" s="214"/>
      <c r="AT1843" s="215" t="s">
        <v>183</v>
      </c>
      <c r="AU1843" s="215" t="s">
        <v>89</v>
      </c>
      <c r="AV1843" s="13" t="s">
        <v>87</v>
      </c>
      <c r="AW1843" s="13" t="s">
        <v>36</v>
      </c>
      <c r="AX1843" s="13" t="s">
        <v>79</v>
      </c>
      <c r="AY1843" s="215" t="s">
        <v>174</v>
      </c>
    </row>
    <row r="1844" spans="2:51" s="14" customFormat="1" ht="11.25">
      <c r="B1844" s="216"/>
      <c r="C1844" s="217"/>
      <c r="D1844" s="207" t="s">
        <v>183</v>
      </c>
      <c r="E1844" s="218" t="s">
        <v>1</v>
      </c>
      <c r="F1844" s="219" t="s">
        <v>1528</v>
      </c>
      <c r="G1844" s="217"/>
      <c r="H1844" s="220">
        <v>12.81</v>
      </c>
      <c r="I1844" s="221"/>
      <c r="J1844" s="217"/>
      <c r="K1844" s="217"/>
      <c r="L1844" s="222"/>
      <c r="M1844" s="223"/>
      <c r="N1844" s="224"/>
      <c r="O1844" s="224"/>
      <c r="P1844" s="224"/>
      <c r="Q1844" s="224"/>
      <c r="R1844" s="224"/>
      <c r="S1844" s="224"/>
      <c r="T1844" s="225"/>
      <c r="AT1844" s="226" t="s">
        <v>183</v>
      </c>
      <c r="AU1844" s="226" t="s">
        <v>89</v>
      </c>
      <c r="AV1844" s="14" t="s">
        <v>89</v>
      </c>
      <c r="AW1844" s="14" t="s">
        <v>36</v>
      </c>
      <c r="AX1844" s="14" t="s">
        <v>79</v>
      </c>
      <c r="AY1844" s="226" t="s">
        <v>174</v>
      </c>
    </row>
    <row r="1845" spans="2:51" s="15" customFormat="1" ht="11.25">
      <c r="B1845" s="227"/>
      <c r="C1845" s="228"/>
      <c r="D1845" s="207" t="s">
        <v>183</v>
      </c>
      <c r="E1845" s="229" t="s">
        <v>1</v>
      </c>
      <c r="F1845" s="230" t="s">
        <v>188</v>
      </c>
      <c r="G1845" s="228"/>
      <c r="H1845" s="231">
        <v>18.490000000000002</v>
      </c>
      <c r="I1845" s="232"/>
      <c r="J1845" s="228"/>
      <c r="K1845" s="228"/>
      <c r="L1845" s="233"/>
      <c r="M1845" s="234"/>
      <c r="N1845" s="235"/>
      <c r="O1845" s="235"/>
      <c r="P1845" s="235"/>
      <c r="Q1845" s="235"/>
      <c r="R1845" s="235"/>
      <c r="S1845" s="235"/>
      <c r="T1845" s="236"/>
      <c r="AT1845" s="237" t="s">
        <v>183</v>
      </c>
      <c r="AU1845" s="237" t="s">
        <v>89</v>
      </c>
      <c r="AV1845" s="15" t="s">
        <v>181</v>
      </c>
      <c r="AW1845" s="15" t="s">
        <v>36</v>
      </c>
      <c r="AX1845" s="15" t="s">
        <v>87</v>
      </c>
      <c r="AY1845" s="237" t="s">
        <v>174</v>
      </c>
    </row>
    <row r="1846" spans="1:65" s="2" customFormat="1" ht="14.45" customHeight="1">
      <c r="A1846" s="35"/>
      <c r="B1846" s="36"/>
      <c r="C1846" s="249" t="s">
        <v>1645</v>
      </c>
      <c r="D1846" s="249" t="s">
        <v>317</v>
      </c>
      <c r="E1846" s="250" t="s">
        <v>1646</v>
      </c>
      <c r="F1846" s="251" t="s">
        <v>1647</v>
      </c>
      <c r="G1846" s="252" t="s">
        <v>179</v>
      </c>
      <c r="H1846" s="253">
        <v>20.339</v>
      </c>
      <c r="I1846" s="254"/>
      <c r="J1846" s="255">
        <f>ROUND(I1846*H1846,2)</f>
        <v>0</v>
      </c>
      <c r="K1846" s="251" t="s">
        <v>180</v>
      </c>
      <c r="L1846" s="256"/>
      <c r="M1846" s="257" t="s">
        <v>1</v>
      </c>
      <c r="N1846" s="258" t="s">
        <v>44</v>
      </c>
      <c r="O1846" s="72"/>
      <c r="P1846" s="201">
        <f>O1846*H1846</f>
        <v>0</v>
      </c>
      <c r="Q1846" s="201">
        <v>0.00375</v>
      </c>
      <c r="R1846" s="201">
        <f>Q1846*H1846</f>
        <v>0.07627125</v>
      </c>
      <c r="S1846" s="201">
        <v>0</v>
      </c>
      <c r="T1846" s="202">
        <f>S1846*H1846</f>
        <v>0</v>
      </c>
      <c r="U1846" s="35"/>
      <c r="V1846" s="35"/>
      <c r="W1846" s="35"/>
      <c r="X1846" s="35"/>
      <c r="Y1846" s="35"/>
      <c r="Z1846" s="35"/>
      <c r="AA1846" s="35"/>
      <c r="AB1846" s="35"/>
      <c r="AC1846" s="35"/>
      <c r="AD1846" s="35"/>
      <c r="AE1846" s="35"/>
      <c r="AR1846" s="203" t="s">
        <v>371</v>
      </c>
      <c r="AT1846" s="203" t="s">
        <v>317</v>
      </c>
      <c r="AU1846" s="203" t="s">
        <v>89</v>
      </c>
      <c r="AY1846" s="18" t="s">
        <v>174</v>
      </c>
      <c r="BE1846" s="204">
        <f>IF(N1846="základní",J1846,0)</f>
        <v>0</v>
      </c>
      <c r="BF1846" s="204">
        <f>IF(N1846="snížená",J1846,0)</f>
        <v>0</v>
      </c>
      <c r="BG1846" s="204">
        <f>IF(N1846="zákl. přenesená",J1846,0)</f>
        <v>0</v>
      </c>
      <c r="BH1846" s="204">
        <f>IF(N1846="sníž. přenesená",J1846,0)</f>
        <v>0</v>
      </c>
      <c r="BI1846" s="204">
        <f>IF(N1846="nulová",J1846,0)</f>
        <v>0</v>
      </c>
      <c r="BJ1846" s="18" t="s">
        <v>87</v>
      </c>
      <c r="BK1846" s="204">
        <f>ROUND(I1846*H1846,2)</f>
        <v>0</v>
      </c>
      <c r="BL1846" s="18" t="s">
        <v>278</v>
      </c>
      <c r="BM1846" s="203" t="s">
        <v>1648</v>
      </c>
    </row>
    <row r="1847" spans="2:51" s="14" customFormat="1" ht="11.25">
      <c r="B1847" s="216"/>
      <c r="C1847" s="217"/>
      <c r="D1847" s="207" t="s">
        <v>183</v>
      </c>
      <c r="E1847" s="218" t="s">
        <v>1</v>
      </c>
      <c r="F1847" s="219" t="s">
        <v>1649</v>
      </c>
      <c r="G1847" s="217"/>
      <c r="H1847" s="220">
        <v>20.339</v>
      </c>
      <c r="I1847" s="221"/>
      <c r="J1847" s="217"/>
      <c r="K1847" s="217"/>
      <c r="L1847" s="222"/>
      <c r="M1847" s="223"/>
      <c r="N1847" s="224"/>
      <c r="O1847" s="224"/>
      <c r="P1847" s="224"/>
      <c r="Q1847" s="224"/>
      <c r="R1847" s="224"/>
      <c r="S1847" s="224"/>
      <c r="T1847" s="225"/>
      <c r="AT1847" s="226" t="s">
        <v>183</v>
      </c>
      <c r="AU1847" s="226" t="s">
        <v>89</v>
      </c>
      <c r="AV1847" s="14" t="s">
        <v>89</v>
      </c>
      <c r="AW1847" s="14" t="s">
        <v>36</v>
      </c>
      <c r="AX1847" s="14" t="s">
        <v>87</v>
      </c>
      <c r="AY1847" s="226" t="s">
        <v>174</v>
      </c>
    </row>
    <row r="1848" spans="1:65" s="2" customFormat="1" ht="14.45" customHeight="1">
      <c r="A1848" s="35"/>
      <c r="B1848" s="36"/>
      <c r="C1848" s="192" t="s">
        <v>1650</v>
      </c>
      <c r="D1848" s="192" t="s">
        <v>176</v>
      </c>
      <c r="E1848" s="193" t="s">
        <v>1651</v>
      </c>
      <c r="F1848" s="194" t="s">
        <v>1652</v>
      </c>
      <c r="G1848" s="195" t="s">
        <v>179</v>
      </c>
      <c r="H1848" s="196">
        <v>59.6</v>
      </c>
      <c r="I1848" s="197"/>
      <c r="J1848" s="198">
        <f>ROUND(I1848*H1848,2)</f>
        <v>0</v>
      </c>
      <c r="K1848" s="194" t="s">
        <v>180</v>
      </c>
      <c r="L1848" s="40"/>
      <c r="M1848" s="199" t="s">
        <v>1</v>
      </c>
      <c r="N1848" s="200" t="s">
        <v>44</v>
      </c>
      <c r="O1848" s="72"/>
      <c r="P1848" s="201">
        <f>O1848*H1848</f>
        <v>0</v>
      </c>
      <c r="Q1848" s="201">
        <v>0.00116</v>
      </c>
      <c r="R1848" s="201">
        <f>Q1848*H1848</f>
        <v>0.069136</v>
      </c>
      <c r="S1848" s="201">
        <v>0</v>
      </c>
      <c r="T1848" s="202">
        <f>S1848*H1848</f>
        <v>0</v>
      </c>
      <c r="U1848" s="35"/>
      <c r="V1848" s="35"/>
      <c r="W1848" s="35"/>
      <c r="X1848" s="35"/>
      <c r="Y1848" s="35"/>
      <c r="Z1848" s="35"/>
      <c r="AA1848" s="35"/>
      <c r="AB1848" s="35"/>
      <c r="AC1848" s="35"/>
      <c r="AD1848" s="35"/>
      <c r="AE1848" s="35"/>
      <c r="AR1848" s="203" t="s">
        <v>278</v>
      </c>
      <c r="AT1848" s="203" t="s">
        <v>176</v>
      </c>
      <c r="AU1848" s="203" t="s">
        <v>89</v>
      </c>
      <c r="AY1848" s="18" t="s">
        <v>174</v>
      </c>
      <c r="BE1848" s="204">
        <f>IF(N1848="základní",J1848,0)</f>
        <v>0</v>
      </c>
      <c r="BF1848" s="204">
        <f>IF(N1848="snížená",J1848,0)</f>
        <v>0</v>
      </c>
      <c r="BG1848" s="204">
        <f>IF(N1848="zákl. přenesená",J1848,0)</f>
        <v>0</v>
      </c>
      <c r="BH1848" s="204">
        <f>IF(N1848="sníž. přenesená",J1848,0)</f>
        <v>0</v>
      </c>
      <c r="BI1848" s="204">
        <f>IF(N1848="nulová",J1848,0)</f>
        <v>0</v>
      </c>
      <c r="BJ1848" s="18" t="s">
        <v>87</v>
      </c>
      <c r="BK1848" s="204">
        <f>ROUND(I1848*H1848,2)</f>
        <v>0</v>
      </c>
      <c r="BL1848" s="18" t="s">
        <v>278</v>
      </c>
      <c r="BM1848" s="203" t="s">
        <v>1653</v>
      </c>
    </row>
    <row r="1849" spans="2:51" s="13" customFormat="1" ht="11.25">
      <c r="B1849" s="205"/>
      <c r="C1849" s="206"/>
      <c r="D1849" s="207" t="s">
        <v>183</v>
      </c>
      <c r="E1849" s="208" t="s">
        <v>1</v>
      </c>
      <c r="F1849" s="209" t="s">
        <v>529</v>
      </c>
      <c r="G1849" s="206"/>
      <c r="H1849" s="208" t="s">
        <v>1</v>
      </c>
      <c r="I1849" s="210"/>
      <c r="J1849" s="206"/>
      <c r="K1849" s="206"/>
      <c r="L1849" s="211"/>
      <c r="M1849" s="212"/>
      <c r="N1849" s="213"/>
      <c r="O1849" s="213"/>
      <c r="P1849" s="213"/>
      <c r="Q1849" s="213"/>
      <c r="R1849" s="213"/>
      <c r="S1849" s="213"/>
      <c r="T1849" s="214"/>
      <c r="AT1849" s="215" t="s">
        <v>183</v>
      </c>
      <c r="AU1849" s="215" t="s">
        <v>89</v>
      </c>
      <c r="AV1849" s="13" t="s">
        <v>87</v>
      </c>
      <c r="AW1849" s="13" t="s">
        <v>36</v>
      </c>
      <c r="AX1849" s="13" t="s">
        <v>79</v>
      </c>
      <c r="AY1849" s="215" t="s">
        <v>174</v>
      </c>
    </row>
    <row r="1850" spans="2:51" s="13" customFormat="1" ht="11.25">
      <c r="B1850" s="205"/>
      <c r="C1850" s="206"/>
      <c r="D1850" s="207" t="s">
        <v>183</v>
      </c>
      <c r="E1850" s="208" t="s">
        <v>1</v>
      </c>
      <c r="F1850" s="209" t="s">
        <v>200</v>
      </c>
      <c r="G1850" s="206"/>
      <c r="H1850" s="208" t="s">
        <v>1</v>
      </c>
      <c r="I1850" s="210"/>
      <c r="J1850" s="206"/>
      <c r="K1850" s="206"/>
      <c r="L1850" s="211"/>
      <c r="M1850" s="212"/>
      <c r="N1850" s="213"/>
      <c r="O1850" s="213"/>
      <c r="P1850" s="213"/>
      <c r="Q1850" s="213"/>
      <c r="R1850" s="213"/>
      <c r="S1850" s="213"/>
      <c r="T1850" s="214"/>
      <c r="AT1850" s="215" t="s">
        <v>183</v>
      </c>
      <c r="AU1850" s="215" t="s">
        <v>89</v>
      </c>
      <c r="AV1850" s="13" t="s">
        <v>87</v>
      </c>
      <c r="AW1850" s="13" t="s">
        <v>36</v>
      </c>
      <c r="AX1850" s="13" t="s">
        <v>79</v>
      </c>
      <c r="AY1850" s="215" t="s">
        <v>174</v>
      </c>
    </row>
    <row r="1851" spans="2:51" s="13" customFormat="1" ht="11.25">
      <c r="B1851" s="205"/>
      <c r="C1851" s="206"/>
      <c r="D1851" s="207" t="s">
        <v>183</v>
      </c>
      <c r="E1851" s="208" t="s">
        <v>1</v>
      </c>
      <c r="F1851" s="209" t="s">
        <v>1592</v>
      </c>
      <c r="G1851" s="206"/>
      <c r="H1851" s="208" t="s">
        <v>1</v>
      </c>
      <c r="I1851" s="210"/>
      <c r="J1851" s="206"/>
      <c r="K1851" s="206"/>
      <c r="L1851" s="211"/>
      <c r="M1851" s="212"/>
      <c r="N1851" s="213"/>
      <c r="O1851" s="213"/>
      <c r="P1851" s="213"/>
      <c r="Q1851" s="213"/>
      <c r="R1851" s="213"/>
      <c r="S1851" s="213"/>
      <c r="T1851" s="214"/>
      <c r="AT1851" s="215" t="s">
        <v>183</v>
      </c>
      <c r="AU1851" s="215" t="s">
        <v>89</v>
      </c>
      <c r="AV1851" s="13" t="s">
        <v>87</v>
      </c>
      <c r="AW1851" s="13" t="s">
        <v>36</v>
      </c>
      <c r="AX1851" s="13" t="s">
        <v>79</v>
      </c>
      <c r="AY1851" s="215" t="s">
        <v>174</v>
      </c>
    </row>
    <row r="1852" spans="2:51" s="14" customFormat="1" ht="11.25">
      <c r="B1852" s="216"/>
      <c r="C1852" s="217"/>
      <c r="D1852" s="207" t="s">
        <v>183</v>
      </c>
      <c r="E1852" s="218" t="s">
        <v>1</v>
      </c>
      <c r="F1852" s="219" t="s">
        <v>1654</v>
      </c>
      <c r="G1852" s="217"/>
      <c r="H1852" s="220">
        <v>59.6</v>
      </c>
      <c r="I1852" s="221"/>
      <c r="J1852" s="217"/>
      <c r="K1852" s="217"/>
      <c r="L1852" s="222"/>
      <c r="M1852" s="223"/>
      <c r="N1852" s="224"/>
      <c r="O1852" s="224"/>
      <c r="P1852" s="224"/>
      <c r="Q1852" s="224"/>
      <c r="R1852" s="224"/>
      <c r="S1852" s="224"/>
      <c r="T1852" s="225"/>
      <c r="AT1852" s="226" t="s">
        <v>183</v>
      </c>
      <c r="AU1852" s="226" t="s">
        <v>89</v>
      </c>
      <c r="AV1852" s="14" t="s">
        <v>89</v>
      </c>
      <c r="AW1852" s="14" t="s">
        <v>36</v>
      </c>
      <c r="AX1852" s="14" t="s">
        <v>79</v>
      </c>
      <c r="AY1852" s="226" t="s">
        <v>174</v>
      </c>
    </row>
    <row r="1853" spans="2:51" s="15" customFormat="1" ht="11.25">
      <c r="B1853" s="227"/>
      <c r="C1853" s="228"/>
      <c r="D1853" s="207" t="s">
        <v>183</v>
      </c>
      <c r="E1853" s="229" t="s">
        <v>1</v>
      </c>
      <c r="F1853" s="230" t="s">
        <v>188</v>
      </c>
      <c r="G1853" s="228"/>
      <c r="H1853" s="231">
        <v>59.6</v>
      </c>
      <c r="I1853" s="232"/>
      <c r="J1853" s="228"/>
      <c r="K1853" s="228"/>
      <c r="L1853" s="233"/>
      <c r="M1853" s="234"/>
      <c r="N1853" s="235"/>
      <c r="O1853" s="235"/>
      <c r="P1853" s="235"/>
      <c r="Q1853" s="235"/>
      <c r="R1853" s="235"/>
      <c r="S1853" s="235"/>
      <c r="T1853" s="236"/>
      <c r="AT1853" s="237" t="s">
        <v>183</v>
      </c>
      <c r="AU1853" s="237" t="s">
        <v>89</v>
      </c>
      <c r="AV1853" s="15" t="s">
        <v>181</v>
      </c>
      <c r="AW1853" s="15" t="s">
        <v>36</v>
      </c>
      <c r="AX1853" s="15" t="s">
        <v>87</v>
      </c>
      <c r="AY1853" s="237" t="s">
        <v>174</v>
      </c>
    </row>
    <row r="1854" spans="1:65" s="2" customFormat="1" ht="14.45" customHeight="1">
      <c r="A1854" s="35"/>
      <c r="B1854" s="36"/>
      <c r="C1854" s="249" t="s">
        <v>1655</v>
      </c>
      <c r="D1854" s="249" t="s">
        <v>317</v>
      </c>
      <c r="E1854" s="250" t="s">
        <v>1656</v>
      </c>
      <c r="F1854" s="251" t="s">
        <v>1657</v>
      </c>
      <c r="G1854" s="252" t="s">
        <v>197</v>
      </c>
      <c r="H1854" s="253">
        <v>8.94</v>
      </c>
      <c r="I1854" s="254"/>
      <c r="J1854" s="255">
        <f>ROUND(I1854*H1854,2)</f>
        <v>0</v>
      </c>
      <c r="K1854" s="251" t="s">
        <v>180</v>
      </c>
      <c r="L1854" s="256"/>
      <c r="M1854" s="257" t="s">
        <v>1</v>
      </c>
      <c r="N1854" s="258" t="s">
        <v>44</v>
      </c>
      <c r="O1854" s="72"/>
      <c r="P1854" s="201">
        <f>O1854*H1854</f>
        <v>0</v>
      </c>
      <c r="Q1854" s="201">
        <v>0.025</v>
      </c>
      <c r="R1854" s="201">
        <f>Q1854*H1854</f>
        <v>0.2235</v>
      </c>
      <c r="S1854" s="201">
        <v>0</v>
      </c>
      <c r="T1854" s="202">
        <f>S1854*H1854</f>
        <v>0</v>
      </c>
      <c r="U1854" s="35"/>
      <c r="V1854" s="35"/>
      <c r="W1854" s="35"/>
      <c r="X1854" s="35"/>
      <c r="Y1854" s="35"/>
      <c r="Z1854" s="35"/>
      <c r="AA1854" s="35"/>
      <c r="AB1854" s="35"/>
      <c r="AC1854" s="35"/>
      <c r="AD1854" s="35"/>
      <c r="AE1854" s="35"/>
      <c r="AR1854" s="203" t="s">
        <v>371</v>
      </c>
      <c r="AT1854" s="203" t="s">
        <v>317</v>
      </c>
      <c r="AU1854" s="203" t="s">
        <v>89</v>
      </c>
      <c r="AY1854" s="18" t="s">
        <v>174</v>
      </c>
      <c r="BE1854" s="204">
        <f>IF(N1854="základní",J1854,0)</f>
        <v>0</v>
      </c>
      <c r="BF1854" s="204">
        <f>IF(N1854="snížená",J1854,0)</f>
        <v>0</v>
      </c>
      <c r="BG1854" s="204">
        <f>IF(N1854="zákl. přenesená",J1854,0)</f>
        <v>0</v>
      </c>
      <c r="BH1854" s="204">
        <f>IF(N1854="sníž. přenesená",J1854,0)</f>
        <v>0</v>
      </c>
      <c r="BI1854" s="204">
        <f>IF(N1854="nulová",J1854,0)</f>
        <v>0</v>
      </c>
      <c r="BJ1854" s="18" t="s">
        <v>87</v>
      </c>
      <c r="BK1854" s="204">
        <f>ROUND(I1854*H1854,2)</f>
        <v>0</v>
      </c>
      <c r="BL1854" s="18" t="s">
        <v>278</v>
      </c>
      <c r="BM1854" s="203" t="s">
        <v>1658</v>
      </c>
    </row>
    <row r="1855" spans="2:51" s="14" customFormat="1" ht="11.25">
      <c r="B1855" s="216"/>
      <c r="C1855" s="217"/>
      <c r="D1855" s="207" t="s">
        <v>183</v>
      </c>
      <c r="E1855" s="218" t="s">
        <v>1</v>
      </c>
      <c r="F1855" s="219" t="s">
        <v>1659</v>
      </c>
      <c r="G1855" s="217"/>
      <c r="H1855" s="220">
        <v>8.94</v>
      </c>
      <c r="I1855" s="221"/>
      <c r="J1855" s="217"/>
      <c r="K1855" s="217"/>
      <c r="L1855" s="222"/>
      <c r="M1855" s="223"/>
      <c r="N1855" s="224"/>
      <c r="O1855" s="224"/>
      <c r="P1855" s="224"/>
      <c r="Q1855" s="224"/>
      <c r="R1855" s="224"/>
      <c r="S1855" s="224"/>
      <c r="T1855" s="225"/>
      <c r="AT1855" s="226" t="s">
        <v>183</v>
      </c>
      <c r="AU1855" s="226" t="s">
        <v>89</v>
      </c>
      <c r="AV1855" s="14" t="s">
        <v>89</v>
      </c>
      <c r="AW1855" s="14" t="s">
        <v>36</v>
      </c>
      <c r="AX1855" s="14" t="s">
        <v>79</v>
      </c>
      <c r="AY1855" s="226" t="s">
        <v>174</v>
      </c>
    </row>
    <row r="1856" spans="2:51" s="15" customFormat="1" ht="11.25">
      <c r="B1856" s="227"/>
      <c r="C1856" s="228"/>
      <c r="D1856" s="207" t="s">
        <v>183</v>
      </c>
      <c r="E1856" s="229" t="s">
        <v>1</v>
      </c>
      <c r="F1856" s="230" t="s">
        <v>188</v>
      </c>
      <c r="G1856" s="228"/>
      <c r="H1856" s="231">
        <v>8.94</v>
      </c>
      <c r="I1856" s="232"/>
      <c r="J1856" s="228"/>
      <c r="K1856" s="228"/>
      <c r="L1856" s="233"/>
      <c r="M1856" s="234"/>
      <c r="N1856" s="235"/>
      <c r="O1856" s="235"/>
      <c r="P1856" s="235"/>
      <c r="Q1856" s="235"/>
      <c r="R1856" s="235"/>
      <c r="S1856" s="235"/>
      <c r="T1856" s="236"/>
      <c r="AT1856" s="237" t="s">
        <v>183</v>
      </c>
      <c r="AU1856" s="237" t="s">
        <v>89</v>
      </c>
      <c r="AV1856" s="15" t="s">
        <v>181</v>
      </c>
      <c r="AW1856" s="15" t="s">
        <v>36</v>
      </c>
      <c r="AX1856" s="15" t="s">
        <v>87</v>
      </c>
      <c r="AY1856" s="237" t="s">
        <v>174</v>
      </c>
    </row>
    <row r="1857" spans="1:65" s="2" customFormat="1" ht="14.45" customHeight="1">
      <c r="A1857" s="35"/>
      <c r="B1857" s="36"/>
      <c r="C1857" s="192" t="s">
        <v>1660</v>
      </c>
      <c r="D1857" s="192" t="s">
        <v>176</v>
      </c>
      <c r="E1857" s="193" t="s">
        <v>1661</v>
      </c>
      <c r="F1857" s="194" t="s">
        <v>1662</v>
      </c>
      <c r="G1857" s="195" t="s">
        <v>179</v>
      </c>
      <c r="H1857" s="196">
        <v>121</v>
      </c>
      <c r="I1857" s="197"/>
      <c r="J1857" s="198">
        <f>ROUND(I1857*H1857,2)</f>
        <v>0</v>
      </c>
      <c r="K1857" s="194" t="s">
        <v>180</v>
      </c>
      <c r="L1857" s="40"/>
      <c r="M1857" s="199" t="s">
        <v>1</v>
      </c>
      <c r="N1857" s="200" t="s">
        <v>44</v>
      </c>
      <c r="O1857" s="72"/>
      <c r="P1857" s="201">
        <f>O1857*H1857</f>
        <v>0</v>
      </c>
      <c r="Q1857" s="201">
        <v>0</v>
      </c>
      <c r="R1857" s="201">
        <f>Q1857*H1857</f>
        <v>0</v>
      </c>
      <c r="S1857" s="201">
        <v>0</v>
      </c>
      <c r="T1857" s="202">
        <f>S1857*H1857</f>
        <v>0</v>
      </c>
      <c r="U1857" s="35"/>
      <c r="V1857" s="35"/>
      <c r="W1857" s="35"/>
      <c r="X1857" s="35"/>
      <c r="Y1857" s="35"/>
      <c r="Z1857" s="35"/>
      <c r="AA1857" s="35"/>
      <c r="AB1857" s="35"/>
      <c r="AC1857" s="35"/>
      <c r="AD1857" s="35"/>
      <c r="AE1857" s="35"/>
      <c r="AR1857" s="203" t="s">
        <v>278</v>
      </c>
      <c r="AT1857" s="203" t="s">
        <v>176</v>
      </c>
      <c r="AU1857" s="203" t="s">
        <v>89</v>
      </c>
      <c r="AY1857" s="18" t="s">
        <v>174</v>
      </c>
      <c r="BE1857" s="204">
        <f>IF(N1857="základní",J1857,0)</f>
        <v>0</v>
      </c>
      <c r="BF1857" s="204">
        <f>IF(N1857="snížená",J1857,0)</f>
        <v>0</v>
      </c>
      <c r="BG1857" s="204">
        <f>IF(N1857="zákl. přenesená",J1857,0)</f>
        <v>0</v>
      </c>
      <c r="BH1857" s="204">
        <f>IF(N1857="sníž. přenesená",J1857,0)</f>
        <v>0</v>
      </c>
      <c r="BI1857" s="204">
        <f>IF(N1857="nulová",J1857,0)</f>
        <v>0</v>
      </c>
      <c r="BJ1857" s="18" t="s">
        <v>87</v>
      </c>
      <c r="BK1857" s="204">
        <f>ROUND(I1857*H1857,2)</f>
        <v>0</v>
      </c>
      <c r="BL1857" s="18" t="s">
        <v>278</v>
      </c>
      <c r="BM1857" s="203" t="s">
        <v>1663</v>
      </c>
    </row>
    <row r="1858" spans="2:51" s="13" customFormat="1" ht="11.25">
      <c r="B1858" s="205"/>
      <c r="C1858" s="206"/>
      <c r="D1858" s="207" t="s">
        <v>183</v>
      </c>
      <c r="E1858" s="208" t="s">
        <v>1</v>
      </c>
      <c r="F1858" s="209" t="s">
        <v>529</v>
      </c>
      <c r="G1858" s="206"/>
      <c r="H1858" s="208" t="s">
        <v>1</v>
      </c>
      <c r="I1858" s="210"/>
      <c r="J1858" s="206"/>
      <c r="K1858" s="206"/>
      <c r="L1858" s="211"/>
      <c r="M1858" s="212"/>
      <c r="N1858" s="213"/>
      <c r="O1858" s="213"/>
      <c r="P1858" s="213"/>
      <c r="Q1858" s="213"/>
      <c r="R1858" s="213"/>
      <c r="S1858" s="213"/>
      <c r="T1858" s="214"/>
      <c r="AT1858" s="215" t="s">
        <v>183</v>
      </c>
      <c r="AU1858" s="215" t="s">
        <v>89</v>
      </c>
      <c r="AV1858" s="13" t="s">
        <v>87</v>
      </c>
      <c r="AW1858" s="13" t="s">
        <v>36</v>
      </c>
      <c r="AX1858" s="13" t="s">
        <v>79</v>
      </c>
      <c r="AY1858" s="215" t="s">
        <v>174</v>
      </c>
    </row>
    <row r="1859" spans="2:51" s="13" customFormat="1" ht="11.25">
      <c r="B1859" s="205"/>
      <c r="C1859" s="206"/>
      <c r="D1859" s="207" t="s">
        <v>183</v>
      </c>
      <c r="E1859" s="208" t="s">
        <v>1</v>
      </c>
      <c r="F1859" s="209" t="s">
        <v>200</v>
      </c>
      <c r="G1859" s="206"/>
      <c r="H1859" s="208" t="s">
        <v>1</v>
      </c>
      <c r="I1859" s="210"/>
      <c r="J1859" s="206"/>
      <c r="K1859" s="206"/>
      <c r="L1859" s="211"/>
      <c r="M1859" s="212"/>
      <c r="N1859" s="213"/>
      <c r="O1859" s="213"/>
      <c r="P1859" s="213"/>
      <c r="Q1859" s="213"/>
      <c r="R1859" s="213"/>
      <c r="S1859" s="213"/>
      <c r="T1859" s="214"/>
      <c r="AT1859" s="215" t="s">
        <v>183</v>
      </c>
      <c r="AU1859" s="215" t="s">
        <v>89</v>
      </c>
      <c r="AV1859" s="13" t="s">
        <v>87</v>
      </c>
      <c r="AW1859" s="13" t="s">
        <v>36</v>
      </c>
      <c r="AX1859" s="13" t="s">
        <v>79</v>
      </c>
      <c r="AY1859" s="215" t="s">
        <v>174</v>
      </c>
    </row>
    <row r="1860" spans="2:51" s="13" customFormat="1" ht="11.25">
      <c r="B1860" s="205"/>
      <c r="C1860" s="206"/>
      <c r="D1860" s="207" t="s">
        <v>183</v>
      </c>
      <c r="E1860" s="208" t="s">
        <v>1</v>
      </c>
      <c r="F1860" s="209" t="s">
        <v>1590</v>
      </c>
      <c r="G1860" s="206"/>
      <c r="H1860" s="208" t="s">
        <v>1</v>
      </c>
      <c r="I1860" s="210"/>
      <c r="J1860" s="206"/>
      <c r="K1860" s="206"/>
      <c r="L1860" s="211"/>
      <c r="M1860" s="212"/>
      <c r="N1860" s="213"/>
      <c r="O1860" s="213"/>
      <c r="P1860" s="213"/>
      <c r="Q1860" s="213"/>
      <c r="R1860" s="213"/>
      <c r="S1860" s="213"/>
      <c r="T1860" s="214"/>
      <c r="AT1860" s="215" t="s">
        <v>183</v>
      </c>
      <c r="AU1860" s="215" t="s">
        <v>89</v>
      </c>
      <c r="AV1860" s="13" t="s">
        <v>87</v>
      </c>
      <c r="AW1860" s="13" t="s">
        <v>36</v>
      </c>
      <c r="AX1860" s="13" t="s">
        <v>79</v>
      </c>
      <c r="AY1860" s="215" t="s">
        <v>174</v>
      </c>
    </row>
    <row r="1861" spans="2:51" s="14" customFormat="1" ht="11.25">
      <c r="B1861" s="216"/>
      <c r="C1861" s="217"/>
      <c r="D1861" s="207" t="s">
        <v>183</v>
      </c>
      <c r="E1861" s="218" t="s">
        <v>1</v>
      </c>
      <c r="F1861" s="219" t="s">
        <v>1664</v>
      </c>
      <c r="G1861" s="217"/>
      <c r="H1861" s="220">
        <v>121</v>
      </c>
      <c r="I1861" s="221"/>
      <c r="J1861" s="217"/>
      <c r="K1861" s="217"/>
      <c r="L1861" s="222"/>
      <c r="M1861" s="223"/>
      <c r="N1861" s="224"/>
      <c r="O1861" s="224"/>
      <c r="P1861" s="224"/>
      <c r="Q1861" s="224"/>
      <c r="R1861" s="224"/>
      <c r="S1861" s="224"/>
      <c r="T1861" s="225"/>
      <c r="AT1861" s="226" t="s">
        <v>183</v>
      </c>
      <c r="AU1861" s="226" t="s">
        <v>89</v>
      </c>
      <c r="AV1861" s="14" t="s">
        <v>89</v>
      </c>
      <c r="AW1861" s="14" t="s">
        <v>36</v>
      </c>
      <c r="AX1861" s="14" t="s">
        <v>79</v>
      </c>
      <c r="AY1861" s="226" t="s">
        <v>174</v>
      </c>
    </row>
    <row r="1862" spans="2:51" s="15" customFormat="1" ht="11.25">
      <c r="B1862" s="227"/>
      <c r="C1862" s="228"/>
      <c r="D1862" s="207" t="s">
        <v>183</v>
      </c>
      <c r="E1862" s="229" t="s">
        <v>1</v>
      </c>
      <c r="F1862" s="230" t="s">
        <v>188</v>
      </c>
      <c r="G1862" s="228"/>
      <c r="H1862" s="231">
        <v>121</v>
      </c>
      <c r="I1862" s="232"/>
      <c r="J1862" s="228"/>
      <c r="K1862" s="228"/>
      <c r="L1862" s="233"/>
      <c r="M1862" s="234"/>
      <c r="N1862" s="235"/>
      <c r="O1862" s="235"/>
      <c r="P1862" s="235"/>
      <c r="Q1862" s="235"/>
      <c r="R1862" s="235"/>
      <c r="S1862" s="235"/>
      <c r="T1862" s="236"/>
      <c r="AT1862" s="237" t="s">
        <v>183</v>
      </c>
      <c r="AU1862" s="237" t="s">
        <v>89</v>
      </c>
      <c r="AV1862" s="15" t="s">
        <v>181</v>
      </c>
      <c r="AW1862" s="15" t="s">
        <v>36</v>
      </c>
      <c r="AX1862" s="15" t="s">
        <v>87</v>
      </c>
      <c r="AY1862" s="237" t="s">
        <v>174</v>
      </c>
    </row>
    <row r="1863" spans="1:65" s="2" customFormat="1" ht="14.45" customHeight="1">
      <c r="A1863" s="35"/>
      <c r="B1863" s="36"/>
      <c r="C1863" s="249" t="s">
        <v>1665</v>
      </c>
      <c r="D1863" s="249" t="s">
        <v>317</v>
      </c>
      <c r="E1863" s="250" t="s">
        <v>1666</v>
      </c>
      <c r="F1863" s="251" t="s">
        <v>1667</v>
      </c>
      <c r="G1863" s="252" t="s">
        <v>179</v>
      </c>
      <c r="H1863" s="253">
        <v>133.1</v>
      </c>
      <c r="I1863" s="254"/>
      <c r="J1863" s="255">
        <f>ROUND(I1863*H1863,2)</f>
        <v>0</v>
      </c>
      <c r="K1863" s="251" t="s">
        <v>180</v>
      </c>
      <c r="L1863" s="256"/>
      <c r="M1863" s="257" t="s">
        <v>1</v>
      </c>
      <c r="N1863" s="258" t="s">
        <v>44</v>
      </c>
      <c r="O1863" s="72"/>
      <c r="P1863" s="201">
        <f>O1863*H1863</f>
        <v>0</v>
      </c>
      <c r="Q1863" s="201">
        <v>0.00269</v>
      </c>
      <c r="R1863" s="201">
        <f>Q1863*H1863</f>
        <v>0.358039</v>
      </c>
      <c r="S1863" s="201">
        <v>0</v>
      </c>
      <c r="T1863" s="202">
        <f>S1863*H1863</f>
        <v>0</v>
      </c>
      <c r="U1863" s="35"/>
      <c r="V1863" s="35"/>
      <c r="W1863" s="35"/>
      <c r="X1863" s="35"/>
      <c r="Y1863" s="35"/>
      <c r="Z1863" s="35"/>
      <c r="AA1863" s="35"/>
      <c r="AB1863" s="35"/>
      <c r="AC1863" s="35"/>
      <c r="AD1863" s="35"/>
      <c r="AE1863" s="35"/>
      <c r="AR1863" s="203" t="s">
        <v>371</v>
      </c>
      <c r="AT1863" s="203" t="s">
        <v>317</v>
      </c>
      <c r="AU1863" s="203" t="s">
        <v>89</v>
      </c>
      <c r="AY1863" s="18" t="s">
        <v>174</v>
      </c>
      <c r="BE1863" s="204">
        <f>IF(N1863="základní",J1863,0)</f>
        <v>0</v>
      </c>
      <c r="BF1863" s="204">
        <f>IF(N1863="snížená",J1863,0)</f>
        <v>0</v>
      </c>
      <c r="BG1863" s="204">
        <f>IF(N1863="zákl. přenesená",J1863,0)</f>
        <v>0</v>
      </c>
      <c r="BH1863" s="204">
        <f>IF(N1863="sníž. přenesená",J1863,0)</f>
        <v>0</v>
      </c>
      <c r="BI1863" s="204">
        <f>IF(N1863="nulová",J1863,0)</f>
        <v>0</v>
      </c>
      <c r="BJ1863" s="18" t="s">
        <v>87</v>
      </c>
      <c r="BK1863" s="204">
        <f>ROUND(I1863*H1863,2)</f>
        <v>0</v>
      </c>
      <c r="BL1863" s="18" t="s">
        <v>278</v>
      </c>
      <c r="BM1863" s="203" t="s">
        <v>1668</v>
      </c>
    </row>
    <row r="1864" spans="2:51" s="14" customFormat="1" ht="11.25">
      <c r="B1864" s="216"/>
      <c r="C1864" s="217"/>
      <c r="D1864" s="207" t="s">
        <v>183</v>
      </c>
      <c r="E1864" s="218" t="s">
        <v>1</v>
      </c>
      <c r="F1864" s="219" t="s">
        <v>1669</v>
      </c>
      <c r="G1864" s="217"/>
      <c r="H1864" s="220">
        <v>133.1</v>
      </c>
      <c r="I1864" s="221"/>
      <c r="J1864" s="217"/>
      <c r="K1864" s="217"/>
      <c r="L1864" s="222"/>
      <c r="M1864" s="223"/>
      <c r="N1864" s="224"/>
      <c r="O1864" s="224"/>
      <c r="P1864" s="224"/>
      <c r="Q1864" s="224"/>
      <c r="R1864" s="224"/>
      <c r="S1864" s="224"/>
      <c r="T1864" s="225"/>
      <c r="AT1864" s="226" t="s">
        <v>183</v>
      </c>
      <c r="AU1864" s="226" t="s">
        <v>89</v>
      </c>
      <c r="AV1864" s="14" t="s">
        <v>89</v>
      </c>
      <c r="AW1864" s="14" t="s">
        <v>36</v>
      </c>
      <c r="AX1864" s="14" t="s">
        <v>87</v>
      </c>
      <c r="AY1864" s="226" t="s">
        <v>174</v>
      </c>
    </row>
    <row r="1865" spans="1:65" s="2" customFormat="1" ht="14.45" customHeight="1">
      <c r="A1865" s="35"/>
      <c r="B1865" s="36"/>
      <c r="C1865" s="192" t="s">
        <v>1670</v>
      </c>
      <c r="D1865" s="192" t="s">
        <v>176</v>
      </c>
      <c r="E1865" s="193" t="s">
        <v>1671</v>
      </c>
      <c r="F1865" s="194" t="s">
        <v>1672</v>
      </c>
      <c r="G1865" s="195" t="s">
        <v>179</v>
      </c>
      <c r="H1865" s="196">
        <v>332.6</v>
      </c>
      <c r="I1865" s="197"/>
      <c r="J1865" s="198">
        <f>ROUND(I1865*H1865,2)</f>
        <v>0</v>
      </c>
      <c r="K1865" s="194" t="s">
        <v>180</v>
      </c>
      <c r="L1865" s="40"/>
      <c r="M1865" s="199" t="s">
        <v>1</v>
      </c>
      <c r="N1865" s="200" t="s">
        <v>44</v>
      </c>
      <c r="O1865" s="72"/>
      <c r="P1865" s="201">
        <f>O1865*H1865</f>
        <v>0</v>
      </c>
      <c r="Q1865" s="201">
        <v>0.00016</v>
      </c>
      <c r="R1865" s="201">
        <f>Q1865*H1865</f>
        <v>0.053216000000000006</v>
      </c>
      <c r="S1865" s="201">
        <v>0</v>
      </c>
      <c r="T1865" s="202">
        <f>S1865*H1865</f>
        <v>0</v>
      </c>
      <c r="U1865" s="35"/>
      <c r="V1865" s="35"/>
      <c r="W1865" s="35"/>
      <c r="X1865" s="35"/>
      <c r="Y1865" s="35"/>
      <c r="Z1865" s="35"/>
      <c r="AA1865" s="35"/>
      <c r="AB1865" s="35"/>
      <c r="AC1865" s="35"/>
      <c r="AD1865" s="35"/>
      <c r="AE1865" s="35"/>
      <c r="AR1865" s="203" t="s">
        <v>278</v>
      </c>
      <c r="AT1865" s="203" t="s">
        <v>176</v>
      </c>
      <c r="AU1865" s="203" t="s">
        <v>89</v>
      </c>
      <c r="AY1865" s="18" t="s">
        <v>174</v>
      </c>
      <c r="BE1865" s="204">
        <f>IF(N1865="základní",J1865,0)</f>
        <v>0</v>
      </c>
      <c r="BF1865" s="204">
        <f>IF(N1865="snížená",J1865,0)</f>
        <v>0</v>
      </c>
      <c r="BG1865" s="204">
        <f>IF(N1865="zákl. přenesená",J1865,0)</f>
        <v>0</v>
      </c>
      <c r="BH1865" s="204">
        <f>IF(N1865="sníž. přenesená",J1865,0)</f>
        <v>0</v>
      </c>
      <c r="BI1865" s="204">
        <f>IF(N1865="nulová",J1865,0)</f>
        <v>0</v>
      </c>
      <c r="BJ1865" s="18" t="s">
        <v>87</v>
      </c>
      <c r="BK1865" s="204">
        <f>ROUND(I1865*H1865,2)</f>
        <v>0</v>
      </c>
      <c r="BL1865" s="18" t="s">
        <v>278</v>
      </c>
      <c r="BM1865" s="203" t="s">
        <v>1673</v>
      </c>
    </row>
    <row r="1866" spans="2:51" s="13" customFormat="1" ht="11.25">
      <c r="B1866" s="205"/>
      <c r="C1866" s="206"/>
      <c r="D1866" s="207" t="s">
        <v>183</v>
      </c>
      <c r="E1866" s="208" t="s">
        <v>1</v>
      </c>
      <c r="F1866" s="209" t="s">
        <v>529</v>
      </c>
      <c r="G1866" s="206"/>
      <c r="H1866" s="208" t="s">
        <v>1</v>
      </c>
      <c r="I1866" s="210"/>
      <c r="J1866" s="206"/>
      <c r="K1866" s="206"/>
      <c r="L1866" s="211"/>
      <c r="M1866" s="212"/>
      <c r="N1866" s="213"/>
      <c r="O1866" s="213"/>
      <c r="P1866" s="213"/>
      <c r="Q1866" s="213"/>
      <c r="R1866" s="213"/>
      <c r="S1866" s="213"/>
      <c r="T1866" s="214"/>
      <c r="AT1866" s="215" t="s">
        <v>183</v>
      </c>
      <c r="AU1866" s="215" t="s">
        <v>89</v>
      </c>
      <c r="AV1866" s="13" t="s">
        <v>87</v>
      </c>
      <c r="AW1866" s="13" t="s">
        <v>36</v>
      </c>
      <c r="AX1866" s="13" t="s">
        <v>79</v>
      </c>
      <c r="AY1866" s="215" t="s">
        <v>174</v>
      </c>
    </row>
    <row r="1867" spans="2:51" s="13" customFormat="1" ht="11.25">
      <c r="B1867" s="205"/>
      <c r="C1867" s="206"/>
      <c r="D1867" s="207" t="s">
        <v>183</v>
      </c>
      <c r="E1867" s="208" t="s">
        <v>1</v>
      </c>
      <c r="F1867" s="209" t="s">
        <v>200</v>
      </c>
      <c r="G1867" s="206"/>
      <c r="H1867" s="208" t="s">
        <v>1</v>
      </c>
      <c r="I1867" s="210"/>
      <c r="J1867" s="206"/>
      <c r="K1867" s="206"/>
      <c r="L1867" s="211"/>
      <c r="M1867" s="212"/>
      <c r="N1867" s="213"/>
      <c r="O1867" s="213"/>
      <c r="P1867" s="213"/>
      <c r="Q1867" s="213"/>
      <c r="R1867" s="213"/>
      <c r="S1867" s="213"/>
      <c r="T1867" s="214"/>
      <c r="AT1867" s="215" t="s">
        <v>183</v>
      </c>
      <c r="AU1867" s="215" t="s">
        <v>89</v>
      </c>
      <c r="AV1867" s="13" t="s">
        <v>87</v>
      </c>
      <c r="AW1867" s="13" t="s">
        <v>36</v>
      </c>
      <c r="AX1867" s="13" t="s">
        <v>79</v>
      </c>
      <c r="AY1867" s="215" t="s">
        <v>174</v>
      </c>
    </row>
    <row r="1868" spans="2:51" s="13" customFormat="1" ht="11.25">
      <c r="B1868" s="205"/>
      <c r="C1868" s="206"/>
      <c r="D1868" s="207" t="s">
        <v>183</v>
      </c>
      <c r="E1868" s="208" t="s">
        <v>1</v>
      </c>
      <c r="F1868" s="209" t="s">
        <v>1590</v>
      </c>
      <c r="G1868" s="206"/>
      <c r="H1868" s="208" t="s">
        <v>1</v>
      </c>
      <c r="I1868" s="210"/>
      <c r="J1868" s="206"/>
      <c r="K1868" s="206"/>
      <c r="L1868" s="211"/>
      <c r="M1868" s="212"/>
      <c r="N1868" s="213"/>
      <c r="O1868" s="213"/>
      <c r="P1868" s="213"/>
      <c r="Q1868" s="213"/>
      <c r="R1868" s="213"/>
      <c r="S1868" s="213"/>
      <c r="T1868" s="214"/>
      <c r="AT1868" s="215" t="s">
        <v>183</v>
      </c>
      <c r="AU1868" s="215" t="s">
        <v>89</v>
      </c>
      <c r="AV1868" s="13" t="s">
        <v>87</v>
      </c>
      <c r="AW1868" s="13" t="s">
        <v>36</v>
      </c>
      <c r="AX1868" s="13" t="s">
        <v>79</v>
      </c>
      <c r="AY1868" s="215" t="s">
        <v>174</v>
      </c>
    </row>
    <row r="1869" spans="2:51" s="14" customFormat="1" ht="11.25">
      <c r="B1869" s="216"/>
      <c r="C1869" s="217"/>
      <c r="D1869" s="207" t="s">
        <v>183</v>
      </c>
      <c r="E1869" s="218" t="s">
        <v>1</v>
      </c>
      <c r="F1869" s="219" t="s">
        <v>1591</v>
      </c>
      <c r="G1869" s="217"/>
      <c r="H1869" s="220">
        <v>119.2</v>
      </c>
      <c r="I1869" s="221"/>
      <c r="J1869" s="217"/>
      <c r="K1869" s="217"/>
      <c r="L1869" s="222"/>
      <c r="M1869" s="223"/>
      <c r="N1869" s="224"/>
      <c r="O1869" s="224"/>
      <c r="P1869" s="224"/>
      <c r="Q1869" s="224"/>
      <c r="R1869" s="224"/>
      <c r="S1869" s="224"/>
      <c r="T1869" s="225"/>
      <c r="AT1869" s="226" t="s">
        <v>183</v>
      </c>
      <c r="AU1869" s="226" t="s">
        <v>89</v>
      </c>
      <c r="AV1869" s="14" t="s">
        <v>89</v>
      </c>
      <c r="AW1869" s="14" t="s">
        <v>36</v>
      </c>
      <c r="AX1869" s="14" t="s">
        <v>79</v>
      </c>
      <c r="AY1869" s="226" t="s">
        <v>174</v>
      </c>
    </row>
    <row r="1870" spans="2:51" s="13" customFormat="1" ht="11.25">
      <c r="B1870" s="205"/>
      <c r="C1870" s="206"/>
      <c r="D1870" s="207" t="s">
        <v>183</v>
      </c>
      <c r="E1870" s="208" t="s">
        <v>1</v>
      </c>
      <c r="F1870" s="209" t="s">
        <v>1592</v>
      </c>
      <c r="G1870" s="206"/>
      <c r="H1870" s="208" t="s">
        <v>1</v>
      </c>
      <c r="I1870" s="210"/>
      <c r="J1870" s="206"/>
      <c r="K1870" s="206"/>
      <c r="L1870" s="211"/>
      <c r="M1870" s="212"/>
      <c r="N1870" s="213"/>
      <c r="O1870" s="213"/>
      <c r="P1870" s="213"/>
      <c r="Q1870" s="213"/>
      <c r="R1870" s="213"/>
      <c r="S1870" s="213"/>
      <c r="T1870" s="214"/>
      <c r="AT1870" s="215" t="s">
        <v>183</v>
      </c>
      <c r="AU1870" s="215" t="s">
        <v>89</v>
      </c>
      <c r="AV1870" s="13" t="s">
        <v>87</v>
      </c>
      <c r="AW1870" s="13" t="s">
        <v>36</v>
      </c>
      <c r="AX1870" s="13" t="s">
        <v>79</v>
      </c>
      <c r="AY1870" s="215" t="s">
        <v>174</v>
      </c>
    </row>
    <row r="1871" spans="2:51" s="14" customFormat="1" ht="11.25">
      <c r="B1871" s="216"/>
      <c r="C1871" s="217"/>
      <c r="D1871" s="207" t="s">
        <v>183</v>
      </c>
      <c r="E1871" s="218" t="s">
        <v>1</v>
      </c>
      <c r="F1871" s="219" t="s">
        <v>1593</v>
      </c>
      <c r="G1871" s="217"/>
      <c r="H1871" s="220">
        <v>205</v>
      </c>
      <c r="I1871" s="221"/>
      <c r="J1871" s="217"/>
      <c r="K1871" s="217"/>
      <c r="L1871" s="222"/>
      <c r="M1871" s="223"/>
      <c r="N1871" s="224"/>
      <c r="O1871" s="224"/>
      <c r="P1871" s="224"/>
      <c r="Q1871" s="224"/>
      <c r="R1871" s="224"/>
      <c r="S1871" s="224"/>
      <c r="T1871" s="225"/>
      <c r="AT1871" s="226" t="s">
        <v>183</v>
      </c>
      <c r="AU1871" s="226" t="s">
        <v>89</v>
      </c>
      <c r="AV1871" s="14" t="s">
        <v>89</v>
      </c>
      <c r="AW1871" s="14" t="s">
        <v>36</v>
      </c>
      <c r="AX1871" s="14" t="s">
        <v>79</v>
      </c>
      <c r="AY1871" s="226" t="s">
        <v>174</v>
      </c>
    </row>
    <row r="1872" spans="2:51" s="13" customFormat="1" ht="11.25">
      <c r="B1872" s="205"/>
      <c r="C1872" s="206"/>
      <c r="D1872" s="207" t="s">
        <v>183</v>
      </c>
      <c r="E1872" s="208" t="s">
        <v>1</v>
      </c>
      <c r="F1872" s="209" t="s">
        <v>1603</v>
      </c>
      <c r="G1872" s="206"/>
      <c r="H1872" s="208" t="s">
        <v>1</v>
      </c>
      <c r="I1872" s="210"/>
      <c r="J1872" s="206"/>
      <c r="K1872" s="206"/>
      <c r="L1872" s="211"/>
      <c r="M1872" s="212"/>
      <c r="N1872" s="213"/>
      <c r="O1872" s="213"/>
      <c r="P1872" s="213"/>
      <c r="Q1872" s="213"/>
      <c r="R1872" s="213"/>
      <c r="S1872" s="213"/>
      <c r="T1872" s="214"/>
      <c r="AT1872" s="215" t="s">
        <v>183</v>
      </c>
      <c r="AU1872" s="215" t="s">
        <v>89</v>
      </c>
      <c r="AV1872" s="13" t="s">
        <v>87</v>
      </c>
      <c r="AW1872" s="13" t="s">
        <v>36</v>
      </c>
      <c r="AX1872" s="13" t="s">
        <v>79</v>
      </c>
      <c r="AY1872" s="215" t="s">
        <v>174</v>
      </c>
    </row>
    <row r="1873" spans="2:51" s="14" customFormat="1" ht="11.25">
      <c r="B1873" s="216"/>
      <c r="C1873" s="217"/>
      <c r="D1873" s="207" t="s">
        <v>183</v>
      </c>
      <c r="E1873" s="218" t="s">
        <v>1</v>
      </c>
      <c r="F1873" s="219" t="s">
        <v>1674</v>
      </c>
      <c r="G1873" s="217"/>
      <c r="H1873" s="220">
        <v>8.4</v>
      </c>
      <c r="I1873" s="221"/>
      <c r="J1873" s="217"/>
      <c r="K1873" s="217"/>
      <c r="L1873" s="222"/>
      <c r="M1873" s="223"/>
      <c r="N1873" s="224"/>
      <c r="O1873" s="224"/>
      <c r="P1873" s="224"/>
      <c r="Q1873" s="224"/>
      <c r="R1873" s="224"/>
      <c r="S1873" s="224"/>
      <c r="T1873" s="225"/>
      <c r="AT1873" s="226" t="s">
        <v>183</v>
      </c>
      <c r="AU1873" s="226" t="s">
        <v>89</v>
      </c>
      <c r="AV1873" s="14" t="s">
        <v>89</v>
      </c>
      <c r="AW1873" s="14" t="s">
        <v>36</v>
      </c>
      <c r="AX1873" s="14" t="s">
        <v>79</v>
      </c>
      <c r="AY1873" s="226" t="s">
        <v>174</v>
      </c>
    </row>
    <row r="1874" spans="2:51" s="15" customFormat="1" ht="11.25">
      <c r="B1874" s="227"/>
      <c r="C1874" s="228"/>
      <c r="D1874" s="207" t="s">
        <v>183</v>
      </c>
      <c r="E1874" s="229" t="s">
        <v>1</v>
      </c>
      <c r="F1874" s="230" t="s">
        <v>188</v>
      </c>
      <c r="G1874" s="228"/>
      <c r="H1874" s="231">
        <v>332.59999999999997</v>
      </c>
      <c r="I1874" s="232"/>
      <c r="J1874" s="228"/>
      <c r="K1874" s="228"/>
      <c r="L1874" s="233"/>
      <c r="M1874" s="234"/>
      <c r="N1874" s="235"/>
      <c r="O1874" s="235"/>
      <c r="P1874" s="235"/>
      <c r="Q1874" s="235"/>
      <c r="R1874" s="235"/>
      <c r="S1874" s="235"/>
      <c r="T1874" s="236"/>
      <c r="AT1874" s="237" t="s">
        <v>183</v>
      </c>
      <c r="AU1874" s="237" t="s">
        <v>89</v>
      </c>
      <c r="AV1874" s="15" t="s">
        <v>181</v>
      </c>
      <c r="AW1874" s="15" t="s">
        <v>36</v>
      </c>
      <c r="AX1874" s="15" t="s">
        <v>87</v>
      </c>
      <c r="AY1874" s="237" t="s">
        <v>174</v>
      </c>
    </row>
    <row r="1875" spans="1:65" s="2" customFormat="1" ht="14.45" customHeight="1">
      <c r="A1875" s="35"/>
      <c r="B1875" s="36"/>
      <c r="C1875" s="249" t="s">
        <v>1675</v>
      </c>
      <c r="D1875" s="249" t="s">
        <v>317</v>
      </c>
      <c r="E1875" s="250" t="s">
        <v>1676</v>
      </c>
      <c r="F1875" s="251" t="s">
        <v>1677</v>
      </c>
      <c r="G1875" s="252" t="s">
        <v>179</v>
      </c>
      <c r="H1875" s="253">
        <v>365.86</v>
      </c>
      <c r="I1875" s="254"/>
      <c r="J1875" s="255">
        <f>ROUND(I1875*H1875,2)</f>
        <v>0</v>
      </c>
      <c r="K1875" s="251" t="s">
        <v>180</v>
      </c>
      <c r="L1875" s="256"/>
      <c r="M1875" s="257" t="s">
        <v>1</v>
      </c>
      <c r="N1875" s="258" t="s">
        <v>44</v>
      </c>
      <c r="O1875" s="72"/>
      <c r="P1875" s="201">
        <f>O1875*H1875</f>
        <v>0</v>
      </c>
      <c r="Q1875" s="201">
        <v>0.0045</v>
      </c>
      <c r="R1875" s="201">
        <f>Q1875*H1875</f>
        <v>1.64637</v>
      </c>
      <c r="S1875" s="201">
        <v>0</v>
      </c>
      <c r="T1875" s="202">
        <f>S1875*H1875</f>
        <v>0</v>
      </c>
      <c r="U1875" s="35"/>
      <c r="V1875" s="35"/>
      <c r="W1875" s="35"/>
      <c r="X1875" s="35"/>
      <c r="Y1875" s="35"/>
      <c r="Z1875" s="35"/>
      <c r="AA1875" s="35"/>
      <c r="AB1875" s="35"/>
      <c r="AC1875" s="35"/>
      <c r="AD1875" s="35"/>
      <c r="AE1875" s="35"/>
      <c r="AR1875" s="203" t="s">
        <v>371</v>
      </c>
      <c r="AT1875" s="203" t="s">
        <v>317</v>
      </c>
      <c r="AU1875" s="203" t="s">
        <v>89</v>
      </c>
      <c r="AY1875" s="18" t="s">
        <v>174</v>
      </c>
      <c r="BE1875" s="204">
        <f>IF(N1875="základní",J1875,0)</f>
        <v>0</v>
      </c>
      <c r="BF1875" s="204">
        <f>IF(N1875="snížená",J1875,0)</f>
        <v>0</v>
      </c>
      <c r="BG1875" s="204">
        <f>IF(N1875="zákl. přenesená",J1875,0)</f>
        <v>0</v>
      </c>
      <c r="BH1875" s="204">
        <f>IF(N1875="sníž. přenesená",J1875,0)</f>
        <v>0</v>
      </c>
      <c r="BI1875" s="204">
        <f>IF(N1875="nulová",J1875,0)</f>
        <v>0</v>
      </c>
      <c r="BJ1875" s="18" t="s">
        <v>87</v>
      </c>
      <c r="BK1875" s="204">
        <f>ROUND(I1875*H1875,2)</f>
        <v>0</v>
      </c>
      <c r="BL1875" s="18" t="s">
        <v>278</v>
      </c>
      <c r="BM1875" s="203" t="s">
        <v>1678</v>
      </c>
    </row>
    <row r="1876" spans="2:51" s="14" customFormat="1" ht="11.25">
      <c r="B1876" s="216"/>
      <c r="C1876" s="217"/>
      <c r="D1876" s="207" t="s">
        <v>183</v>
      </c>
      <c r="E1876" s="218" t="s">
        <v>1</v>
      </c>
      <c r="F1876" s="219" t="s">
        <v>1679</v>
      </c>
      <c r="G1876" s="217"/>
      <c r="H1876" s="220">
        <v>365.86</v>
      </c>
      <c r="I1876" s="221"/>
      <c r="J1876" s="217"/>
      <c r="K1876" s="217"/>
      <c r="L1876" s="222"/>
      <c r="M1876" s="223"/>
      <c r="N1876" s="224"/>
      <c r="O1876" s="224"/>
      <c r="P1876" s="224"/>
      <c r="Q1876" s="224"/>
      <c r="R1876" s="224"/>
      <c r="S1876" s="224"/>
      <c r="T1876" s="225"/>
      <c r="AT1876" s="226" t="s">
        <v>183</v>
      </c>
      <c r="AU1876" s="226" t="s">
        <v>89</v>
      </c>
      <c r="AV1876" s="14" t="s">
        <v>89</v>
      </c>
      <c r="AW1876" s="14" t="s">
        <v>36</v>
      </c>
      <c r="AX1876" s="14" t="s">
        <v>87</v>
      </c>
      <c r="AY1876" s="226" t="s">
        <v>174</v>
      </c>
    </row>
    <row r="1877" spans="1:65" s="2" customFormat="1" ht="14.45" customHeight="1">
      <c r="A1877" s="35"/>
      <c r="B1877" s="36"/>
      <c r="C1877" s="192" t="s">
        <v>1680</v>
      </c>
      <c r="D1877" s="192" t="s">
        <v>176</v>
      </c>
      <c r="E1877" s="193" t="s">
        <v>1681</v>
      </c>
      <c r="F1877" s="194" t="s">
        <v>1682</v>
      </c>
      <c r="G1877" s="195" t="s">
        <v>179</v>
      </c>
      <c r="H1877" s="196">
        <v>336.12</v>
      </c>
      <c r="I1877" s="197"/>
      <c r="J1877" s="198">
        <f>ROUND(I1877*H1877,2)</f>
        <v>0</v>
      </c>
      <c r="K1877" s="194" t="s">
        <v>180</v>
      </c>
      <c r="L1877" s="40"/>
      <c r="M1877" s="199" t="s">
        <v>1</v>
      </c>
      <c r="N1877" s="200" t="s">
        <v>44</v>
      </c>
      <c r="O1877" s="72"/>
      <c r="P1877" s="201">
        <f>O1877*H1877</f>
        <v>0</v>
      </c>
      <c r="Q1877" s="201">
        <v>0</v>
      </c>
      <c r="R1877" s="201">
        <f>Q1877*H1877</f>
        <v>0</v>
      </c>
      <c r="S1877" s="201">
        <v>0</v>
      </c>
      <c r="T1877" s="202">
        <f>S1877*H1877</f>
        <v>0</v>
      </c>
      <c r="U1877" s="35"/>
      <c r="V1877" s="35"/>
      <c r="W1877" s="35"/>
      <c r="X1877" s="35"/>
      <c r="Y1877" s="35"/>
      <c r="Z1877" s="35"/>
      <c r="AA1877" s="35"/>
      <c r="AB1877" s="35"/>
      <c r="AC1877" s="35"/>
      <c r="AD1877" s="35"/>
      <c r="AE1877" s="35"/>
      <c r="AR1877" s="203" t="s">
        <v>278</v>
      </c>
      <c r="AT1877" s="203" t="s">
        <v>176</v>
      </c>
      <c r="AU1877" s="203" t="s">
        <v>89</v>
      </c>
      <c r="AY1877" s="18" t="s">
        <v>174</v>
      </c>
      <c r="BE1877" s="204">
        <f>IF(N1877="základní",J1877,0)</f>
        <v>0</v>
      </c>
      <c r="BF1877" s="204">
        <f>IF(N1877="snížená",J1877,0)</f>
        <v>0</v>
      </c>
      <c r="BG1877" s="204">
        <f>IF(N1877="zákl. přenesená",J1877,0)</f>
        <v>0</v>
      </c>
      <c r="BH1877" s="204">
        <f>IF(N1877="sníž. přenesená",J1877,0)</f>
        <v>0</v>
      </c>
      <c r="BI1877" s="204">
        <f>IF(N1877="nulová",J1877,0)</f>
        <v>0</v>
      </c>
      <c r="BJ1877" s="18" t="s">
        <v>87</v>
      </c>
      <c r="BK1877" s="204">
        <f>ROUND(I1877*H1877,2)</f>
        <v>0</v>
      </c>
      <c r="BL1877" s="18" t="s">
        <v>278</v>
      </c>
      <c r="BM1877" s="203" t="s">
        <v>1683</v>
      </c>
    </row>
    <row r="1878" spans="2:51" s="13" customFormat="1" ht="11.25">
      <c r="B1878" s="205"/>
      <c r="C1878" s="206"/>
      <c r="D1878" s="207" t="s">
        <v>183</v>
      </c>
      <c r="E1878" s="208" t="s">
        <v>1</v>
      </c>
      <c r="F1878" s="209" t="s">
        <v>529</v>
      </c>
      <c r="G1878" s="206"/>
      <c r="H1878" s="208" t="s">
        <v>1</v>
      </c>
      <c r="I1878" s="210"/>
      <c r="J1878" s="206"/>
      <c r="K1878" s="206"/>
      <c r="L1878" s="211"/>
      <c r="M1878" s="212"/>
      <c r="N1878" s="213"/>
      <c r="O1878" s="213"/>
      <c r="P1878" s="213"/>
      <c r="Q1878" s="213"/>
      <c r="R1878" s="213"/>
      <c r="S1878" s="213"/>
      <c r="T1878" s="214"/>
      <c r="AT1878" s="215" t="s">
        <v>183</v>
      </c>
      <c r="AU1878" s="215" t="s">
        <v>89</v>
      </c>
      <c r="AV1878" s="13" t="s">
        <v>87</v>
      </c>
      <c r="AW1878" s="13" t="s">
        <v>36</v>
      </c>
      <c r="AX1878" s="13" t="s">
        <v>79</v>
      </c>
      <c r="AY1878" s="215" t="s">
        <v>174</v>
      </c>
    </row>
    <row r="1879" spans="2:51" s="13" customFormat="1" ht="11.25">
      <c r="B1879" s="205"/>
      <c r="C1879" s="206"/>
      <c r="D1879" s="207" t="s">
        <v>183</v>
      </c>
      <c r="E1879" s="208" t="s">
        <v>1</v>
      </c>
      <c r="F1879" s="209" t="s">
        <v>200</v>
      </c>
      <c r="G1879" s="206"/>
      <c r="H1879" s="208" t="s">
        <v>1</v>
      </c>
      <c r="I1879" s="210"/>
      <c r="J1879" s="206"/>
      <c r="K1879" s="206"/>
      <c r="L1879" s="211"/>
      <c r="M1879" s="212"/>
      <c r="N1879" s="213"/>
      <c r="O1879" s="213"/>
      <c r="P1879" s="213"/>
      <c r="Q1879" s="213"/>
      <c r="R1879" s="213"/>
      <c r="S1879" s="213"/>
      <c r="T1879" s="214"/>
      <c r="AT1879" s="215" t="s">
        <v>183</v>
      </c>
      <c r="AU1879" s="215" t="s">
        <v>89</v>
      </c>
      <c r="AV1879" s="13" t="s">
        <v>87</v>
      </c>
      <c r="AW1879" s="13" t="s">
        <v>36</v>
      </c>
      <c r="AX1879" s="13" t="s">
        <v>79</v>
      </c>
      <c r="AY1879" s="215" t="s">
        <v>174</v>
      </c>
    </row>
    <row r="1880" spans="2:51" s="13" customFormat="1" ht="11.25">
      <c r="B1880" s="205"/>
      <c r="C1880" s="206"/>
      <c r="D1880" s="207" t="s">
        <v>183</v>
      </c>
      <c r="E1880" s="208" t="s">
        <v>1</v>
      </c>
      <c r="F1880" s="209" t="s">
        <v>1590</v>
      </c>
      <c r="G1880" s="206"/>
      <c r="H1880" s="208" t="s">
        <v>1</v>
      </c>
      <c r="I1880" s="210"/>
      <c r="J1880" s="206"/>
      <c r="K1880" s="206"/>
      <c r="L1880" s="211"/>
      <c r="M1880" s="212"/>
      <c r="N1880" s="213"/>
      <c r="O1880" s="213"/>
      <c r="P1880" s="213"/>
      <c r="Q1880" s="213"/>
      <c r="R1880" s="213"/>
      <c r="S1880" s="213"/>
      <c r="T1880" s="214"/>
      <c r="AT1880" s="215" t="s">
        <v>183</v>
      </c>
      <c r="AU1880" s="215" t="s">
        <v>89</v>
      </c>
      <c r="AV1880" s="13" t="s">
        <v>87</v>
      </c>
      <c r="AW1880" s="13" t="s">
        <v>36</v>
      </c>
      <c r="AX1880" s="13" t="s">
        <v>79</v>
      </c>
      <c r="AY1880" s="215" t="s">
        <v>174</v>
      </c>
    </row>
    <row r="1881" spans="2:51" s="14" customFormat="1" ht="11.25">
      <c r="B1881" s="216"/>
      <c r="C1881" s="217"/>
      <c r="D1881" s="207" t="s">
        <v>183</v>
      </c>
      <c r="E1881" s="218" t="s">
        <v>1</v>
      </c>
      <c r="F1881" s="219" t="s">
        <v>1684</v>
      </c>
      <c r="G1881" s="217"/>
      <c r="H1881" s="220">
        <v>131.12</v>
      </c>
      <c r="I1881" s="221"/>
      <c r="J1881" s="217"/>
      <c r="K1881" s="217"/>
      <c r="L1881" s="222"/>
      <c r="M1881" s="223"/>
      <c r="N1881" s="224"/>
      <c r="O1881" s="224"/>
      <c r="P1881" s="224"/>
      <c r="Q1881" s="224"/>
      <c r="R1881" s="224"/>
      <c r="S1881" s="224"/>
      <c r="T1881" s="225"/>
      <c r="AT1881" s="226" t="s">
        <v>183</v>
      </c>
      <c r="AU1881" s="226" t="s">
        <v>89</v>
      </c>
      <c r="AV1881" s="14" t="s">
        <v>89</v>
      </c>
      <c r="AW1881" s="14" t="s">
        <v>36</v>
      </c>
      <c r="AX1881" s="14" t="s">
        <v>79</v>
      </c>
      <c r="AY1881" s="226" t="s">
        <v>174</v>
      </c>
    </row>
    <row r="1882" spans="2:51" s="13" customFormat="1" ht="11.25">
      <c r="B1882" s="205"/>
      <c r="C1882" s="206"/>
      <c r="D1882" s="207" t="s">
        <v>183</v>
      </c>
      <c r="E1882" s="208" t="s">
        <v>1</v>
      </c>
      <c r="F1882" s="209" t="s">
        <v>1592</v>
      </c>
      <c r="G1882" s="206"/>
      <c r="H1882" s="208" t="s">
        <v>1</v>
      </c>
      <c r="I1882" s="210"/>
      <c r="J1882" s="206"/>
      <c r="K1882" s="206"/>
      <c r="L1882" s="211"/>
      <c r="M1882" s="212"/>
      <c r="N1882" s="213"/>
      <c r="O1882" s="213"/>
      <c r="P1882" s="213"/>
      <c r="Q1882" s="213"/>
      <c r="R1882" s="213"/>
      <c r="S1882" s="213"/>
      <c r="T1882" s="214"/>
      <c r="AT1882" s="215" t="s">
        <v>183</v>
      </c>
      <c r="AU1882" s="215" t="s">
        <v>89</v>
      </c>
      <c r="AV1882" s="13" t="s">
        <v>87</v>
      </c>
      <c r="AW1882" s="13" t="s">
        <v>36</v>
      </c>
      <c r="AX1882" s="13" t="s">
        <v>79</v>
      </c>
      <c r="AY1882" s="215" t="s">
        <v>174</v>
      </c>
    </row>
    <row r="1883" spans="2:51" s="14" customFormat="1" ht="11.25">
      <c r="B1883" s="216"/>
      <c r="C1883" s="217"/>
      <c r="D1883" s="207" t="s">
        <v>183</v>
      </c>
      <c r="E1883" s="218" t="s">
        <v>1</v>
      </c>
      <c r="F1883" s="219" t="s">
        <v>1593</v>
      </c>
      <c r="G1883" s="217"/>
      <c r="H1883" s="220">
        <v>205</v>
      </c>
      <c r="I1883" s="221"/>
      <c r="J1883" s="217"/>
      <c r="K1883" s="217"/>
      <c r="L1883" s="222"/>
      <c r="M1883" s="223"/>
      <c r="N1883" s="224"/>
      <c r="O1883" s="224"/>
      <c r="P1883" s="224"/>
      <c r="Q1883" s="224"/>
      <c r="R1883" s="224"/>
      <c r="S1883" s="224"/>
      <c r="T1883" s="225"/>
      <c r="AT1883" s="226" t="s">
        <v>183</v>
      </c>
      <c r="AU1883" s="226" t="s">
        <v>89</v>
      </c>
      <c r="AV1883" s="14" t="s">
        <v>89</v>
      </c>
      <c r="AW1883" s="14" t="s">
        <v>36</v>
      </c>
      <c r="AX1883" s="14" t="s">
        <v>79</v>
      </c>
      <c r="AY1883" s="226" t="s">
        <v>174</v>
      </c>
    </row>
    <row r="1884" spans="2:51" s="15" customFormat="1" ht="11.25">
      <c r="B1884" s="227"/>
      <c r="C1884" s="228"/>
      <c r="D1884" s="207" t="s">
        <v>183</v>
      </c>
      <c r="E1884" s="229" t="s">
        <v>1</v>
      </c>
      <c r="F1884" s="230" t="s">
        <v>188</v>
      </c>
      <c r="G1884" s="228"/>
      <c r="H1884" s="231">
        <v>336.12</v>
      </c>
      <c r="I1884" s="232"/>
      <c r="J1884" s="228"/>
      <c r="K1884" s="228"/>
      <c r="L1884" s="233"/>
      <c r="M1884" s="234"/>
      <c r="N1884" s="235"/>
      <c r="O1884" s="235"/>
      <c r="P1884" s="235"/>
      <c r="Q1884" s="235"/>
      <c r="R1884" s="235"/>
      <c r="S1884" s="235"/>
      <c r="T1884" s="236"/>
      <c r="AT1884" s="237" t="s">
        <v>183</v>
      </c>
      <c r="AU1884" s="237" t="s">
        <v>89</v>
      </c>
      <c r="AV1884" s="15" t="s">
        <v>181</v>
      </c>
      <c r="AW1884" s="15" t="s">
        <v>36</v>
      </c>
      <c r="AX1884" s="15" t="s">
        <v>87</v>
      </c>
      <c r="AY1884" s="237" t="s">
        <v>174</v>
      </c>
    </row>
    <row r="1885" spans="1:65" s="2" customFormat="1" ht="24.2" customHeight="1">
      <c r="A1885" s="35"/>
      <c r="B1885" s="36"/>
      <c r="C1885" s="249" t="s">
        <v>1685</v>
      </c>
      <c r="D1885" s="249" t="s">
        <v>317</v>
      </c>
      <c r="E1885" s="250" t="s">
        <v>1686</v>
      </c>
      <c r="F1885" s="251" t="s">
        <v>1687</v>
      </c>
      <c r="G1885" s="252" t="s">
        <v>179</v>
      </c>
      <c r="H1885" s="253">
        <v>391.748</v>
      </c>
      <c r="I1885" s="254"/>
      <c r="J1885" s="255">
        <f>ROUND(I1885*H1885,2)</f>
        <v>0</v>
      </c>
      <c r="K1885" s="251" t="s">
        <v>180</v>
      </c>
      <c r="L1885" s="256"/>
      <c r="M1885" s="257" t="s">
        <v>1</v>
      </c>
      <c r="N1885" s="258" t="s">
        <v>44</v>
      </c>
      <c r="O1885" s="72"/>
      <c r="P1885" s="201">
        <f>O1885*H1885</f>
        <v>0</v>
      </c>
      <c r="Q1885" s="201">
        <v>0.004</v>
      </c>
      <c r="R1885" s="201">
        <f>Q1885*H1885</f>
        <v>1.566992</v>
      </c>
      <c r="S1885" s="201">
        <v>0</v>
      </c>
      <c r="T1885" s="202">
        <f>S1885*H1885</f>
        <v>0</v>
      </c>
      <c r="U1885" s="35"/>
      <c r="V1885" s="35"/>
      <c r="W1885" s="35"/>
      <c r="X1885" s="35"/>
      <c r="Y1885" s="35"/>
      <c r="Z1885" s="35"/>
      <c r="AA1885" s="35"/>
      <c r="AB1885" s="35"/>
      <c r="AC1885" s="35"/>
      <c r="AD1885" s="35"/>
      <c r="AE1885" s="35"/>
      <c r="AR1885" s="203" t="s">
        <v>371</v>
      </c>
      <c r="AT1885" s="203" t="s">
        <v>317</v>
      </c>
      <c r="AU1885" s="203" t="s">
        <v>89</v>
      </c>
      <c r="AY1885" s="18" t="s">
        <v>174</v>
      </c>
      <c r="BE1885" s="204">
        <f>IF(N1885="základní",J1885,0)</f>
        <v>0</v>
      </c>
      <c r="BF1885" s="204">
        <f>IF(N1885="snížená",J1885,0)</f>
        <v>0</v>
      </c>
      <c r="BG1885" s="204">
        <f>IF(N1885="zákl. přenesená",J1885,0)</f>
        <v>0</v>
      </c>
      <c r="BH1885" s="204">
        <f>IF(N1885="sníž. přenesená",J1885,0)</f>
        <v>0</v>
      </c>
      <c r="BI1885" s="204">
        <f>IF(N1885="nulová",J1885,0)</f>
        <v>0</v>
      </c>
      <c r="BJ1885" s="18" t="s">
        <v>87</v>
      </c>
      <c r="BK1885" s="204">
        <f>ROUND(I1885*H1885,2)</f>
        <v>0</v>
      </c>
      <c r="BL1885" s="18" t="s">
        <v>278</v>
      </c>
      <c r="BM1885" s="203" t="s">
        <v>1688</v>
      </c>
    </row>
    <row r="1886" spans="2:51" s="14" customFormat="1" ht="11.25">
      <c r="B1886" s="216"/>
      <c r="C1886" s="217"/>
      <c r="D1886" s="207" t="s">
        <v>183</v>
      </c>
      <c r="E1886" s="218" t="s">
        <v>1</v>
      </c>
      <c r="F1886" s="219" t="s">
        <v>1689</v>
      </c>
      <c r="G1886" s="217"/>
      <c r="H1886" s="220">
        <v>391.748</v>
      </c>
      <c r="I1886" s="221"/>
      <c r="J1886" s="217"/>
      <c r="K1886" s="217"/>
      <c r="L1886" s="222"/>
      <c r="M1886" s="223"/>
      <c r="N1886" s="224"/>
      <c r="O1886" s="224"/>
      <c r="P1886" s="224"/>
      <c r="Q1886" s="224"/>
      <c r="R1886" s="224"/>
      <c r="S1886" s="224"/>
      <c r="T1886" s="225"/>
      <c r="AT1886" s="226" t="s">
        <v>183</v>
      </c>
      <c r="AU1886" s="226" t="s">
        <v>89</v>
      </c>
      <c r="AV1886" s="14" t="s">
        <v>89</v>
      </c>
      <c r="AW1886" s="14" t="s">
        <v>36</v>
      </c>
      <c r="AX1886" s="14" t="s">
        <v>87</v>
      </c>
      <c r="AY1886" s="226" t="s">
        <v>174</v>
      </c>
    </row>
    <row r="1887" spans="1:65" s="2" customFormat="1" ht="14.45" customHeight="1">
      <c r="A1887" s="35"/>
      <c r="B1887" s="36"/>
      <c r="C1887" s="192" t="s">
        <v>1690</v>
      </c>
      <c r="D1887" s="192" t="s">
        <v>176</v>
      </c>
      <c r="E1887" s="193" t="s">
        <v>1691</v>
      </c>
      <c r="F1887" s="194" t="s">
        <v>1692</v>
      </c>
      <c r="G1887" s="195" t="s">
        <v>1573</v>
      </c>
      <c r="H1887" s="259"/>
      <c r="I1887" s="197"/>
      <c r="J1887" s="198">
        <f>ROUND(I1887*H1887,2)</f>
        <v>0</v>
      </c>
      <c r="K1887" s="194" t="s">
        <v>180</v>
      </c>
      <c r="L1887" s="40"/>
      <c r="M1887" s="199" t="s">
        <v>1</v>
      </c>
      <c r="N1887" s="200" t="s">
        <v>44</v>
      </c>
      <c r="O1887" s="72"/>
      <c r="P1887" s="201">
        <f>O1887*H1887</f>
        <v>0</v>
      </c>
      <c r="Q1887" s="201">
        <v>0</v>
      </c>
      <c r="R1887" s="201">
        <f>Q1887*H1887</f>
        <v>0</v>
      </c>
      <c r="S1887" s="201">
        <v>0</v>
      </c>
      <c r="T1887" s="202">
        <f>S1887*H1887</f>
        <v>0</v>
      </c>
      <c r="U1887" s="35"/>
      <c r="V1887" s="35"/>
      <c r="W1887" s="35"/>
      <c r="X1887" s="35"/>
      <c r="Y1887" s="35"/>
      <c r="Z1887" s="35"/>
      <c r="AA1887" s="35"/>
      <c r="AB1887" s="35"/>
      <c r="AC1887" s="35"/>
      <c r="AD1887" s="35"/>
      <c r="AE1887" s="35"/>
      <c r="AR1887" s="203" t="s">
        <v>278</v>
      </c>
      <c r="AT1887" s="203" t="s">
        <v>176</v>
      </c>
      <c r="AU1887" s="203" t="s">
        <v>89</v>
      </c>
      <c r="AY1887" s="18" t="s">
        <v>174</v>
      </c>
      <c r="BE1887" s="204">
        <f>IF(N1887="základní",J1887,0)</f>
        <v>0</v>
      </c>
      <c r="BF1887" s="204">
        <f>IF(N1887="snížená",J1887,0)</f>
        <v>0</v>
      </c>
      <c r="BG1887" s="204">
        <f>IF(N1887="zákl. přenesená",J1887,0)</f>
        <v>0</v>
      </c>
      <c r="BH1887" s="204">
        <f>IF(N1887="sníž. přenesená",J1887,0)</f>
        <v>0</v>
      </c>
      <c r="BI1887" s="204">
        <f>IF(N1887="nulová",J1887,0)</f>
        <v>0</v>
      </c>
      <c r="BJ1887" s="18" t="s">
        <v>87</v>
      </c>
      <c r="BK1887" s="204">
        <f>ROUND(I1887*H1887,2)</f>
        <v>0</v>
      </c>
      <c r="BL1887" s="18" t="s">
        <v>278</v>
      </c>
      <c r="BM1887" s="203" t="s">
        <v>1693</v>
      </c>
    </row>
    <row r="1888" spans="2:63" s="12" customFormat="1" ht="22.9" customHeight="1">
      <c r="B1888" s="176"/>
      <c r="C1888" s="177"/>
      <c r="D1888" s="178" t="s">
        <v>78</v>
      </c>
      <c r="E1888" s="190" t="s">
        <v>1694</v>
      </c>
      <c r="F1888" s="190" t="s">
        <v>1695</v>
      </c>
      <c r="G1888" s="177"/>
      <c r="H1888" s="177"/>
      <c r="I1888" s="180"/>
      <c r="J1888" s="191">
        <f>BK1888</f>
        <v>0</v>
      </c>
      <c r="K1888" s="177"/>
      <c r="L1888" s="182"/>
      <c r="M1888" s="183"/>
      <c r="N1888" s="184"/>
      <c r="O1888" s="184"/>
      <c r="P1888" s="185">
        <f>SUM(P1889:P1907)</f>
        <v>0</v>
      </c>
      <c r="Q1888" s="184"/>
      <c r="R1888" s="185">
        <f>SUM(R1889:R1907)</f>
        <v>0.003</v>
      </c>
      <c r="S1888" s="184"/>
      <c r="T1888" s="186">
        <f>SUM(T1889:T1907)</f>
        <v>1.52461</v>
      </c>
      <c r="AR1888" s="187" t="s">
        <v>89</v>
      </c>
      <c r="AT1888" s="188" t="s">
        <v>78</v>
      </c>
      <c r="AU1888" s="188" t="s">
        <v>87</v>
      </c>
      <c r="AY1888" s="187" t="s">
        <v>174</v>
      </c>
      <c r="BK1888" s="189">
        <f>SUM(BK1889:BK1907)</f>
        <v>0</v>
      </c>
    </row>
    <row r="1889" spans="1:65" s="2" customFormat="1" ht="14.45" customHeight="1">
      <c r="A1889" s="35"/>
      <c r="B1889" s="36"/>
      <c r="C1889" s="192" t="s">
        <v>1696</v>
      </c>
      <c r="D1889" s="192" t="s">
        <v>176</v>
      </c>
      <c r="E1889" s="193" t="s">
        <v>1697</v>
      </c>
      <c r="F1889" s="194" t="s">
        <v>1698</v>
      </c>
      <c r="G1889" s="195" t="s">
        <v>357</v>
      </c>
      <c r="H1889" s="196">
        <v>49.5</v>
      </c>
      <c r="I1889" s="197"/>
      <c r="J1889" s="198">
        <f>ROUND(I1889*H1889,2)</f>
        <v>0</v>
      </c>
      <c r="K1889" s="194" t="s">
        <v>180</v>
      </c>
      <c r="L1889" s="40"/>
      <c r="M1889" s="199" t="s">
        <v>1</v>
      </c>
      <c r="N1889" s="200" t="s">
        <v>44</v>
      </c>
      <c r="O1889" s="72"/>
      <c r="P1889" s="201">
        <f>O1889*H1889</f>
        <v>0</v>
      </c>
      <c r="Q1889" s="201">
        <v>0</v>
      </c>
      <c r="R1889" s="201">
        <f>Q1889*H1889</f>
        <v>0</v>
      </c>
      <c r="S1889" s="201">
        <v>0.0267</v>
      </c>
      <c r="T1889" s="202">
        <f>S1889*H1889</f>
        <v>1.32165</v>
      </c>
      <c r="U1889" s="35"/>
      <c r="V1889" s="35"/>
      <c r="W1889" s="35"/>
      <c r="X1889" s="35"/>
      <c r="Y1889" s="35"/>
      <c r="Z1889" s="35"/>
      <c r="AA1889" s="35"/>
      <c r="AB1889" s="35"/>
      <c r="AC1889" s="35"/>
      <c r="AD1889" s="35"/>
      <c r="AE1889" s="35"/>
      <c r="AR1889" s="203" t="s">
        <v>278</v>
      </c>
      <c r="AT1889" s="203" t="s">
        <v>176</v>
      </c>
      <c r="AU1889" s="203" t="s">
        <v>89</v>
      </c>
      <c r="AY1889" s="18" t="s">
        <v>174</v>
      </c>
      <c r="BE1889" s="204">
        <f>IF(N1889="základní",J1889,0)</f>
        <v>0</v>
      </c>
      <c r="BF1889" s="204">
        <f>IF(N1889="snížená",J1889,0)</f>
        <v>0</v>
      </c>
      <c r="BG1889" s="204">
        <f>IF(N1889="zákl. přenesená",J1889,0)</f>
        <v>0</v>
      </c>
      <c r="BH1889" s="204">
        <f>IF(N1889="sníž. přenesená",J1889,0)</f>
        <v>0</v>
      </c>
      <c r="BI1889" s="204">
        <f>IF(N1889="nulová",J1889,0)</f>
        <v>0</v>
      </c>
      <c r="BJ1889" s="18" t="s">
        <v>87</v>
      </c>
      <c r="BK1889" s="204">
        <f>ROUND(I1889*H1889,2)</f>
        <v>0</v>
      </c>
      <c r="BL1889" s="18" t="s">
        <v>278</v>
      </c>
      <c r="BM1889" s="203" t="s">
        <v>1699</v>
      </c>
    </row>
    <row r="1890" spans="2:51" s="13" customFormat="1" ht="11.25">
      <c r="B1890" s="205"/>
      <c r="C1890" s="206"/>
      <c r="D1890" s="207" t="s">
        <v>183</v>
      </c>
      <c r="E1890" s="208" t="s">
        <v>1</v>
      </c>
      <c r="F1890" s="209" t="s">
        <v>1129</v>
      </c>
      <c r="G1890" s="206"/>
      <c r="H1890" s="208" t="s">
        <v>1</v>
      </c>
      <c r="I1890" s="210"/>
      <c r="J1890" s="206"/>
      <c r="K1890" s="206"/>
      <c r="L1890" s="211"/>
      <c r="M1890" s="212"/>
      <c r="N1890" s="213"/>
      <c r="O1890" s="213"/>
      <c r="P1890" s="213"/>
      <c r="Q1890" s="213"/>
      <c r="R1890" s="213"/>
      <c r="S1890" s="213"/>
      <c r="T1890" s="214"/>
      <c r="AT1890" s="215" t="s">
        <v>183</v>
      </c>
      <c r="AU1890" s="215" t="s">
        <v>89</v>
      </c>
      <c r="AV1890" s="13" t="s">
        <v>87</v>
      </c>
      <c r="AW1890" s="13" t="s">
        <v>36</v>
      </c>
      <c r="AX1890" s="13" t="s">
        <v>79</v>
      </c>
      <c r="AY1890" s="215" t="s">
        <v>174</v>
      </c>
    </row>
    <row r="1891" spans="2:51" s="13" customFormat="1" ht="11.25">
      <c r="B1891" s="205"/>
      <c r="C1891" s="206"/>
      <c r="D1891" s="207" t="s">
        <v>183</v>
      </c>
      <c r="E1891" s="208" t="s">
        <v>1</v>
      </c>
      <c r="F1891" s="209" t="s">
        <v>1700</v>
      </c>
      <c r="G1891" s="206"/>
      <c r="H1891" s="208" t="s">
        <v>1</v>
      </c>
      <c r="I1891" s="210"/>
      <c r="J1891" s="206"/>
      <c r="K1891" s="206"/>
      <c r="L1891" s="211"/>
      <c r="M1891" s="212"/>
      <c r="N1891" s="213"/>
      <c r="O1891" s="213"/>
      <c r="P1891" s="213"/>
      <c r="Q1891" s="213"/>
      <c r="R1891" s="213"/>
      <c r="S1891" s="213"/>
      <c r="T1891" s="214"/>
      <c r="AT1891" s="215" t="s">
        <v>183</v>
      </c>
      <c r="AU1891" s="215" t="s">
        <v>89</v>
      </c>
      <c r="AV1891" s="13" t="s">
        <v>87</v>
      </c>
      <c r="AW1891" s="13" t="s">
        <v>36</v>
      </c>
      <c r="AX1891" s="13" t="s">
        <v>79</v>
      </c>
      <c r="AY1891" s="215" t="s">
        <v>174</v>
      </c>
    </row>
    <row r="1892" spans="2:51" s="14" customFormat="1" ht="11.25">
      <c r="B1892" s="216"/>
      <c r="C1892" s="217"/>
      <c r="D1892" s="207" t="s">
        <v>183</v>
      </c>
      <c r="E1892" s="218" t="s">
        <v>1</v>
      </c>
      <c r="F1892" s="219" t="s">
        <v>1701</v>
      </c>
      <c r="G1892" s="217"/>
      <c r="H1892" s="220">
        <v>49.5</v>
      </c>
      <c r="I1892" s="221"/>
      <c r="J1892" s="217"/>
      <c r="K1892" s="217"/>
      <c r="L1892" s="222"/>
      <c r="M1892" s="223"/>
      <c r="N1892" s="224"/>
      <c r="O1892" s="224"/>
      <c r="P1892" s="224"/>
      <c r="Q1892" s="224"/>
      <c r="R1892" s="224"/>
      <c r="S1892" s="224"/>
      <c r="T1892" s="225"/>
      <c r="AT1892" s="226" t="s">
        <v>183</v>
      </c>
      <c r="AU1892" s="226" t="s">
        <v>89</v>
      </c>
      <c r="AV1892" s="14" t="s">
        <v>89</v>
      </c>
      <c r="AW1892" s="14" t="s">
        <v>36</v>
      </c>
      <c r="AX1892" s="14" t="s">
        <v>79</v>
      </c>
      <c r="AY1892" s="226" t="s">
        <v>174</v>
      </c>
    </row>
    <row r="1893" spans="2:51" s="15" customFormat="1" ht="11.25">
      <c r="B1893" s="227"/>
      <c r="C1893" s="228"/>
      <c r="D1893" s="207" t="s">
        <v>183</v>
      </c>
      <c r="E1893" s="229" t="s">
        <v>1</v>
      </c>
      <c r="F1893" s="230" t="s">
        <v>188</v>
      </c>
      <c r="G1893" s="228"/>
      <c r="H1893" s="231">
        <v>49.5</v>
      </c>
      <c r="I1893" s="232"/>
      <c r="J1893" s="228"/>
      <c r="K1893" s="228"/>
      <c r="L1893" s="233"/>
      <c r="M1893" s="234"/>
      <c r="N1893" s="235"/>
      <c r="O1893" s="235"/>
      <c r="P1893" s="235"/>
      <c r="Q1893" s="235"/>
      <c r="R1893" s="235"/>
      <c r="S1893" s="235"/>
      <c r="T1893" s="236"/>
      <c r="AT1893" s="237" t="s">
        <v>183</v>
      </c>
      <c r="AU1893" s="237" t="s">
        <v>89</v>
      </c>
      <c r="AV1893" s="15" t="s">
        <v>181</v>
      </c>
      <c r="AW1893" s="15" t="s">
        <v>36</v>
      </c>
      <c r="AX1893" s="15" t="s">
        <v>87</v>
      </c>
      <c r="AY1893" s="237" t="s">
        <v>174</v>
      </c>
    </row>
    <row r="1894" spans="1:65" s="2" customFormat="1" ht="14.45" customHeight="1">
      <c r="A1894" s="35"/>
      <c r="B1894" s="36"/>
      <c r="C1894" s="192" t="s">
        <v>1702</v>
      </c>
      <c r="D1894" s="192" t="s">
        <v>176</v>
      </c>
      <c r="E1894" s="193" t="s">
        <v>1703</v>
      </c>
      <c r="F1894" s="194" t="s">
        <v>1704</v>
      </c>
      <c r="G1894" s="195" t="s">
        <v>595</v>
      </c>
      <c r="H1894" s="196">
        <v>4</v>
      </c>
      <c r="I1894" s="197"/>
      <c r="J1894" s="198">
        <f>ROUND(I1894*H1894,2)</f>
        <v>0</v>
      </c>
      <c r="K1894" s="194" t="s">
        <v>180</v>
      </c>
      <c r="L1894" s="40"/>
      <c r="M1894" s="199" t="s">
        <v>1</v>
      </c>
      <c r="N1894" s="200" t="s">
        <v>44</v>
      </c>
      <c r="O1894" s="72"/>
      <c r="P1894" s="201">
        <f>O1894*H1894</f>
        <v>0</v>
      </c>
      <c r="Q1894" s="201">
        <v>0</v>
      </c>
      <c r="R1894" s="201">
        <f>Q1894*H1894</f>
        <v>0</v>
      </c>
      <c r="S1894" s="201">
        <v>0.02961</v>
      </c>
      <c r="T1894" s="202">
        <f>S1894*H1894</f>
        <v>0.11844</v>
      </c>
      <c r="U1894" s="35"/>
      <c r="V1894" s="35"/>
      <c r="W1894" s="35"/>
      <c r="X1894" s="35"/>
      <c r="Y1894" s="35"/>
      <c r="Z1894" s="35"/>
      <c r="AA1894" s="35"/>
      <c r="AB1894" s="35"/>
      <c r="AC1894" s="35"/>
      <c r="AD1894" s="35"/>
      <c r="AE1894" s="35"/>
      <c r="AR1894" s="203" t="s">
        <v>278</v>
      </c>
      <c r="AT1894" s="203" t="s">
        <v>176</v>
      </c>
      <c r="AU1894" s="203" t="s">
        <v>89</v>
      </c>
      <c r="AY1894" s="18" t="s">
        <v>174</v>
      </c>
      <c r="BE1894" s="204">
        <f>IF(N1894="základní",J1894,0)</f>
        <v>0</v>
      </c>
      <c r="BF1894" s="204">
        <f>IF(N1894="snížená",J1894,0)</f>
        <v>0</v>
      </c>
      <c r="BG1894" s="204">
        <f>IF(N1894="zákl. přenesená",J1894,0)</f>
        <v>0</v>
      </c>
      <c r="BH1894" s="204">
        <f>IF(N1894="sníž. přenesená",J1894,0)</f>
        <v>0</v>
      </c>
      <c r="BI1894" s="204">
        <f>IF(N1894="nulová",J1894,0)</f>
        <v>0</v>
      </c>
      <c r="BJ1894" s="18" t="s">
        <v>87</v>
      </c>
      <c r="BK1894" s="204">
        <f>ROUND(I1894*H1894,2)</f>
        <v>0</v>
      </c>
      <c r="BL1894" s="18" t="s">
        <v>278</v>
      </c>
      <c r="BM1894" s="203" t="s">
        <v>1705</v>
      </c>
    </row>
    <row r="1895" spans="2:51" s="13" customFormat="1" ht="11.25">
      <c r="B1895" s="205"/>
      <c r="C1895" s="206"/>
      <c r="D1895" s="207" t="s">
        <v>183</v>
      </c>
      <c r="E1895" s="208" t="s">
        <v>1</v>
      </c>
      <c r="F1895" s="209" t="s">
        <v>1104</v>
      </c>
      <c r="G1895" s="206"/>
      <c r="H1895" s="208" t="s">
        <v>1</v>
      </c>
      <c r="I1895" s="210"/>
      <c r="J1895" s="206"/>
      <c r="K1895" s="206"/>
      <c r="L1895" s="211"/>
      <c r="M1895" s="212"/>
      <c r="N1895" s="213"/>
      <c r="O1895" s="213"/>
      <c r="P1895" s="213"/>
      <c r="Q1895" s="213"/>
      <c r="R1895" s="213"/>
      <c r="S1895" s="213"/>
      <c r="T1895" s="214"/>
      <c r="AT1895" s="215" t="s">
        <v>183</v>
      </c>
      <c r="AU1895" s="215" t="s">
        <v>89</v>
      </c>
      <c r="AV1895" s="13" t="s">
        <v>87</v>
      </c>
      <c r="AW1895" s="13" t="s">
        <v>36</v>
      </c>
      <c r="AX1895" s="13" t="s">
        <v>79</v>
      </c>
      <c r="AY1895" s="215" t="s">
        <v>174</v>
      </c>
    </row>
    <row r="1896" spans="2:51" s="14" customFormat="1" ht="11.25">
      <c r="B1896" s="216"/>
      <c r="C1896" s="217"/>
      <c r="D1896" s="207" t="s">
        <v>183</v>
      </c>
      <c r="E1896" s="218" t="s">
        <v>1</v>
      </c>
      <c r="F1896" s="219" t="s">
        <v>181</v>
      </c>
      <c r="G1896" s="217"/>
      <c r="H1896" s="220">
        <v>4</v>
      </c>
      <c r="I1896" s="221"/>
      <c r="J1896" s="217"/>
      <c r="K1896" s="217"/>
      <c r="L1896" s="222"/>
      <c r="M1896" s="223"/>
      <c r="N1896" s="224"/>
      <c r="O1896" s="224"/>
      <c r="P1896" s="224"/>
      <c r="Q1896" s="224"/>
      <c r="R1896" s="224"/>
      <c r="S1896" s="224"/>
      <c r="T1896" s="225"/>
      <c r="AT1896" s="226" t="s">
        <v>183</v>
      </c>
      <c r="AU1896" s="226" t="s">
        <v>89</v>
      </c>
      <c r="AV1896" s="14" t="s">
        <v>89</v>
      </c>
      <c r="AW1896" s="14" t="s">
        <v>36</v>
      </c>
      <c r="AX1896" s="14" t="s">
        <v>79</v>
      </c>
      <c r="AY1896" s="226" t="s">
        <v>174</v>
      </c>
    </row>
    <row r="1897" spans="2:51" s="15" customFormat="1" ht="11.25">
      <c r="B1897" s="227"/>
      <c r="C1897" s="228"/>
      <c r="D1897" s="207" t="s">
        <v>183</v>
      </c>
      <c r="E1897" s="229" t="s">
        <v>1</v>
      </c>
      <c r="F1897" s="230" t="s">
        <v>188</v>
      </c>
      <c r="G1897" s="228"/>
      <c r="H1897" s="231">
        <v>4</v>
      </c>
      <c r="I1897" s="232"/>
      <c r="J1897" s="228"/>
      <c r="K1897" s="228"/>
      <c r="L1897" s="233"/>
      <c r="M1897" s="234"/>
      <c r="N1897" s="235"/>
      <c r="O1897" s="235"/>
      <c r="P1897" s="235"/>
      <c r="Q1897" s="235"/>
      <c r="R1897" s="235"/>
      <c r="S1897" s="235"/>
      <c r="T1897" s="236"/>
      <c r="AT1897" s="237" t="s">
        <v>183</v>
      </c>
      <c r="AU1897" s="237" t="s">
        <v>89</v>
      </c>
      <c r="AV1897" s="15" t="s">
        <v>181</v>
      </c>
      <c r="AW1897" s="15" t="s">
        <v>36</v>
      </c>
      <c r="AX1897" s="15" t="s">
        <v>87</v>
      </c>
      <c r="AY1897" s="237" t="s">
        <v>174</v>
      </c>
    </row>
    <row r="1898" spans="1:65" s="2" customFormat="1" ht="14.45" customHeight="1">
      <c r="A1898" s="35"/>
      <c r="B1898" s="36"/>
      <c r="C1898" s="192" t="s">
        <v>1706</v>
      </c>
      <c r="D1898" s="192" t="s">
        <v>176</v>
      </c>
      <c r="E1898" s="193" t="s">
        <v>1707</v>
      </c>
      <c r="F1898" s="194" t="s">
        <v>1708</v>
      </c>
      <c r="G1898" s="195" t="s">
        <v>595</v>
      </c>
      <c r="H1898" s="196">
        <v>2</v>
      </c>
      <c r="I1898" s="197"/>
      <c r="J1898" s="198">
        <f>ROUND(I1898*H1898,2)</f>
        <v>0</v>
      </c>
      <c r="K1898" s="194" t="s">
        <v>180</v>
      </c>
      <c r="L1898" s="40"/>
      <c r="M1898" s="199" t="s">
        <v>1</v>
      </c>
      <c r="N1898" s="200" t="s">
        <v>44</v>
      </c>
      <c r="O1898" s="72"/>
      <c r="P1898" s="201">
        <f>O1898*H1898</f>
        <v>0</v>
      </c>
      <c r="Q1898" s="201">
        <v>0.0015</v>
      </c>
      <c r="R1898" s="201">
        <f>Q1898*H1898</f>
        <v>0.003</v>
      </c>
      <c r="S1898" s="201">
        <v>0</v>
      </c>
      <c r="T1898" s="202">
        <f>S1898*H1898</f>
        <v>0</v>
      </c>
      <c r="U1898" s="35"/>
      <c r="V1898" s="35"/>
      <c r="W1898" s="35"/>
      <c r="X1898" s="35"/>
      <c r="Y1898" s="35"/>
      <c r="Z1898" s="35"/>
      <c r="AA1898" s="35"/>
      <c r="AB1898" s="35"/>
      <c r="AC1898" s="35"/>
      <c r="AD1898" s="35"/>
      <c r="AE1898" s="35"/>
      <c r="AR1898" s="203" t="s">
        <v>278</v>
      </c>
      <c r="AT1898" s="203" t="s">
        <v>176</v>
      </c>
      <c r="AU1898" s="203" t="s">
        <v>89</v>
      </c>
      <c r="AY1898" s="18" t="s">
        <v>174</v>
      </c>
      <c r="BE1898" s="204">
        <f>IF(N1898="základní",J1898,0)</f>
        <v>0</v>
      </c>
      <c r="BF1898" s="204">
        <f>IF(N1898="snížená",J1898,0)</f>
        <v>0</v>
      </c>
      <c r="BG1898" s="204">
        <f>IF(N1898="zákl. přenesená",J1898,0)</f>
        <v>0</v>
      </c>
      <c r="BH1898" s="204">
        <f>IF(N1898="sníž. přenesená",J1898,0)</f>
        <v>0</v>
      </c>
      <c r="BI1898" s="204">
        <f>IF(N1898="nulová",J1898,0)</f>
        <v>0</v>
      </c>
      <c r="BJ1898" s="18" t="s">
        <v>87</v>
      </c>
      <c r="BK1898" s="204">
        <f>ROUND(I1898*H1898,2)</f>
        <v>0</v>
      </c>
      <c r="BL1898" s="18" t="s">
        <v>278</v>
      </c>
      <c r="BM1898" s="203" t="s">
        <v>1709</v>
      </c>
    </row>
    <row r="1899" spans="2:51" s="13" customFormat="1" ht="11.25">
      <c r="B1899" s="205"/>
      <c r="C1899" s="206"/>
      <c r="D1899" s="207" t="s">
        <v>183</v>
      </c>
      <c r="E1899" s="208" t="s">
        <v>1</v>
      </c>
      <c r="F1899" s="209" t="s">
        <v>1710</v>
      </c>
      <c r="G1899" s="206"/>
      <c r="H1899" s="208" t="s">
        <v>1</v>
      </c>
      <c r="I1899" s="210"/>
      <c r="J1899" s="206"/>
      <c r="K1899" s="206"/>
      <c r="L1899" s="211"/>
      <c r="M1899" s="212"/>
      <c r="N1899" s="213"/>
      <c r="O1899" s="213"/>
      <c r="P1899" s="213"/>
      <c r="Q1899" s="213"/>
      <c r="R1899" s="213"/>
      <c r="S1899" s="213"/>
      <c r="T1899" s="214"/>
      <c r="AT1899" s="215" t="s">
        <v>183</v>
      </c>
      <c r="AU1899" s="215" t="s">
        <v>89</v>
      </c>
      <c r="AV1899" s="13" t="s">
        <v>87</v>
      </c>
      <c r="AW1899" s="13" t="s">
        <v>36</v>
      </c>
      <c r="AX1899" s="13" t="s">
        <v>79</v>
      </c>
      <c r="AY1899" s="215" t="s">
        <v>174</v>
      </c>
    </row>
    <row r="1900" spans="2:51" s="14" customFormat="1" ht="11.25">
      <c r="B1900" s="216"/>
      <c r="C1900" s="217"/>
      <c r="D1900" s="207" t="s">
        <v>183</v>
      </c>
      <c r="E1900" s="218" t="s">
        <v>1</v>
      </c>
      <c r="F1900" s="219" t="s">
        <v>87</v>
      </c>
      <c r="G1900" s="217"/>
      <c r="H1900" s="220">
        <v>1</v>
      </c>
      <c r="I1900" s="221"/>
      <c r="J1900" s="217"/>
      <c r="K1900" s="217"/>
      <c r="L1900" s="222"/>
      <c r="M1900" s="223"/>
      <c r="N1900" s="224"/>
      <c r="O1900" s="224"/>
      <c r="P1900" s="224"/>
      <c r="Q1900" s="224"/>
      <c r="R1900" s="224"/>
      <c r="S1900" s="224"/>
      <c r="T1900" s="225"/>
      <c r="AT1900" s="226" t="s">
        <v>183</v>
      </c>
      <c r="AU1900" s="226" t="s">
        <v>89</v>
      </c>
      <c r="AV1900" s="14" t="s">
        <v>89</v>
      </c>
      <c r="AW1900" s="14" t="s">
        <v>36</v>
      </c>
      <c r="AX1900" s="14" t="s">
        <v>79</v>
      </c>
      <c r="AY1900" s="226" t="s">
        <v>174</v>
      </c>
    </row>
    <row r="1901" spans="2:51" s="13" customFormat="1" ht="11.25">
      <c r="B1901" s="205"/>
      <c r="C1901" s="206"/>
      <c r="D1901" s="207" t="s">
        <v>183</v>
      </c>
      <c r="E1901" s="208" t="s">
        <v>1</v>
      </c>
      <c r="F1901" s="209" t="s">
        <v>1711</v>
      </c>
      <c r="G1901" s="206"/>
      <c r="H1901" s="208" t="s">
        <v>1</v>
      </c>
      <c r="I1901" s="210"/>
      <c r="J1901" s="206"/>
      <c r="K1901" s="206"/>
      <c r="L1901" s="211"/>
      <c r="M1901" s="212"/>
      <c r="N1901" s="213"/>
      <c r="O1901" s="213"/>
      <c r="P1901" s="213"/>
      <c r="Q1901" s="213"/>
      <c r="R1901" s="213"/>
      <c r="S1901" s="213"/>
      <c r="T1901" s="214"/>
      <c r="AT1901" s="215" t="s">
        <v>183</v>
      </c>
      <c r="AU1901" s="215" t="s">
        <v>89</v>
      </c>
      <c r="AV1901" s="13" t="s">
        <v>87</v>
      </c>
      <c r="AW1901" s="13" t="s">
        <v>36</v>
      </c>
      <c r="AX1901" s="13" t="s">
        <v>79</v>
      </c>
      <c r="AY1901" s="215" t="s">
        <v>174</v>
      </c>
    </row>
    <row r="1902" spans="2:51" s="14" customFormat="1" ht="11.25">
      <c r="B1902" s="216"/>
      <c r="C1902" s="217"/>
      <c r="D1902" s="207" t="s">
        <v>183</v>
      </c>
      <c r="E1902" s="218" t="s">
        <v>1</v>
      </c>
      <c r="F1902" s="219" t="s">
        <v>87</v>
      </c>
      <c r="G1902" s="217"/>
      <c r="H1902" s="220">
        <v>1</v>
      </c>
      <c r="I1902" s="221"/>
      <c r="J1902" s="217"/>
      <c r="K1902" s="217"/>
      <c r="L1902" s="222"/>
      <c r="M1902" s="223"/>
      <c r="N1902" s="224"/>
      <c r="O1902" s="224"/>
      <c r="P1902" s="224"/>
      <c r="Q1902" s="224"/>
      <c r="R1902" s="224"/>
      <c r="S1902" s="224"/>
      <c r="T1902" s="225"/>
      <c r="AT1902" s="226" t="s">
        <v>183</v>
      </c>
      <c r="AU1902" s="226" t="s">
        <v>89</v>
      </c>
      <c r="AV1902" s="14" t="s">
        <v>89</v>
      </c>
      <c r="AW1902" s="14" t="s">
        <v>36</v>
      </c>
      <c r="AX1902" s="14" t="s">
        <v>79</v>
      </c>
      <c r="AY1902" s="226" t="s">
        <v>174</v>
      </c>
    </row>
    <row r="1903" spans="2:51" s="15" customFormat="1" ht="11.25">
      <c r="B1903" s="227"/>
      <c r="C1903" s="228"/>
      <c r="D1903" s="207" t="s">
        <v>183</v>
      </c>
      <c r="E1903" s="229" t="s">
        <v>1</v>
      </c>
      <c r="F1903" s="230" t="s">
        <v>188</v>
      </c>
      <c r="G1903" s="228"/>
      <c r="H1903" s="231">
        <v>2</v>
      </c>
      <c r="I1903" s="232"/>
      <c r="J1903" s="228"/>
      <c r="K1903" s="228"/>
      <c r="L1903" s="233"/>
      <c r="M1903" s="234"/>
      <c r="N1903" s="235"/>
      <c r="O1903" s="235"/>
      <c r="P1903" s="235"/>
      <c r="Q1903" s="235"/>
      <c r="R1903" s="235"/>
      <c r="S1903" s="235"/>
      <c r="T1903" s="236"/>
      <c r="AT1903" s="237" t="s">
        <v>183</v>
      </c>
      <c r="AU1903" s="237" t="s">
        <v>89</v>
      </c>
      <c r="AV1903" s="15" t="s">
        <v>181</v>
      </c>
      <c r="AW1903" s="15" t="s">
        <v>36</v>
      </c>
      <c r="AX1903" s="15" t="s">
        <v>87</v>
      </c>
      <c r="AY1903" s="237" t="s">
        <v>174</v>
      </c>
    </row>
    <row r="1904" spans="1:65" s="2" customFormat="1" ht="14.45" customHeight="1">
      <c r="A1904" s="35"/>
      <c r="B1904" s="36"/>
      <c r="C1904" s="192" t="s">
        <v>1712</v>
      </c>
      <c r="D1904" s="192" t="s">
        <v>176</v>
      </c>
      <c r="E1904" s="193" t="s">
        <v>1713</v>
      </c>
      <c r="F1904" s="194" t="s">
        <v>1714</v>
      </c>
      <c r="G1904" s="195" t="s">
        <v>595</v>
      </c>
      <c r="H1904" s="196">
        <v>4</v>
      </c>
      <c r="I1904" s="197"/>
      <c r="J1904" s="198">
        <f>ROUND(I1904*H1904,2)</f>
        <v>0</v>
      </c>
      <c r="K1904" s="194" t="s">
        <v>180</v>
      </c>
      <c r="L1904" s="40"/>
      <c r="M1904" s="199" t="s">
        <v>1</v>
      </c>
      <c r="N1904" s="200" t="s">
        <v>44</v>
      </c>
      <c r="O1904" s="72"/>
      <c r="P1904" s="201">
        <f>O1904*H1904</f>
        <v>0</v>
      </c>
      <c r="Q1904" s="201">
        <v>0</v>
      </c>
      <c r="R1904" s="201">
        <f>Q1904*H1904</f>
        <v>0</v>
      </c>
      <c r="S1904" s="201">
        <v>0.02113</v>
      </c>
      <c r="T1904" s="202">
        <f>S1904*H1904</f>
        <v>0.08452</v>
      </c>
      <c r="U1904" s="35"/>
      <c r="V1904" s="35"/>
      <c r="W1904" s="35"/>
      <c r="X1904" s="35"/>
      <c r="Y1904" s="35"/>
      <c r="Z1904" s="35"/>
      <c r="AA1904" s="35"/>
      <c r="AB1904" s="35"/>
      <c r="AC1904" s="35"/>
      <c r="AD1904" s="35"/>
      <c r="AE1904" s="35"/>
      <c r="AR1904" s="203" t="s">
        <v>278</v>
      </c>
      <c r="AT1904" s="203" t="s">
        <v>176</v>
      </c>
      <c r="AU1904" s="203" t="s">
        <v>89</v>
      </c>
      <c r="AY1904" s="18" t="s">
        <v>174</v>
      </c>
      <c r="BE1904" s="204">
        <f>IF(N1904="základní",J1904,0)</f>
        <v>0</v>
      </c>
      <c r="BF1904" s="204">
        <f>IF(N1904="snížená",J1904,0)</f>
        <v>0</v>
      </c>
      <c r="BG1904" s="204">
        <f>IF(N1904="zákl. přenesená",J1904,0)</f>
        <v>0</v>
      </c>
      <c r="BH1904" s="204">
        <f>IF(N1904="sníž. přenesená",J1904,0)</f>
        <v>0</v>
      </c>
      <c r="BI1904" s="204">
        <f>IF(N1904="nulová",J1904,0)</f>
        <v>0</v>
      </c>
      <c r="BJ1904" s="18" t="s">
        <v>87</v>
      </c>
      <c r="BK1904" s="204">
        <f>ROUND(I1904*H1904,2)</f>
        <v>0</v>
      </c>
      <c r="BL1904" s="18" t="s">
        <v>278</v>
      </c>
      <c r="BM1904" s="203" t="s">
        <v>1715</v>
      </c>
    </row>
    <row r="1905" spans="2:51" s="13" customFormat="1" ht="11.25">
      <c r="B1905" s="205"/>
      <c r="C1905" s="206"/>
      <c r="D1905" s="207" t="s">
        <v>183</v>
      </c>
      <c r="E1905" s="208" t="s">
        <v>1</v>
      </c>
      <c r="F1905" s="209" t="s">
        <v>1129</v>
      </c>
      <c r="G1905" s="206"/>
      <c r="H1905" s="208" t="s">
        <v>1</v>
      </c>
      <c r="I1905" s="210"/>
      <c r="J1905" s="206"/>
      <c r="K1905" s="206"/>
      <c r="L1905" s="211"/>
      <c r="M1905" s="212"/>
      <c r="N1905" s="213"/>
      <c r="O1905" s="213"/>
      <c r="P1905" s="213"/>
      <c r="Q1905" s="213"/>
      <c r="R1905" s="213"/>
      <c r="S1905" s="213"/>
      <c r="T1905" s="214"/>
      <c r="AT1905" s="215" t="s">
        <v>183</v>
      </c>
      <c r="AU1905" s="215" t="s">
        <v>89</v>
      </c>
      <c r="AV1905" s="13" t="s">
        <v>87</v>
      </c>
      <c r="AW1905" s="13" t="s">
        <v>36</v>
      </c>
      <c r="AX1905" s="13" t="s">
        <v>79</v>
      </c>
      <c r="AY1905" s="215" t="s">
        <v>174</v>
      </c>
    </row>
    <row r="1906" spans="2:51" s="14" customFormat="1" ht="11.25">
      <c r="B1906" s="216"/>
      <c r="C1906" s="217"/>
      <c r="D1906" s="207" t="s">
        <v>183</v>
      </c>
      <c r="E1906" s="218" t="s">
        <v>1</v>
      </c>
      <c r="F1906" s="219" t="s">
        <v>181</v>
      </c>
      <c r="G1906" s="217"/>
      <c r="H1906" s="220">
        <v>4</v>
      </c>
      <c r="I1906" s="221"/>
      <c r="J1906" s="217"/>
      <c r="K1906" s="217"/>
      <c r="L1906" s="222"/>
      <c r="M1906" s="223"/>
      <c r="N1906" s="224"/>
      <c r="O1906" s="224"/>
      <c r="P1906" s="224"/>
      <c r="Q1906" s="224"/>
      <c r="R1906" s="224"/>
      <c r="S1906" s="224"/>
      <c r="T1906" s="225"/>
      <c r="AT1906" s="226" t="s">
        <v>183</v>
      </c>
      <c r="AU1906" s="226" t="s">
        <v>89</v>
      </c>
      <c r="AV1906" s="14" t="s">
        <v>89</v>
      </c>
      <c r="AW1906" s="14" t="s">
        <v>36</v>
      </c>
      <c r="AX1906" s="14" t="s">
        <v>79</v>
      </c>
      <c r="AY1906" s="226" t="s">
        <v>174</v>
      </c>
    </row>
    <row r="1907" spans="2:51" s="15" customFormat="1" ht="11.25">
      <c r="B1907" s="227"/>
      <c r="C1907" s="228"/>
      <c r="D1907" s="207" t="s">
        <v>183</v>
      </c>
      <c r="E1907" s="229" t="s">
        <v>1</v>
      </c>
      <c r="F1907" s="230" t="s">
        <v>188</v>
      </c>
      <c r="G1907" s="228"/>
      <c r="H1907" s="231">
        <v>4</v>
      </c>
      <c r="I1907" s="232"/>
      <c r="J1907" s="228"/>
      <c r="K1907" s="228"/>
      <c r="L1907" s="233"/>
      <c r="M1907" s="234"/>
      <c r="N1907" s="235"/>
      <c r="O1907" s="235"/>
      <c r="P1907" s="235"/>
      <c r="Q1907" s="235"/>
      <c r="R1907" s="235"/>
      <c r="S1907" s="235"/>
      <c r="T1907" s="236"/>
      <c r="AT1907" s="237" t="s">
        <v>183</v>
      </c>
      <c r="AU1907" s="237" t="s">
        <v>89</v>
      </c>
      <c r="AV1907" s="15" t="s">
        <v>181</v>
      </c>
      <c r="AW1907" s="15" t="s">
        <v>36</v>
      </c>
      <c r="AX1907" s="15" t="s">
        <v>87</v>
      </c>
      <c r="AY1907" s="237" t="s">
        <v>174</v>
      </c>
    </row>
    <row r="1908" spans="2:63" s="12" customFormat="1" ht="22.9" customHeight="1">
      <c r="B1908" s="176"/>
      <c r="C1908" s="177"/>
      <c r="D1908" s="178" t="s">
        <v>78</v>
      </c>
      <c r="E1908" s="190" t="s">
        <v>1716</v>
      </c>
      <c r="F1908" s="190" t="s">
        <v>1717</v>
      </c>
      <c r="G1908" s="177"/>
      <c r="H1908" s="177"/>
      <c r="I1908" s="180"/>
      <c r="J1908" s="191">
        <f>BK1908</f>
        <v>0</v>
      </c>
      <c r="K1908" s="177"/>
      <c r="L1908" s="182"/>
      <c r="M1908" s="183"/>
      <c r="N1908" s="184"/>
      <c r="O1908" s="184"/>
      <c r="P1908" s="185">
        <f>SUM(P1909:P1918)</f>
        <v>0</v>
      </c>
      <c r="Q1908" s="184"/>
      <c r="R1908" s="185">
        <f>SUM(R1909:R1918)</f>
        <v>0</v>
      </c>
      <c r="S1908" s="184"/>
      <c r="T1908" s="186">
        <f>SUM(T1909:T1918)</f>
        <v>0.02102</v>
      </c>
      <c r="AR1908" s="187" t="s">
        <v>89</v>
      </c>
      <c r="AT1908" s="188" t="s">
        <v>78</v>
      </c>
      <c r="AU1908" s="188" t="s">
        <v>87</v>
      </c>
      <c r="AY1908" s="187" t="s">
        <v>174</v>
      </c>
      <c r="BK1908" s="189">
        <f>SUM(BK1909:BK1918)</f>
        <v>0</v>
      </c>
    </row>
    <row r="1909" spans="1:65" s="2" customFormat="1" ht="14.45" customHeight="1">
      <c r="A1909" s="35"/>
      <c r="B1909" s="36"/>
      <c r="C1909" s="192" t="s">
        <v>1718</v>
      </c>
      <c r="D1909" s="192" t="s">
        <v>176</v>
      </c>
      <c r="E1909" s="193" t="s">
        <v>1719</v>
      </c>
      <c r="F1909" s="194" t="s">
        <v>1720</v>
      </c>
      <c r="G1909" s="195" t="s">
        <v>1721</v>
      </c>
      <c r="H1909" s="196">
        <v>1</v>
      </c>
      <c r="I1909" s="197"/>
      <c r="J1909" s="198">
        <f>ROUND(I1909*H1909,2)</f>
        <v>0</v>
      </c>
      <c r="K1909" s="194" t="s">
        <v>180</v>
      </c>
      <c r="L1909" s="40"/>
      <c r="M1909" s="199" t="s">
        <v>1</v>
      </c>
      <c r="N1909" s="200" t="s">
        <v>44</v>
      </c>
      <c r="O1909" s="72"/>
      <c r="P1909" s="201">
        <f>O1909*H1909</f>
        <v>0</v>
      </c>
      <c r="Q1909" s="201">
        <v>0</v>
      </c>
      <c r="R1909" s="201">
        <f>Q1909*H1909</f>
        <v>0</v>
      </c>
      <c r="S1909" s="201">
        <v>0.01946</v>
      </c>
      <c r="T1909" s="202">
        <f>S1909*H1909</f>
        <v>0.01946</v>
      </c>
      <c r="U1909" s="35"/>
      <c r="V1909" s="35"/>
      <c r="W1909" s="35"/>
      <c r="X1909" s="35"/>
      <c r="Y1909" s="35"/>
      <c r="Z1909" s="35"/>
      <c r="AA1909" s="35"/>
      <c r="AB1909" s="35"/>
      <c r="AC1909" s="35"/>
      <c r="AD1909" s="35"/>
      <c r="AE1909" s="35"/>
      <c r="AR1909" s="203" t="s">
        <v>278</v>
      </c>
      <c r="AT1909" s="203" t="s">
        <v>176</v>
      </c>
      <c r="AU1909" s="203" t="s">
        <v>89</v>
      </c>
      <c r="AY1909" s="18" t="s">
        <v>174</v>
      </c>
      <c r="BE1909" s="204">
        <f>IF(N1909="základní",J1909,0)</f>
        <v>0</v>
      </c>
      <c r="BF1909" s="204">
        <f>IF(N1909="snížená",J1909,0)</f>
        <v>0</v>
      </c>
      <c r="BG1909" s="204">
        <f>IF(N1909="zákl. přenesená",J1909,0)</f>
        <v>0</v>
      </c>
      <c r="BH1909" s="204">
        <f>IF(N1909="sníž. přenesená",J1909,0)</f>
        <v>0</v>
      </c>
      <c r="BI1909" s="204">
        <f>IF(N1909="nulová",J1909,0)</f>
        <v>0</v>
      </c>
      <c r="BJ1909" s="18" t="s">
        <v>87</v>
      </c>
      <c r="BK1909" s="204">
        <f>ROUND(I1909*H1909,2)</f>
        <v>0</v>
      </c>
      <c r="BL1909" s="18" t="s">
        <v>278</v>
      </c>
      <c r="BM1909" s="203" t="s">
        <v>1722</v>
      </c>
    </row>
    <row r="1910" spans="2:51" s="13" customFormat="1" ht="11.25">
      <c r="B1910" s="205"/>
      <c r="C1910" s="206"/>
      <c r="D1910" s="207" t="s">
        <v>183</v>
      </c>
      <c r="E1910" s="208" t="s">
        <v>1</v>
      </c>
      <c r="F1910" s="209" t="s">
        <v>1213</v>
      </c>
      <c r="G1910" s="206"/>
      <c r="H1910" s="208" t="s">
        <v>1</v>
      </c>
      <c r="I1910" s="210"/>
      <c r="J1910" s="206"/>
      <c r="K1910" s="206"/>
      <c r="L1910" s="211"/>
      <c r="M1910" s="212"/>
      <c r="N1910" s="213"/>
      <c r="O1910" s="213"/>
      <c r="P1910" s="213"/>
      <c r="Q1910" s="213"/>
      <c r="R1910" s="213"/>
      <c r="S1910" s="213"/>
      <c r="T1910" s="214"/>
      <c r="AT1910" s="215" t="s">
        <v>183</v>
      </c>
      <c r="AU1910" s="215" t="s">
        <v>89</v>
      </c>
      <c r="AV1910" s="13" t="s">
        <v>87</v>
      </c>
      <c r="AW1910" s="13" t="s">
        <v>36</v>
      </c>
      <c r="AX1910" s="13" t="s">
        <v>79</v>
      </c>
      <c r="AY1910" s="215" t="s">
        <v>174</v>
      </c>
    </row>
    <row r="1911" spans="2:51" s="13" customFormat="1" ht="11.25">
      <c r="B1911" s="205"/>
      <c r="C1911" s="206"/>
      <c r="D1911" s="207" t="s">
        <v>183</v>
      </c>
      <c r="E1911" s="208" t="s">
        <v>1</v>
      </c>
      <c r="F1911" s="209" t="s">
        <v>1723</v>
      </c>
      <c r="G1911" s="206"/>
      <c r="H1911" s="208" t="s">
        <v>1</v>
      </c>
      <c r="I1911" s="210"/>
      <c r="J1911" s="206"/>
      <c r="K1911" s="206"/>
      <c r="L1911" s="211"/>
      <c r="M1911" s="212"/>
      <c r="N1911" s="213"/>
      <c r="O1911" s="213"/>
      <c r="P1911" s="213"/>
      <c r="Q1911" s="213"/>
      <c r="R1911" s="213"/>
      <c r="S1911" s="213"/>
      <c r="T1911" s="214"/>
      <c r="AT1911" s="215" t="s">
        <v>183</v>
      </c>
      <c r="AU1911" s="215" t="s">
        <v>89</v>
      </c>
      <c r="AV1911" s="13" t="s">
        <v>87</v>
      </c>
      <c r="AW1911" s="13" t="s">
        <v>36</v>
      </c>
      <c r="AX1911" s="13" t="s">
        <v>79</v>
      </c>
      <c r="AY1911" s="215" t="s">
        <v>174</v>
      </c>
    </row>
    <row r="1912" spans="2:51" s="14" customFormat="1" ht="11.25">
      <c r="B1912" s="216"/>
      <c r="C1912" s="217"/>
      <c r="D1912" s="207" t="s">
        <v>183</v>
      </c>
      <c r="E1912" s="218" t="s">
        <v>1</v>
      </c>
      <c r="F1912" s="219" t="s">
        <v>87</v>
      </c>
      <c r="G1912" s="217"/>
      <c r="H1912" s="220">
        <v>1</v>
      </c>
      <c r="I1912" s="221"/>
      <c r="J1912" s="217"/>
      <c r="K1912" s="217"/>
      <c r="L1912" s="222"/>
      <c r="M1912" s="223"/>
      <c r="N1912" s="224"/>
      <c r="O1912" s="224"/>
      <c r="P1912" s="224"/>
      <c r="Q1912" s="224"/>
      <c r="R1912" s="224"/>
      <c r="S1912" s="224"/>
      <c r="T1912" s="225"/>
      <c r="AT1912" s="226" t="s">
        <v>183</v>
      </c>
      <c r="AU1912" s="226" t="s">
        <v>89</v>
      </c>
      <c r="AV1912" s="14" t="s">
        <v>89</v>
      </c>
      <c r="AW1912" s="14" t="s">
        <v>36</v>
      </c>
      <c r="AX1912" s="14" t="s">
        <v>79</v>
      </c>
      <c r="AY1912" s="226" t="s">
        <v>174</v>
      </c>
    </row>
    <row r="1913" spans="2:51" s="15" customFormat="1" ht="11.25">
      <c r="B1913" s="227"/>
      <c r="C1913" s="228"/>
      <c r="D1913" s="207" t="s">
        <v>183</v>
      </c>
      <c r="E1913" s="229" t="s">
        <v>1</v>
      </c>
      <c r="F1913" s="230" t="s">
        <v>188</v>
      </c>
      <c r="G1913" s="228"/>
      <c r="H1913" s="231">
        <v>1</v>
      </c>
      <c r="I1913" s="232"/>
      <c r="J1913" s="228"/>
      <c r="K1913" s="228"/>
      <c r="L1913" s="233"/>
      <c r="M1913" s="234"/>
      <c r="N1913" s="235"/>
      <c r="O1913" s="235"/>
      <c r="P1913" s="235"/>
      <c r="Q1913" s="235"/>
      <c r="R1913" s="235"/>
      <c r="S1913" s="235"/>
      <c r="T1913" s="236"/>
      <c r="AT1913" s="237" t="s">
        <v>183</v>
      </c>
      <c r="AU1913" s="237" t="s">
        <v>89</v>
      </c>
      <c r="AV1913" s="15" t="s">
        <v>181</v>
      </c>
      <c r="AW1913" s="15" t="s">
        <v>36</v>
      </c>
      <c r="AX1913" s="15" t="s">
        <v>87</v>
      </c>
      <c r="AY1913" s="237" t="s">
        <v>174</v>
      </c>
    </row>
    <row r="1914" spans="1:65" s="2" customFormat="1" ht="14.45" customHeight="1">
      <c r="A1914" s="35"/>
      <c r="B1914" s="36"/>
      <c r="C1914" s="192" t="s">
        <v>1724</v>
      </c>
      <c r="D1914" s="192" t="s">
        <v>176</v>
      </c>
      <c r="E1914" s="193" t="s">
        <v>1725</v>
      </c>
      <c r="F1914" s="194" t="s">
        <v>1726</v>
      </c>
      <c r="G1914" s="195" t="s">
        <v>1721</v>
      </c>
      <c r="H1914" s="196">
        <v>1</v>
      </c>
      <c r="I1914" s="197"/>
      <c r="J1914" s="198">
        <f>ROUND(I1914*H1914,2)</f>
        <v>0</v>
      </c>
      <c r="K1914" s="194" t="s">
        <v>180</v>
      </c>
      <c r="L1914" s="40"/>
      <c r="M1914" s="199" t="s">
        <v>1</v>
      </c>
      <c r="N1914" s="200" t="s">
        <v>44</v>
      </c>
      <c r="O1914" s="72"/>
      <c r="P1914" s="201">
        <f>O1914*H1914</f>
        <v>0</v>
      </c>
      <c r="Q1914" s="201">
        <v>0</v>
      </c>
      <c r="R1914" s="201">
        <f>Q1914*H1914</f>
        <v>0</v>
      </c>
      <c r="S1914" s="201">
        <v>0.00156</v>
      </c>
      <c r="T1914" s="202">
        <f>S1914*H1914</f>
        <v>0.00156</v>
      </c>
      <c r="U1914" s="35"/>
      <c r="V1914" s="35"/>
      <c r="W1914" s="35"/>
      <c r="X1914" s="35"/>
      <c r="Y1914" s="35"/>
      <c r="Z1914" s="35"/>
      <c r="AA1914" s="35"/>
      <c r="AB1914" s="35"/>
      <c r="AC1914" s="35"/>
      <c r="AD1914" s="35"/>
      <c r="AE1914" s="35"/>
      <c r="AR1914" s="203" t="s">
        <v>278</v>
      </c>
      <c r="AT1914" s="203" t="s">
        <v>176</v>
      </c>
      <c r="AU1914" s="203" t="s">
        <v>89</v>
      </c>
      <c r="AY1914" s="18" t="s">
        <v>174</v>
      </c>
      <c r="BE1914" s="204">
        <f>IF(N1914="základní",J1914,0)</f>
        <v>0</v>
      </c>
      <c r="BF1914" s="204">
        <f>IF(N1914="snížená",J1914,0)</f>
        <v>0</v>
      </c>
      <c r="BG1914" s="204">
        <f>IF(N1914="zákl. přenesená",J1914,0)</f>
        <v>0</v>
      </c>
      <c r="BH1914" s="204">
        <f>IF(N1914="sníž. přenesená",J1914,0)</f>
        <v>0</v>
      </c>
      <c r="BI1914" s="204">
        <f>IF(N1914="nulová",J1914,0)</f>
        <v>0</v>
      </c>
      <c r="BJ1914" s="18" t="s">
        <v>87</v>
      </c>
      <c r="BK1914" s="204">
        <f>ROUND(I1914*H1914,2)</f>
        <v>0</v>
      </c>
      <c r="BL1914" s="18" t="s">
        <v>278</v>
      </c>
      <c r="BM1914" s="203" t="s">
        <v>1727</v>
      </c>
    </row>
    <row r="1915" spans="2:51" s="13" customFormat="1" ht="11.25">
      <c r="B1915" s="205"/>
      <c r="C1915" s="206"/>
      <c r="D1915" s="207" t="s">
        <v>183</v>
      </c>
      <c r="E1915" s="208" t="s">
        <v>1</v>
      </c>
      <c r="F1915" s="209" t="s">
        <v>1213</v>
      </c>
      <c r="G1915" s="206"/>
      <c r="H1915" s="208" t="s">
        <v>1</v>
      </c>
      <c r="I1915" s="210"/>
      <c r="J1915" s="206"/>
      <c r="K1915" s="206"/>
      <c r="L1915" s="211"/>
      <c r="M1915" s="212"/>
      <c r="N1915" s="213"/>
      <c r="O1915" s="213"/>
      <c r="P1915" s="213"/>
      <c r="Q1915" s="213"/>
      <c r="R1915" s="213"/>
      <c r="S1915" s="213"/>
      <c r="T1915" s="214"/>
      <c r="AT1915" s="215" t="s">
        <v>183</v>
      </c>
      <c r="AU1915" s="215" t="s">
        <v>89</v>
      </c>
      <c r="AV1915" s="13" t="s">
        <v>87</v>
      </c>
      <c r="AW1915" s="13" t="s">
        <v>36</v>
      </c>
      <c r="AX1915" s="13" t="s">
        <v>79</v>
      </c>
      <c r="AY1915" s="215" t="s">
        <v>174</v>
      </c>
    </row>
    <row r="1916" spans="2:51" s="13" customFormat="1" ht="11.25">
      <c r="B1916" s="205"/>
      <c r="C1916" s="206"/>
      <c r="D1916" s="207" t="s">
        <v>183</v>
      </c>
      <c r="E1916" s="208" t="s">
        <v>1</v>
      </c>
      <c r="F1916" s="209" t="s">
        <v>1723</v>
      </c>
      <c r="G1916" s="206"/>
      <c r="H1916" s="208" t="s">
        <v>1</v>
      </c>
      <c r="I1916" s="210"/>
      <c r="J1916" s="206"/>
      <c r="K1916" s="206"/>
      <c r="L1916" s="211"/>
      <c r="M1916" s="212"/>
      <c r="N1916" s="213"/>
      <c r="O1916" s="213"/>
      <c r="P1916" s="213"/>
      <c r="Q1916" s="213"/>
      <c r="R1916" s="213"/>
      <c r="S1916" s="213"/>
      <c r="T1916" s="214"/>
      <c r="AT1916" s="215" t="s">
        <v>183</v>
      </c>
      <c r="AU1916" s="215" t="s">
        <v>89</v>
      </c>
      <c r="AV1916" s="13" t="s">
        <v>87</v>
      </c>
      <c r="AW1916" s="13" t="s">
        <v>36</v>
      </c>
      <c r="AX1916" s="13" t="s">
        <v>79</v>
      </c>
      <c r="AY1916" s="215" t="s">
        <v>174</v>
      </c>
    </row>
    <row r="1917" spans="2:51" s="14" customFormat="1" ht="11.25">
      <c r="B1917" s="216"/>
      <c r="C1917" s="217"/>
      <c r="D1917" s="207" t="s">
        <v>183</v>
      </c>
      <c r="E1917" s="218" t="s">
        <v>1</v>
      </c>
      <c r="F1917" s="219" t="s">
        <v>87</v>
      </c>
      <c r="G1917" s="217"/>
      <c r="H1917" s="220">
        <v>1</v>
      </c>
      <c r="I1917" s="221"/>
      <c r="J1917" s="217"/>
      <c r="K1917" s="217"/>
      <c r="L1917" s="222"/>
      <c r="M1917" s="223"/>
      <c r="N1917" s="224"/>
      <c r="O1917" s="224"/>
      <c r="P1917" s="224"/>
      <c r="Q1917" s="224"/>
      <c r="R1917" s="224"/>
      <c r="S1917" s="224"/>
      <c r="T1917" s="225"/>
      <c r="AT1917" s="226" t="s">
        <v>183</v>
      </c>
      <c r="AU1917" s="226" t="s">
        <v>89</v>
      </c>
      <c r="AV1917" s="14" t="s">
        <v>89</v>
      </c>
      <c r="AW1917" s="14" t="s">
        <v>36</v>
      </c>
      <c r="AX1917" s="14" t="s">
        <v>79</v>
      </c>
      <c r="AY1917" s="226" t="s">
        <v>174</v>
      </c>
    </row>
    <row r="1918" spans="2:51" s="15" customFormat="1" ht="11.25">
      <c r="B1918" s="227"/>
      <c r="C1918" s="228"/>
      <c r="D1918" s="207" t="s">
        <v>183</v>
      </c>
      <c r="E1918" s="229" t="s">
        <v>1</v>
      </c>
      <c r="F1918" s="230" t="s">
        <v>188</v>
      </c>
      <c r="G1918" s="228"/>
      <c r="H1918" s="231">
        <v>1</v>
      </c>
      <c r="I1918" s="232"/>
      <c r="J1918" s="228"/>
      <c r="K1918" s="228"/>
      <c r="L1918" s="233"/>
      <c r="M1918" s="234"/>
      <c r="N1918" s="235"/>
      <c r="O1918" s="235"/>
      <c r="P1918" s="235"/>
      <c r="Q1918" s="235"/>
      <c r="R1918" s="235"/>
      <c r="S1918" s="235"/>
      <c r="T1918" s="236"/>
      <c r="AT1918" s="237" t="s">
        <v>183</v>
      </c>
      <c r="AU1918" s="237" t="s">
        <v>89</v>
      </c>
      <c r="AV1918" s="15" t="s">
        <v>181</v>
      </c>
      <c r="AW1918" s="15" t="s">
        <v>36</v>
      </c>
      <c r="AX1918" s="15" t="s">
        <v>87</v>
      </c>
      <c r="AY1918" s="237" t="s">
        <v>174</v>
      </c>
    </row>
    <row r="1919" spans="2:63" s="12" customFormat="1" ht="22.9" customHeight="1">
      <c r="B1919" s="176"/>
      <c r="C1919" s="177"/>
      <c r="D1919" s="178" t="s">
        <v>78</v>
      </c>
      <c r="E1919" s="190" t="s">
        <v>1728</v>
      </c>
      <c r="F1919" s="190" t="s">
        <v>1729</v>
      </c>
      <c r="G1919" s="177"/>
      <c r="H1919" s="177"/>
      <c r="I1919" s="180"/>
      <c r="J1919" s="191">
        <f>BK1919</f>
        <v>0</v>
      </c>
      <c r="K1919" s="177"/>
      <c r="L1919" s="182"/>
      <c r="M1919" s="183"/>
      <c r="N1919" s="184"/>
      <c r="O1919" s="184"/>
      <c r="P1919" s="185">
        <f>SUM(P1920:P1925)</f>
        <v>0</v>
      </c>
      <c r="Q1919" s="184"/>
      <c r="R1919" s="185">
        <f>SUM(R1920:R1925)</f>
        <v>0.00030000000000000003</v>
      </c>
      <c r="S1919" s="184"/>
      <c r="T1919" s="186">
        <f>SUM(T1920:T1925)</f>
        <v>0.0741</v>
      </c>
      <c r="AR1919" s="187" t="s">
        <v>89</v>
      </c>
      <c r="AT1919" s="188" t="s">
        <v>78</v>
      </c>
      <c r="AU1919" s="188" t="s">
        <v>87</v>
      </c>
      <c r="AY1919" s="187" t="s">
        <v>174</v>
      </c>
      <c r="BK1919" s="189">
        <f>SUM(BK1920:BK1925)</f>
        <v>0</v>
      </c>
    </row>
    <row r="1920" spans="1:65" s="2" customFormat="1" ht="14.45" customHeight="1">
      <c r="A1920" s="35"/>
      <c r="B1920" s="36"/>
      <c r="C1920" s="192" t="s">
        <v>1730</v>
      </c>
      <c r="D1920" s="192" t="s">
        <v>176</v>
      </c>
      <c r="E1920" s="193" t="s">
        <v>1731</v>
      </c>
      <c r="F1920" s="194" t="s">
        <v>1732</v>
      </c>
      <c r="G1920" s="195" t="s">
        <v>595</v>
      </c>
      <c r="H1920" s="196">
        <v>6</v>
      </c>
      <c r="I1920" s="197"/>
      <c r="J1920" s="198">
        <f>ROUND(I1920*H1920,2)</f>
        <v>0</v>
      </c>
      <c r="K1920" s="194" t="s">
        <v>180</v>
      </c>
      <c r="L1920" s="40"/>
      <c r="M1920" s="199" t="s">
        <v>1</v>
      </c>
      <c r="N1920" s="200" t="s">
        <v>44</v>
      </c>
      <c r="O1920" s="72"/>
      <c r="P1920" s="201">
        <f>O1920*H1920</f>
        <v>0</v>
      </c>
      <c r="Q1920" s="201">
        <v>5E-05</v>
      </c>
      <c r="R1920" s="201">
        <f>Q1920*H1920</f>
        <v>0.00030000000000000003</v>
      </c>
      <c r="S1920" s="201">
        <v>0.01235</v>
      </c>
      <c r="T1920" s="202">
        <f>S1920*H1920</f>
        <v>0.0741</v>
      </c>
      <c r="U1920" s="35"/>
      <c r="V1920" s="35"/>
      <c r="W1920" s="35"/>
      <c r="X1920" s="35"/>
      <c r="Y1920" s="35"/>
      <c r="Z1920" s="35"/>
      <c r="AA1920" s="35"/>
      <c r="AB1920" s="35"/>
      <c r="AC1920" s="35"/>
      <c r="AD1920" s="35"/>
      <c r="AE1920" s="35"/>
      <c r="AR1920" s="203" t="s">
        <v>278</v>
      </c>
      <c r="AT1920" s="203" t="s">
        <v>176</v>
      </c>
      <c r="AU1920" s="203" t="s">
        <v>89</v>
      </c>
      <c r="AY1920" s="18" t="s">
        <v>174</v>
      </c>
      <c r="BE1920" s="204">
        <f>IF(N1920="základní",J1920,0)</f>
        <v>0</v>
      </c>
      <c r="BF1920" s="204">
        <f>IF(N1920="snížená",J1920,0)</f>
        <v>0</v>
      </c>
      <c r="BG1920" s="204">
        <f>IF(N1920="zákl. přenesená",J1920,0)</f>
        <v>0</v>
      </c>
      <c r="BH1920" s="204">
        <f>IF(N1920="sníž. přenesená",J1920,0)</f>
        <v>0</v>
      </c>
      <c r="BI1920" s="204">
        <f>IF(N1920="nulová",J1920,0)</f>
        <v>0</v>
      </c>
      <c r="BJ1920" s="18" t="s">
        <v>87</v>
      </c>
      <c r="BK1920" s="204">
        <f>ROUND(I1920*H1920,2)</f>
        <v>0</v>
      </c>
      <c r="BL1920" s="18" t="s">
        <v>278</v>
      </c>
      <c r="BM1920" s="203" t="s">
        <v>1733</v>
      </c>
    </row>
    <row r="1921" spans="2:51" s="13" customFormat="1" ht="11.25">
      <c r="B1921" s="205"/>
      <c r="C1921" s="206"/>
      <c r="D1921" s="207" t="s">
        <v>183</v>
      </c>
      <c r="E1921" s="208" t="s">
        <v>1</v>
      </c>
      <c r="F1921" s="209" t="s">
        <v>1104</v>
      </c>
      <c r="G1921" s="206"/>
      <c r="H1921" s="208" t="s">
        <v>1</v>
      </c>
      <c r="I1921" s="210"/>
      <c r="J1921" s="206"/>
      <c r="K1921" s="206"/>
      <c r="L1921" s="211"/>
      <c r="M1921" s="212"/>
      <c r="N1921" s="213"/>
      <c r="O1921" s="213"/>
      <c r="P1921" s="213"/>
      <c r="Q1921" s="213"/>
      <c r="R1921" s="213"/>
      <c r="S1921" s="213"/>
      <c r="T1921" s="214"/>
      <c r="AT1921" s="215" t="s">
        <v>183</v>
      </c>
      <c r="AU1921" s="215" t="s">
        <v>89</v>
      </c>
      <c r="AV1921" s="13" t="s">
        <v>87</v>
      </c>
      <c r="AW1921" s="13" t="s">
        <v>36</v>
      </c>
      <c r="AX1921" s="13" t="s">
        <v>79</v>
      </c>
      <c r="AY1921" s="215" t="s">
        <v>174</v>
      </c>
    </row>
    <row r="1922" spans="2:51" s="13" customFormat="1" ht="11.25">
      <c r="B1922" s="205"/>
      <c r="C1922" s="206"/>
      <c r="D1922" s="207" t="s">
        <v>183</v>
      </c>
      <c r="E1922" s="208" t="s">
        <v>1</v>
      </c>
      <c r="F1922" s="209" t="s">
        <v>1376</v>
      </c>
      <c r="G1922" s="206"/>
      <c r="H1922" s="208" t="s">
        <v>1</v>
      </c>
      <c r="I1922" s="210"/>
      <c r="J1922" s="206"/>
      <c r="K1922" s="206"/>
      <c r="L1922" s="211"/>
      <c r="M1922" s="212"/>
      <c r="N1922" s="213"/>
      <c r="O1922" s="213"/>
      <c r="P1922" s="213"/>
      <c r="Q1922" s="213"/>
      <c r="R1922" s="213"/>
      <c r="S1922" s="213"/>
      <c r="T1922" s="214"/>
      <c r="AT1922" s="215" t="s">
        <v>183</v>
      </c>
      <c r="AU1922" s="215" t="s">
        <v>89</v>
      </c>
      <c r="AV1922" s="13" t="s">
        <v>87</v>
      </c>
      <c r="AW1922" s="13" t="s">
        <v>36</v>
      </c>
      <c r="AX1922" s="13" t="s">
        <v>79</v>
      </c>
      <c r="AY1922" s="215" t="s">
        <v>174</v>
      </c>
    </row>
    <row r="1923" spans="2:51" s="14" customFormat="1" ht="11.25">
      <c r="B1923" s="216"/>
      <c r="C1923" s="217"/>
      <c r="D1923" s="207" t="s">
        <v>183</v>
      </c>
      <c r="E1923" s="218" t="s">
        <v>1</v>
      </c>
      <c r="F1923" s="219" t="s">
        <v>218</v>
      </c>
      <c r="G1923" s="217"/>
      <c r="H1923" s="220">
        <v>6</v>
      </c>
      <c r="I1923" s="221"/>
      <c r="J1923" s="217"/>
      <c r="K1923" s="217"/>
      <c r="L1923" s="222"/>
      <c r="M1923" s="223"/>
      <c r="N1923" s="224"/>
      <c r="O1923" s="224"/>
      <c r="P1923" s="224"/>
      <c r="Q1923" s="224"/>
      <c r="R1923" s="224"/>
      <c r="S1923" s="224"/>
      <c r="T1923" s="225"/>
      <c r="AT1923" s="226" t="s">
        <v>183</v>
      </c>
      <c r="AU1923" s="226" t="s">
        <v>89</v>
      </c>
      <c r="AV1923" s="14" t="s">
        <v>89</v>
      </c>
      <c r="AW1923" s="14" t="s">
        <v>36</v>
      </c>
      <c r="AX1923" s="14" t="s">
        <v>79</v>
      </c>
      <c r="AY1923" s="226" t="s">
        <v>174</v>
      </c>
    </row>
    <row r="1924" spans="2:51" s="15" customFormat="1" ht="11.25">
      <c r="B1924" s="227"/>
      <c r="C1924" s="228"/>
      <c r="D1924" s="207" t="s">
        <v>183</v>
      </c>
      <c r="E1924" s="229" t="s">
        <v>1</v>
      </c>
      <c r="F1924" s="230" t="s">
        <v>188</v>
      </c>
      <c r="G1924" s="228"/>
      <c r="H1924" s="231">
        <v>6</v>
      </c>
      <c r="I1924" s="232"/>
      <c r="J1924" s="228"/>
      <c r="K1924" s="228"/>
      <c r="L1924" s="233"/>
      <c r="M1924" s="234"/>
      <c r="N1924" s="235"/>
      <c r="O1924" s="235"/>
      <c r="P1924" s="235"/>
      <c r="Q1924" s="235"/>
      <c r="R1924" s="235"/>
      <c r="S1924" s="235"/>
      <c r="T1924" s="236"/>
      <c r="AT1924" s="237" t="s">
        <v>183</v>
      </c>
      <c r="AU1924" s="237" t="s">
        <v>89</v>
      </c>
      <c r="AV1924" s="15" t="s">
        <v>181</v>
      </c>
      <c r="AW1924" s="15" t="s">
        <v>36</v>
      </c>
      <c r="AX1924" s="15" t="s">
        <v>87</v>
      </c>
      <c r="AY1924" s="237" t="s">
        <v>174</v>
      </c>
    </row>
    <row r="1925" spans="1:65" s="2" customFormat="1" ht="14.45" customHeight="1">
      <c r="A1925" s="35"/>
      <c r="B1925" s="36"/>
      <c r="C1925" s="192" t="s">
        <v>1734</v>
      </c>
      <c r="D1925" s="192" t="s">
        <v>176</v>
      </c>
      <c r="E1925" s="193" t="s">
        <v>1735</v>
      </c>
      <c r="F1925" s="194" t="s">
        <v>1736</v>
      </c>
      <c r="G1925" s="195" t="s">
        <v>295</v>
      </c>
      <c r="H1925" s="196">
        <v>0.074</v>
      </c>
      <c r="I1925" s="197"/>
      <c r="J1925" s="198">
        <f>ROUND(I1925*H1925,2)</f>
        <v>0</v>
      </c>
      <c r="K1925" s="194" t="s">
        <v>180</v>
      </c>
      <c r="L1925" s="40"/>
      <c r="M1925" s="199" t="s">
        <v>1</v>
      </c>
      <c r="N1925" s="200" t="s">
        <v>44</v>
      </c>
      <c r="O1925" s="72"/>
      <c r="P1925" s="201">
        <f>O1925*H1925</f>
        <v>0</v>
      </c>
      <c r="Q1925" s="201">
        <v>0</v>
      </c>
      <c r="R1925" s="201">
        <f>Q1925*H1925</f>
        <v>0</v>
      </c>
      <c r="S1925" s="201">
        <v>0</v>
      </c>
      <c r="T1925" s="202">
        <f>S1925*H1925</f>
        <v>0</v>
      </c>
      <c r="U1925" s="35"/>
      <c r="V1925" s="35"/>
      <c r="W1925" s="35"/>
      <c r="X1925" s="35"/>
      <c r="Y1925" s="35"/>
      <c r="Z1925" s="35"/>
      <c r="AA1925" s="35"/>
      <c r="AB1925" s="35"/>
      <c r="AC1925" s="35"/>
      <c r="AD1925" s="35"/>
      <c r="AE1925" s="35"/>
      <c r="AR1925" s="203" t="s">
        <v>278</v>
      </c>
      <c r="AT1925" s="203" t="s">
        <v>176</v>
      </c>
      <c r="AU1925" s="203" t="s">
        <v>89</v>
      </c>
      <c r="AY1925" s="18" t="s">
        <v>174</v>
      </c>
      <c r="BE1925" s="204">
        <f>IF(N1925="základní",J1925,0)</f>
        <v>0</v>
      </c>
      <c r="BF1925" s="204">
        <f>IF(N1925="snížená",J1925,0)</f>
        <v>0</v>
      </c>
      <c r="BG1925" s="204">
        <f>IF(N1925="zákl. přenesená",J1925,0)</f>
        <v>0</v>
      </c>
      <c r="BH1925" s="204">
        <f>IF(N1925="sníž. přenesená",J1925,0)</f>
        <v>0</v>
      </c>
      <c r="BI1925" s="204">
        <f>IF(N1925="nulová",J1925,0)</f>
        <v>0</v>
      </c>
      <c r="BJ1925" s="18" t="s">
        <v>87</v>
      </c>
      <c r="BK1925" s="204">
        <f>ROUND(I1925*H1925,2)</f>
        <v>0</v>
      </c>
      <c r="BL1925" s="18" t="s">
        <v>278</v>
      </c>
      <c r="BM1925" s="203" t="s">
        <v>1737</v>
      </c>
    </row>
    <row r="1926" spans="2:63" s="12" customFormat="1" ht="22.9" customHeight="1">
      <c r="B1926" s="176"/>
      <c r="C1926" s="177"/>
      <c r="D1926" s="178" t="s">
        <v>78</v>
      </c>
      <c r="E1926" s="190" t="s">
        <v>1738</v>
      </c>
      <c r="F1926" s="190" t="s">
        <v>1739</v>
      </c>
      <c r="G1926" s="177"/>
      <c r="H1926" s="177"/>
      <c r="I1926" s="180"/>
      <c r="J1926" s="191">
        <f>BK1926</f>
        <v>0</v>
      </c>
      <c r="K1926" s="177"/>
      <c r="L1926" s="182"/>
      <c r="M1926" s="183"/>
      <c r="N1926" s="184"/>
      <c r="O1926" s="184"/>
      <c r="P1926" s="185">
        <f>SUM(P1927:P1954)</f>
        <v>0</v>
      </c>
      <c r="Q1926" s="184"/>
      <c r="R1926" s="185">
        <f>SUM(R1927:R1954)</f>
        <v>4.47618325</v>
      </c>
      <c r="S1926" s="184"/>
      <c r="T1926" s="186">
        <f>SUM(T1927:T1954)</f>
        <v>0</v>
      </c>
      <c r="AR1926" s="187" t="s">
        <v>89</v>
      </c>
      <c r="AT1926" s="188" t="s">
        <v>78</v>
      </c>
      <c r="AU1926" s="188" t="s">
        <v>87</v>
      </c>
      <c r="AY1926" s="187" t="s">
        <v>174</v>
      </c>
      <c r="BK1926" s="189">
        <f>SUM(BK1927:BK1954)</f>
        <v>0</v>
      </c>
    </row>
    <row r="1927" spans="1:65" s="2" customFormat="1" ht="14.45" customHeight="1">
      <c r="A1927" s="35"/>
      <c r="B1927" s="36"/>
      <c r="C1927" s="192" t="s">
        <v>1740</v>
      </c>
      <c r="D1927" s="192" t="s">
        <v>176</v>
      </c>
      <c r="E1927" s="193" t="s">
        <v>1741</v>
      </c>
      <c r="F1927" s="194" t="s">
        <v>1742</v>
      </c>
      <c r="G1927" s="195" t="s">
        <v>357</v>
      </c>
      <c r="H1927" s="196">
        <v>209.2</v>
      </c>
      <c r="I1927" s="197"/>
      <c r="J1927" s="198">
        <f>ROUND(I1927*H1927,2)</f>
        <v>0</v>
      </c>
      <c r="K1927" s="194" t="s">
        <v>180</v>
      </c>
      <c r="L1927" s="40"/>
      <c r="M1927" s="199" t="s">
        <v>1</v>
      </c>
      <c r="N1927" s="200" t="s">
        <v>44</v>
      </c>
      <c r="O1927" s="72"/>
      <c r="P1927" s="201">
        <f>O1927*H1927</f>
        <v>0</v>
      </c>
      <c r="Q1927" s="201">
        <v>0</v>
      </c>
      <c r="R1927" s="201">
        <f>Q1927*H1927</f>
        <v>0</v>
      </c>
      <c r="S1927" s="201">
        <v>0</v>
      </c>
      <c r="T1927" s="202">
        <f>S1927*H1927</f>
        <v>0</v>
      </c>
      <c r="U1927" s="35"/>
      <c r="V1927" s="35"/>
      <c r="W1927" s="35"/>
      <c r="X1927" s="35"/>
      <c r="Y1927" s="35"/>
      <c r="Z1927" s="35"/>
      <c r="AA1927" s="35"/>
      <c r="AB1927" s="35"/>
      <c r="AC1927" s="35"/>
      <c r="AD1927" s="35"/>
      <c r="AE1927" s="35"/>
      <c r="AR1927" s="203" t="s">
        <v>278</v>
      </c>
      <c r="AT1927" s="203" t="s">
        <v>176</v>
      </c>
      <c r="AU1927" s="203" t="s">
        <v>89</v>
      </c>
      <c r="AY1927" s="18" t="s">
        <v>174</v>
      </c>
      <c r="BE1927" s="204">
        <f>IF(N1927="základní",J1927,0)</f>
        <v>0</v>
      </c>
      <c r="BF1927" s="204">
        <f>IF(N1927="snížená",J1927,0)</f>
        <v>0</v>
      </c>
      <c r="BG1927" s="204">
        <f>IF(N1927="zákl. přenesená",J1927,0)</f>
        <v>0</v>
      </c>
      <c r="BH1927" s="204">
        <f>IF(N1927="sníž. přenesená",J1927,0)</f>
        <v>0</v>
      </c>
      <c r="BI1927" s="204">
        <f>IF(N1927="nulová",J1927,0)</f>
        <v>0</v>
      </c>
      <c r="BJ1927" s="18" t="s">
        <v>87</v>
      </c>
      <c r="BK1927" s="204">
        <f>ROUND(I1927*H1927,2)</f>
        <v>0</v>
      </c>
      <c r="BL1927" s="18" t="s">
        <v>278</v>
      </c>
      <c r="BM1927" s="203" t="s">
        <v>1743</v>
      </c>
    </row>
    <row r="1928" spans="2:51" s="13" customFormat="1" ht="11.25">
      <c r="B1928" s="205"/>
      <c r="C1928" s="206"/>
      <c r="D1928" s="207" t="s">
        <v>183</v>
      </c>
      <c r="E1928" s="208" t="s">
        <v>1</v>
      </c>
      <c r="F1928" s="209" t="s">
        <v>1744</v>
      </c>
      <c r="G1928" s="206"/>
      <c r="H1928" s="208" t="s">
        <v>1</v>
      </c>
      <c r="I1928" s="210"/>
      <c r="J1928" s="206"/>
      <c r="K1928" s="206"/>
      <c r="L1928" s="211"/>
      <c r="M1928" s="212"/>
      <c r="N1928" s="213"/>
      <c r="O1928" s="213"/>
      <c r="P1928" s="213"/>
      <c r="Q1928" s="213"/>
      <c r="R1928" s="213"/>
      <c r="S1928" s="213"/>
      <c r="T1928" s="214"/>
      <c r="AT1928" s="215" t="s">
        <v>183</v>
      </c>
      <c r="AU1928" s="215" t="s">
        <v>89</v>
      </c>
      <c r="AV1928" s="13" t="s">
        <v>87</v>
      </c>
      <c r="AW1928" s="13" t="s">
        <v>36</v>
      </c>
      <c r="AX1928" s="13" t="s">
        <v>79</v>
      </c>
      <c r="AY1928" s="215" t="s">
        <v>174</v>
      </c>
    </row>
    <row r="1929" spans="2:51" s="13" customFormat="1" ht="11.25">
      <c r="B1929" s="205"/>
      <c r="C1929" s="206"/>
      <c r="D1929" s="207" t="s">
        <v>183</v>
      </c>
      <c r="E1929" s="208" t="s">
        <v>1</v>
      </c>
      <c r="F1929" s="209" t="s">
        <v>200</v>
      </c>
      <c r="G1929" s="206"/>
      <c r="H1929" s="208" t="s">
        <v>1</v>
      </c>
      <c r="I1929" s="210"/>
      <c r="J1929" s="206"/>
      <c r="K1929" s="206"/>
      <c r="L1929" s="211"/>
      <c r="M1929" s="212"/>
      <c r="N1929" s="213"/>
      <c r="O1929" s="213"/>
      <c r="P1929" s="213"/>
      <c r="Q1929" s="213"/>
      <c r="R1929" s="213"/>
      <c r="S1929" s="213"/>
      <c r="T1929" s="214"/>
      <c r="AT1929" s="215" t="s">
        <v>183</v>
      </c>
      <c r="AU1929" s="215" t="s">
        <v>89</v>
      </c>
      <c r="AV1929" s="13" t="s">
        <v>87</v>
      </c>
      <c r="AW1929" s="13" t="s">
        <v>36</v>
      </c>
      <c r="AX1929" s="13" t="s">
        <v>79</v>
      </c>
      <c r="AY1929" s="215" t="s">
        <v>174</v>
      </c>
    </row>
    <row r="1930" spans="2:51" s="13" customFormat="1" ht="11.25">
      <c r="B1930" s="205"/>
      <c r="C1930" s="206"/>
      <c r="D1930" s="207" t="s">
        <v>183</v>
      </c>
      <c r="E1930" s="208" t="s">
        <v>1</v>
      </c>
      <c r="F1930" s="209" t="s">
        <v>1745</v>
      </c>
      <c r="G1930" s="206"/>
      <c r="H1930" s="208" t="s">
        <v>1</v>
      </c>
      <c r="I1930" s="210"/>
      <c r="J1930" s="206"/>
      <c r="K1930" s="206"/>
      <c r="L1930" s="211"/>
      <c r="M1930" s="212"/>
      <c r="N1930" s="213"/>
      <c r="O1930" s="213"/>
      <c r="P1930" s="213"/>
      <c r="Q1930" s="213"/>
      <c r="R1930" s="213"/>
      <c r="S1930" s="213"/>
      <c r="T1930" s="214"/>
      <c r="AT1930" s="215" t="s">
        <v>183</v>
      </c>
      <c r="AU1930" s="215" t="s">
        <v>89</v>
      </c>
      <c r="AV1930" s="13" t="s">
        <v>87</v>
      </c>
      <c r="AW1930" s="13" t="s">
        <v>36</v>
      </c>
      <c r="AX1930" s="13" t="s">
        <v>79</v>
      </c>
      <c r="AY1930" s="215" t="s">
        <v>174</v>
      </c>
    </row>
    <row r="1931" spans="2:51" s="14" customFormat="1" ht="11.25">
      <c r="B1931" s="216"/>
      <c r="C1931" s="217"/>
      <c r="D1931" s="207" t="s">
        <v>183</v>
      </c>
      <c r="E1931" s="218" t="s">
        <v>1</v>
      </c>
      <c r="F1931" s="219" t="s">
        <v>1746</v>
      </c>
      <c r="G1931" s="217"/>
      <c r="H1931" s="220">
        <v>59.6</v>
      </c>
      <c r="I1931" s="221"/>
      <c r="J1931" s="217"/>
      <c r="K1931" s="217"/>
      <c r="L1931" s="222"/>
      <c r="M1931" s="223"/>
      <c r="N1931" s="224"/>
      <c r="O1931" s="224"/>
      <c r="P1931" s="224"/>
      <c r="Q1931" s="224"/>
      <c r="R1931" s="224"/>
      <c r="S1931" s="224"/>
      <c r="T1931" s="225"/>
      <c r="AT1931" s="226" t="s">
        <v>183</v>
      </c>
      <c r="AU1931" s="226" t="s">
        <v>89</v>
      </c>
      <c r="AV1931" s="14" t="s">
        <v>89</v>
      </c>
      <c r="AW1931" s="14" t="s">
        <v>36</v>
      </c>
      <c r="AX1931" s="14" t="s">
        <v>79</v>
      </c>
      <c r="AY1931" s="226" t="s">
        <v>174</v>
      </c>
    </row>
    <row r="1932" spans="2:51" s="13" customFormat="1" ht="11.25">
      <c r="B1932" s="205"/>
      <c r="C1932" s="206"/>
      <c r="D1932" s="207" t="s">
        <v>183</v>
      </c>
      <c r="E1932" s="208" t="s">
        <v>1</v>
      </c>
      <c r="F1932" s="209" t="s">
        <v>1747</v>
      </c>
      <c r="G1932" s="206"/>
      <c r="H1932" s="208" t="s">
        <v>1</v>
      </c>
      <c r="I1932" s="210"/>
      <c r="J1932" s="206"/>
      <c r="K1932" s="206"/>
      <c r="L1932" s="211"/>
      <c r="M1932" s="212"/>
      <c r="N1932" s="213"/>
      <c r="O1932" s="213"/>
      <c r="P1932" s="213"/>
      <c r="Q1932" s="213"/>
      <c r="R1932" s="213"/>
      <c r="S1932" s="213"/>
      <c r="T1932" s="214"/>
      <c r="AT1932" s="215" t="s">
        <v>183</v>
      </c>
      <c r="AU1932" s="215" t="s">
        <v>89</v>
      </c>
      <c r="AV1932" s="13" t="s">
        <v>87</v>
      </c>
      <c r="AW1932" s="13" t="s">
        <v>36</v>
      </c>
      <c r="AX1932" s="13" t="s">
        <v>79</v>
      </c>
      <c r="AY1932" s="215" t="s">
        <v>174</v>
      </c>
    </row>
    <row r="1933" spans="2:51" s="14" customFormat="1" ht="11.25">
      <c r="B1933" s="216"/>
      <c r="C1933" s="217"/>
      <c r="D1933" s="207" t="s">
        <v>183</v>
      </c>
      <c r="E1933" s="218" t="s">
        <v>1</v>
      </c>
      <c r="F1933" s="219" t="s">
        <v>1748</v>
      </c>
      <c r="G1933" s="217"/>
      <c r="H1933" s="220">
        <v>149.6</v>
      </c>
      <c r="I1933" s="221"/>
      <c r="J1933" s="217"/>
      <c r="K1933" s="217"/>
      <c r="L1933" s="222"/>
      <c r="M1933" s="223"/>
      <c r="N1933" s="224"/>
      <c r="O1933" s="224"/>
      <c r="P1933" s="224"/>
      <c r="Q1933" s="224"/>
      <c r="R1933" s="224"/>
      <c r="S1933" s="224"/>
      <c r="T1933" s="225"/>
      <c r="AT1933" s="226" t="s">
        <v>183</v>
      </c>
      <c r="AU1933" s="226" t="s">
        <v>89</v>
      </c>
      <c r="AV1933" s="14" t="s">
        <v>89</v>
      </c>
      <c r="AW1933" s="14" t="s">
        <v>36</v>
      </c>
      <c r="AX1933" s="14" t="s">
        <v>79</v>
      </c>
      <c r="AY1933" s="226" t="s">
        <v>174</v>
      </c>
    </row>
    <row r="1934" spans="2:51" s="15" customFormat="1" ht="11.25">
      <c r="B1934" s="227"/>
      <c r="C1934" s="228"/>
      <c r="D1934" s="207" t="s">
        <v>183</v>
      </c>
      <c r="E1934" s="229" t="s">
        <v>1</v>
      </c>
      <c r="F1934" s="230" t="s">
        <v>188</v>
      </c>
      <c r="G1934" s="228"/>
      <c r="H1934" s="231">
        <v>209.2</v>
      </c>
      <c r="I1934" s="232"/>
      <c r="J1934" s="228"/>
      <c r="K1934" s="228"/>
      <c r="L1934" s="233"/>
      <c r="M1934" s="234"/>
      <c r="N1934" s="235"/>
      <c r="O1934" s="235"/>
      <c r="P1934" s="235"/>
      <c r="Q1934" s="235"/>
      <c r="R1934" s="235"/>
      <c r="S1934" s="235"/>
      <c r="T1934" s="236"/>
      <c r="AT1934" s="237" t="s">
        <v>183</v>
      </c>
      <c r="AU1934" s="237" t="s">
        <v>89</v>
      </c>
      <c r="AV1934" s="15" t="s">
        <v>181</v>
      </c>
      <c r="AW1934" s="15" t="s">
        <v>36</v>
      </c>
      <c r="AX1934" s="15" t="s">
        <v>87</v>
      </c>
      <c r="AY1934" s="237" t="s">
        <v>174</v>
      </c>
    </row>
    <row r="1935" spans="1:65" s="2" customFormat="1" ht="14.45" customHeight="1">
      <c r="A1935" s="35"/>
      <c r="B1935" s="36"/>
      <c r="C1935" s="249" t="s">
        <v>1749</v>
      </c>
      <c r="D1935" s="249" t="s">
        <v>317</v>
      </c>
      <c r="E1935" s="250" t="s">
        <v>1750</v>
      </c>
      <c r="F1935" s="251" t="s">
        <v>1751</v>
      </c>
      <c r="G1935" s="252" t="s">
        <v>197</v>
      </c>
      <c r="H1935" s="253">
        <v>4.125</v>
      </c>
      <c r="I1935" s="254"/>
      <c r="J1935" s="255">
        <f>ROUND(I1935*H1935,2)</f>
        <v>0</v>
      </c>
      <c r="K1935" s="251" t="s">
        <v>180</v>
      </c>
      <c r="L1935" s="256"/>
      <c r="M1935" s="257" t="s">
        <v>1</v>
      </c>
      <c r="N1935" s="258" t="s">
        <v>44</v>
      </c>
      <c r="O1935" s="72"/>
      <c r="P1935" s="201">
        <f>O1935*H1935</f>
        <v>0</v>
      </c>
      <c r="Q1935" s="201">
        <v>0.55</v>
      </c>
      <c r="R1935" s="201">
        <f>Q1935*H1935</f>
        <v>2.2687500000000003</v>
      </c>
      <c r="S1935" s="201">
        <v>0</v>
      </c>
      <c r="T1935" s="202">
        <f>S1935*H1935</f>
        <v>0</v>
      </c>
      <c r="U1935" s="35"/>
      <c r="V1935" s="35"/>
      <c r="W1935" s="35"/>
      <c r="X1935" s="35"/>
      <c r="Y1935" s="35"/>
      <c r="Z1935" s="35"/>
      <c r="AA1935" s="35"/>
      <c r="AB1935" s="35"/>
      <c r="AC1935" s="35"/>
      <c r="AD1935" s="35"/>
      <c r="AE1935" s="35"/>
      <c r="AR1935" s="203" t="s">
        <v>371</v>
      </c>
      <c r="AT1935" s="203" t="s">
        <v>317</v>
      </c>
      <c r="AU1935" s="203" t="s">
        <v>89</v>
      </c>
      <c r="AY1935" s="18" t="s">
        <v>174</v>
      </c>
      <c r="BE1935" s="204">
        <f>IF(N1935="základní",J1935,0)</f>
        <v>0</v>
      </c>
      <c r="BF1935" s="204">
        <f>IF(N1935="snížená",J1935,0)</f>
        <v>0</v>
      </c>
      <c r="BG1935" s="204">
        <f>IF(N1935="zákl. přenesená",J1935,0)</f>
        <v>0</v>
      </c>
      <c r="BH1935" s="204">
        <f>IF(N1935="sníž. přenesená",J1935,0)</f>
        <v>0</v>
      </c>
      <c r="BI1935" s="204">
        <f>IF(N1935="nulová",J1935,0)</f>
        <v>0</v>
      </c>
      <c r="BJ1935" s="18" t="s">
        <v>87</v>
      </c>
      <c r="BK1935" s="204">
        <f>ROUND(I1935*H1935,2)</f>
        <v>0</v>
      </c>
      <c r="BL1935" s="18" t="s">
        <v>278</v>
      </c>
      <c r="BM1935" s="203" t="s">
        <v>1752</v>
      </c>
    </row>
    <row r="1936" spans="2:51" s="13" customFormat="1" ht="11.25">
      <c r="B1936" s="205"/>
      <c r="C1936" s="206"/>
      <c r="D1936" s="207" t="s">
        <v>183</v>
      </c>
      <c r="E1936" s="208" t="s">
        <v>1</v>
      </c>
      <c r="F1936" s="209" t="s">
        <v>1753</v>
      </c>
      <c r="G1936" s="206"/>
      <c r="H1936" s="208" t="s">
        <v>1</v>
      </c>
      <c r="I1936" s="210"/>
      <c r="J1936" s="206"/>
      <c r="K1936" s="206"/>
      <c r="L1936" s="211"/>
      <c r="M1936" s="212"/>
      <c r="N1936" s="213"/>
      <c r="O1936" s="213"/>
      <c r="P1936" s="213"/>
      <c r="Q1936" s="213"/>
      <c r="R1936" s="213"/>
      <c r="S1936" s="213"/>
      <c r="T1936" s="214"/>
      <c r="AT1936" s="215" t="s">
        <v>183</v>
      </c>
      <c r="AU1936" s="215" t="s">
        <v>89</v>
      </c>
      <c r="AV1936" s="13" t="s">
        <v>87</v>
      </c>
      <c r="AW1936" s="13" t="s">
        <v>36</v>
      </c>
      <c r="AX1936" s="13" t="s">
        <v>79</v>
      </c>
      <c r="AY1936" s="215" t="s">
        <v>174</v>
      </c>
    </row>
    <row r="1937" spans="2:51" s="14" customFormat="1" ht="11.25">
      <c r="B1937" s="216"/>
      <c r="C1937" s="217"/>
      <c r="D1937" s="207" t="s">
        <v>183</v>
      </c>
      <c r="E1937" s="218" t="s">
        <v>1</v>
      </c>
      <c r="F1937" s="219" t="s">
        <v>1754</v>
      </c>
      <c r="G1937" s="217"/>
      <c r="H1937" s="220">
        <v>0.894</v>
      </c>
      <c r="I1937" s="221"/>
      <c r="J1937" s="217"/>
      <c r="K1937" s="217"/>
      <c r="L1937" s="222"/>
      <c r="M1937" s="223"/>
      <c r="N1937" s="224"/>
      <c r="O1937" s="224"/>
      <c r="P1937" s="224"/>
      <c r="Q1937" s="224"/>
      <c r="R1937" s="224"/>
      <c r="S1937" s="224"/>
      <c r="T1937" s="225"/>
      <c r="AT1937" s="226" t="s">
        <v>183</v>
      </c>
      <c r="AU1937" s="226" t="s">
        <v>89</v>
      </c>
      <c r="AV1937" s="14" t="s">
        <v>89</v>
      </c>
      <c r="AW1937" s="14" t="s">
        <v>36</v>
      </c>
      <c r="AX1937" s="14" t="s">
        <v>79</v>
      </c>
      <c r="AY1937" s="226" t="s">
        <v>174</v>
      </c>
    </row>
    <row r="1938" spans="2:51" s="13" customFormat="1" ht="11.25">
      <c r="B1938" s="205"/>
      <c r="C1938" s="206"/>
      <c r="D1938" s="207" t="s">
        <v>183</v>
      </c>
      <c r="E1938" s="208" t="s">
        <v>1</v>
      </c>
      <c r="F1938" s="209" t="s">
        <v>1747</v>
      </c>
      <c r="G1938" s="206"/>
      <c r="H1938" s="208" t="s">
        <v>1</v>
      </c>
      <c r="I1938" s="210"/>
      <c r="J1938" s="206"/>
      <c r="K1938" s="206"/>
      <c r="L1938" s="211"/>
      <c r="M1938" s="212"/>
      <c r="N1938" s="213"/>
      <c r="O1938" s="213"/>
      <c r="P1938" s="213"/>
      <c r="Q1938" s="213"/>
      <c r="R1938" s="213"/>
      <c r="S1938" s="213"/>
      <c r="T1938" s="214"/>
      <c r="AT1938" s="215" t="s">
        <v>183</v>
      </c>
      <c r="AU1938" s="215" t="s">
        <v>89</v>
      </c>
      <c r="AV1938" s="13" t="s">
        <v>87</v>
      </c>
      <c r="AW1938" s="13" t="s">
        <v>36</v>
      </c>
      <c r="AX1938" s="13" t="s">
        <v>79</v>
      </c>
      <c r="AY1938" s="215" t="s">
        <v>174</v>
      </c>
    </row>
    <row r="1939" spans="2:51" s="14" customFormat="1" ht="11.25">
      <c r="B1939" s="216"/>
      <c r="C1939" s="217"/>
      <c r="D1939" s="207" t="s">
        <v>183</v>
      </c>
      <c r="E1939" s="218" t="s">
        <v>1</v>
      </c>
      <c r="F1939" s="219" t="s">
        <v>1755</v>
      </c>
      <c r="G1939" s="217"/>
      <c r="H1939" s="220">
        <v>3.231</v>
      </c>
      <c r="I1939" s="221"/>
      <c r="J1939" s="217"/>
      <c r="K1939" s="217"/>
      <c r="L1939" s="222"/>
      <c r="M1939" s="223"/>
      <c r="N1939" s="224"/>
      <c r="O1939" s="224"/>
      <c r="P1939" s="224"/>
      <c r="Q1939" s="224"/>
      <c r="R1939" s="224"/>
      <c r="S1939" s="224"/>
      <c r="T1939" s="225"/>
      <c r="AT1939" s="226" t="s">
        <v>183</v>
      </c>
      <c r="AU1939" s="226" t="s">
        <v>89</v>
      </c>
      <c r="AV1939" s="14" t="s">
        <v>89</v>
      </c>
      <c r="AW1939" s="14" t="s">
        <v>36</v>
      </c>
      <c r="AX1939" s="14" t="s">
        <v>79</v>
      </c>
      <c r="AY1939" s="226" t="s">
        <v>174</v>
      </c>
    </row>
    <row r="1940" spans="2:51" s="15" customFormat="1" ht="11.25">
      <c r="B1940" s="227"/>
      <c r="C1940" s="228"/>
      <c r="D1940" s="207" t="s">
        <v>183</v>
      </c>
      <c r="E1940" s="229" t="s">
        <v>1</v>
      </c>
      <c r="F1940" s="230" t="s">
        <v>188</v>
      </c>
      <c r="G1940" s="228"/>
      <c r="H1940" s="231">
        <v>4.125</v>
      </c>
      <c r="I1940" s="232"/>
      <c r="J1940" s="228"/>
      <c r="K1940" s="228"/>
      <c r="L1940" s="233"/>
      <c r="M1940" s="234"/>
      <c r="N1940" s="235"/>
      <c r="O1940" s="235"/>
      <c r="P1940" s="235"/>
      <c r="Q1940" s="235"/>
      <c r="R1940" s="235"/>
      <c r="S1940" s="235"/>
      <c r="T1940" s="236"/>
      <c r="AT1940" s="237" t="s">
        <v>183</v>
      </c>
      <c r="AU1940" s="237" t="s">
        <v>89</v>
      </c>
      <c r="AV1940" s="15" t="s">
        <v>181</v>
      </c>
      <c r="AW1940" s="15" t="s">
        <v>36</v>
      </c>
      <c r="AX1940" s="15" t="s">
        <v>87</v>
      </c>
      <c r="AY1940" s="237" t="s">
        <v>174</v>
      </c>
    </row>
    <row r="1941" spans="1:65" s="2" customFormat="1" ht="14.45" customHeight="1">
      <c r="A1941" s="35"/>
      <c r="B1941" s="36"/>
      <c r="C1941" s="192" t="s">
        <v>1756</v>
      </c>
      <c r="D1941" s="192" t="s">
        <v>176</v>
      </c>
      <c r="E1941" s="193" t="s">
        <v>1757</v>
      </c>
      <c r="F1941" s="194" t="s">
        <v>1758</v>
      </c>
      <c r="G1941" s="195" t="s">
        <v>179</v>
      </c>
      <c r="H1941" s="196">
        <v>131.12</v>
      </c>
      <c r="I1941" s="197"/>
      <c r="J1941" s="198">
        <f>ROUND(I1941*H1941,2)</f>
        <v>0</v>
      </c>
      <c r="K1941" s="194" t="s">
        <v>180</v>
      </c>
      <c r="L1941" s="40"/>
      <c r="M1941" s="199" t="s">
        <v>1</v>
      </c>
      <c r="N1941" s="200" t="s">
        <v>44</v>
      </c>
      <c r="O1941" s="72"/>
      <c r="P1941" s="201">
        <f>O1941*H1941</f>
        <v>0</v>
      </c>
      <c r="Q1941" s="201">
        <v>0.0161</v>
      </c>
      <c r="R1941" s="201">
        <f>Q1941*H1941</f>
        <v>2.1110320000000002</v>
      </c>
      <c r="S1941" s="201">
        <v>0</v>
      </c>
      <c r="T1941" s="202">
        <f>S1941*H1941</f>
        <v>0</v>
      </c>
      <c r="U1941" s="35"/>
      <c r="V1941" s="35"/>
      <c r="W1941" s="35"/>
      <c r="X1941" s="35"/>
      <c r="Y1941" s="35"/>
      <c r="Z1941" s="35"/>
      <c r="AA1941" s="35"/>
      <c r="AB1941" s="35"/>
      <c r="AC1941" s="35"/>
      <c r="AD1941" s="35"/>
      <c r="AE1941" s="35"/>
      <c r="AR1941" s="203" t="s">
        <v>278</v>
      </c>
      <c r="AT1941" s="203" t="s">
        <v>176</v>
      </c>
      <c r="AU1941" s="203" t="s">
        <v>89</v>
      </c>
      <c r="AY1941" s="18" t="s">
        <v>174</v>
      </c>
      <c r="BE1941" s="204">
        <f>IF(N1941="základní",J1941,0)</f>
        <v>0</v>
      </c>
      <c r="BF1941" s="204">
        <f>IF(N1941="snížená",J1941,0)</f>
        <v>0</v>
      </c>
      <c r="BG1941" s="204">
        <f>IF(N1941="zákl. přenesená",J1941,0)</f>
        <v>0</v>
      </c>
      <c r="BH1941" s="204">
        <f>IF(N1941="sníž. přenesená",J1941,0)</f>
        <v>0</v>
      </c>
      <c r="BI1941" s="204">
        <f>IF(N1941="nulová",J1941,0)</f>
        <v>0</v>
      </c>
      <c r="BJ1941" s="18" t="s">
        <v>87</v>
      </c>
      <c r="BK1941" s="204">
        <f>ROUND(I1941*H1941,2)</f>
        <v>0</v>
      </c>
      <c r="BL1941" s="18" t="s">
        <v>278</v>
      </c>
      <c r="BM1941" s="203" t="s">
        <v>1759</v>
      </c>
    </row>
    <row r="1942" spans="2:51" s="13" customFormat="1" ht="11.25">
      <c r="B1942" s="205"/>
      <c r="C1942" s="206"/>
      <c r="D1942" s="207" t="s">
        <v>183</v>
      </c>
      <c r="E1942" s="208" t="s">
        <v>1</v>
      </c>
      <c r="F1942" s="209" t="s">
        <v>529</v>
      </c>
      <c r="G1942" s="206"/>
      <c r="H1942" s="208" t="s">
        <v>1</v>
      </c>
      <c r="I1942" s="210"/>
      <c r="J1942" s="206"/>
      <c r="K1942" s="206"/>
      <c r="L1942" s="211"/>
      <c r="M1942" s="212"/>
      <c r="N1942" s="213"/>
      <c r="O1942" s="213"/>
      <c r="P1942" s="213"/>
      <c r="Q1942" s="213"/>
      <c r="R1942" s="213"/>
      <c r="S1942" s="213"/>
      <c r="T1942" s="214"/>
      <c r="AT1942" s="215" t="s">
        <v>183</v>
      </c>
      <c r="AU1942" s="215" t="s">
        <v>89</v>
      </c>
      <c r="AV1942" s="13" t="s">
        <v>87</v>
      </c>
      <c r="AW1942" s="13" t="s">
        <v>36</v>
      </c>
      <c r="AX1942" s="13" t="s">
        <v>79</v>
      </c>
      <c r="AY1942" s="215" t="s">
        <v>174</v>
      </c>
    </row>
    <row r="1943" spans="2:51" s="13" customFormat="1" ht="11.25">
      <c r="B1943" s="205"/>
      <c r="C1943" s="206"/>
      <c r="D1943" s="207" t="s">
        <v>183</v>
      </c>
      <c r="E1943" s="208" t="s">
        <v>1</v>
      </c>
      <c r="F1943" s="209" t="s">
        <v>200</v>
      </c>
      <c r="G1943" s="206"/>
      <c r="H1943" s="208" t="s">
        <v>1</v>
      </c>
      <c r="I1943" s="210"/>
      <c r="J1943" s="206"/>
      <c r="K1943" s="206"/>
      <c r="L1943" s="211"/>
      <c r="M1943" s="212"/>
      <c r="N1943" s="213"/>
      <c r="O1943" s="213"/>
      <c r="P1943" s="213"/>
      <c r="Q1943" s="213"/>
      <c r="R1943" s="213"/>
      <c r="S1943" s="213"/>
      <c r="T1943" s="214"/>
      <c r="AT1943" s="215" t="s">
        <v>183</v>
      </c>
      <c r="AU1943" s="215" t="s">
        <v>89</v>
      </c>
      <c r="AV1943" s="13" t="s">
        <v>87</v>
      </c>
      <c r="AW1943" s="13" t="s">
        <v>36</v>
      </c>
      <c r="AX1943" s="13" t="s">
        <v>79</v>
      </c>
      <c r="AY1943" s="215" t="s">
        <v>174</v>
      </c>
    </row>
    <row r="1944" spans="2:51" s="13" customFormat="1" ht="11.25">
      <c r="B1944" s="205"/>
      <c r="C1944" s="206"/>
      <c r="D1944" s="207" t="s">
        <v>183</v>
      </c>
      <c r="E1944" s="208" t="s">
        <v>1</v>
      </c>
      <c r="F1944" s="209" t="s">
        <v>1590</v>
      </c>
      <c r="G1944" s="206"/>
      <c r="H1944" s="208" t="s">
        <v>1</v>
      </c>
      <c r="I1944" s="210"/>
      <c r="J1944" s="206"/>
      <c r="K1944" s="206"/>
      <c r="L1944" s="211"/>
      <c r="M1944" s="212"/>
      <c r="N1944" s="213"/>
      <c r="O1944" s="213"/>
      <c r="P1944" s="213"/>
      <c r="Q1944" s="213"/>
      <c r="R1944" s="213"/>
      <c r="S1944" s="213"/>
      <c r="T1944" s="214"/>
      <c r="AT1944" s="215" t="s">
        <v>183</v>
      </c>
      <c r="AU1944" s="215" t="s">
        <v>89</v>
      </c>
      <c r="AV1944" s="13" t="s">
        <v>87</v>
      </c>
      <c r="AW1944" s="13" t="s">
        <v>36</v>
      </c>
      <c r="AX1944" s="13" t="s">
        <v>79</v>
      </c>
      <c r="AY1944" s="215" t="s">
        <v>174</v>
      </c>
    </row>
    <row r="1945" spans="2:51" s="14" customFormat="1" ht="11.25">
      <c r="B1945" s="216"/>
      <c r="C1945" s="217"/>
      <c r="D1945" s="207" t="s">
        <v>183</v>
      </c>
      <c r="E1945" s="218" t="s">
        <v>1</v>
      </c>
      <c r="F1945" s="219" t="s">
        <v>1684</v>
      </c>
      <c r="G1945" s="217"/>
      <c r="H1945" s="220">
        <v>131.12</v>
      </c>
      <c r="I1945" s="221"/>
      <c r="J1945" s="217"/>
      <c r="K1945" s="217"/>
      <c r="L1945" s="222"/>
      <c r="M1945" s="223"/>
      <c r="N1945" s="224"/>
      <c r="O1945" s="224"/>
      <c r="P1945" s="224"/>
      <c r="Q1945" s="224"/>
      <c r="R1945" s="224"/>
      <c r="S1945" s="224"/>
      <c r="T1945" s="225"/>
      <c r="AT1945" s="226" t="s">
        <v>183</v>
      </c>
      <c r="AU1945" s="226" t="s">
        <v>89</v>
      </c>
      <c r="AV1945" s="14" t="s">
        <v>89</v>
      </c>
      <c r="AW1945" s="14" t="s">
        <v>36</v>
      </c>
      <c r="AX1945" s="14" t="s">
        <v>79</v>
      </c>
      <c r="AY1945" s="226" t="s">
        <v>174</v>
      </c>
    </row>
    <row r="1946" spans="2:51" s="15" customFormat="1" ht="11.25">
      <c r="B1946" s="227"/>
      <c r="C1946" s="228"/>
      <c r="D1946" s="207" t="s">
        <v>183</v>
      </c>
      <c r="E1946" s="229" t="s">
        <v>1</v>
      </c>
      <c r="F1946" s="230" t="s">
        <v>188</v>
      </c>
      <c r="G1946" s="228"/>
      <c r="H1946" s="231">
        <v>131.12</v>
      </c>
      <c r="I1946" s="232"/>
      <c r="J1946" s="228"/>
      <c r="K1946" s="228"/>
      <c r="L1946" s="233"/>
      <c r="M1946" s="234"/>
      <c r="N1946" s="235"/>
      <c r="O1946" s="235"/>
      <c r="P1946" s="235"/>
      <c r="Q1946" s="235"/>
      <c r="R1946" s="235"/>
      <c r="S1946" s="235"/>
      <c r="T1946" s="236"/>
      <c r="AT1946" s="237" t="s">
        <v>183</v>
      </c>
      <c r="AU1946" s="237" t="s">
        <v>89</v>
      </c>
      <c r="AV1946" s="15" t="s">
        <v>181</v>
      </c>
      <c r="AW1946" s="15" t="s">
        <v>36</v>
      </c>
      <c r="AX1946" s="15" t="s">
        <v>87</v>
      </c>
      <c r="AY1946" s="237" t="s">
        <v>174</v>
      </c>
    </row>
    <row r="1947" spans="1:65" s="2" customFormat="1" ht="14.45" customHeight="1">
      <c r="A1947" s="35"/>
      <c r="B1947" s="36"/>
      <c r="C1947" s="192" t="s">
        <v>1760</v>
      </c>
      <c r="D1947" s="192" t="s">
        <v>176</v>
      </c>
      <c r="E1947" s="193" t="s">
        <v>1761</v>
      </c>
      <c r="F1947" s="194" t="s">
        <v>1762</v>
      </c>
      <c r="G1947" s="195" t="s">
        <v>197</v>
      </c>
      <c r="H1947" s="196">
        <v>4.125</v>
      </c>
      <c r="I1947" s="197"/>
      <c r="J1947" s="198">
        <f>ROUND(I1947*H1947,2)</f>
        <v>0</v>
      </c>
      <c r="K1947" s="194" t="s">
        <v>180</v>
      </c>
      <c r="L1947" s="40"/>
      <c r="M1947" s="199" t="s">
        <v>1</v>
      </c>
      <c r="N1947" s="200" t="s">
        <v>44</v>
      </c>
      <c r="O1947" s="72"/>
      <c r="P1947" s="201">
        <f>O1947*H1947</f>
        <v>0</v>
      </c>
      <c r="Q1947" s="201">
        <v>0.02337</v>
      </c>
      <c r="R1947" s="201">
        <f>Q1947*H1947</f>
        <v>0.09640125</v>
      </c>
      <c r="S1947" s="201">
        <v>0</v>
      </c>
      <c r="T1947" s="202">
        <f>S1947*H1947</f>
        <v>0</v>
      </c>
      <c r="U1947" s="35"/>
      <c r="V1947" s="35"/>
      <c r="W1947" s="35"/>
      <c r="X1947" s="35"/>
      <c r="Y1947" s="35"/>
      <c r="Z1947" s="35"/>
      <c r="AA1947" s="35"/>
      <c r="AB1947" s="35"/>
      <c r="AC1947" s="35"/>
      <c r="AD1947" s="35"/>
      <c r="AE1947" s="35"/>
      <c r="AR1947" s="203" t="s">
        <v>278</v>
      </c>
      <c r="AT1947" s="203" t="s">
        <v>176</v>
      </c>
      <c r="AU1947" s="203" t="s">
        <v>89</v>
      </c>
      <c r="AY1947" s="18" t="s">
        <v>174</v>
      </c>
      <c r="BE1947" s="204">
        <f>IF(N1947="základní",J1947,0)</f>
        <v>0</v>
      </c>
      <c r="BF1947" s="204">
        <f>IF(N1947="snížená",J1947,0)</f>
        <v>0</v>
      </c>
      <c r="BG1947" s="204">
        <f>IF(N1947="zákl. přenesená",J1947,0)</f>
        <v>0</v>
      </c>
      <c r="BH1947" s="204">
        <f>IF(N1947="sníž. přenesená",J1947,0)</f>
        <v>0</v>
      </c>
      <c r="BI1947" s="204">
        <f>IF(N1947="nulová",J1947,0)</f>
        <v>0</v>
      </c>
      <c r="BJ1947" s="18" t="s">
        <v>87</v>
      </c>
      <c r="BK1947" s="204">
        <f>ROUND(I1947*H1947,2)</f>
        <v>0</v>
      </c>
      <c r="BL1947" s="18" t="s">
        <v>278</v>
      </c>
      <c r="BM1947" s="203" t="s">
        <v>1763</v>
      </c>
    </row>
    <row r="1948" spans="1:65" s="2" customFormat="1" ht="14.45" customHeight="1">
      <c r="A1948" s="35"/>
      <c r="B1948" s="36"/>
      <c r="C1948" s="192" t="s">
        <v>1764</v>
      </c>
      <c r="D1948" s="192" t="s">
        <v>176</v>
      </c>
      <c r="E1948" s="193" t="s">
        <v>1765</v>
      </c>
      <c r="F1948" s="194" t="s">
        <v>1766</v>
      </c>
      <c r="G1948" s="195" t="s">
        <v>357</v>
      </c>
      <c r="H1948" s="196">
        <v>29.8</v>
      </c>
      <c r="I1948" s="197"/>
      <c r="J1948" s="198">
        <f>ROUND(I1948*H1948,2)</f>
        <v>0</v>
      </c>
      <c r="K1948" s="194" t="s">
        <v>1</v>
      </c>
      <c r="L1948" s="40"/>
      <c r="M1948" s="199" t="s">
        <v>1</v>
      </c>
      <c r="N1948" s="200" t="s">
        <v>44</v>
      </c>
      <c r="O1948" s="72"/>
      <c r="P1948" s="201">
        <f>O1948*H1948</f>
        <v>0</v>
      </c>
      <c r="Q1948" s="201">
        <v>0</v>
      </c>
      <c r="R1948" s="201">
        <f>Q1948*H1948</f>
        <v>0</v>
      </c>
      <c r="S1948" s="201">
        <v>0</v>
      </c>
      <c r="T1948" s="202">
        <f>S1948*H1948</f>
        <v>0</v>
      </c>
      <c r="U1948" s="35"/>
      <c r="V1948" s="35"/>
      <c r="W1948" s="35"/>
      <c r="X1948" s="35"/>
      <c r="Y1948" s="35"/>
      <c r="Z1948" s="35"/>
      <c r="AA1948" s="35"/>
      <c r="AB1948" s="35"/>
      <c r="AC1948" s="35"/>
      <c r="AD1948" s="35"/>
      <c r="AE1948" s="35"/>
      <c r="AR1948" s="203" t="s">
        <v>278</v>
      </c>
      <c r="AT1948" s="203" t="s">
        <v>176</v>
      </c>
      <c r="AU1948" s="203" t="s">
        <v>89</v>
      </c>
      <c r="AY1948" s="18" t="s">
        <v>174</v>
      </c>
      <c r="BE1948" s="204">
        <f>IF(N1948="základní",J1948,0)</f>
        <v>0</v>
      </c>
      <c r="BF1948" s="204">
        <f>IF(N1948="snížená",J1948,0)</f>
        <v>0</v>
      </c>
      <c r="BG1948" s="204">
        <f>IF(N1948="zákl. přenesená",J1948,0)</f>
        <v>0</v>
      </c>
      <c r="BH1948" s="204">
        <f>IF(N1948="sníž. přenesená",J1948,0)</f>
        <v>0</v>
      </c>
      <c r="BI1948" s="204">
        <f>IF(N1948="nulová",J1948,0)</f>
        <v>0</v>
      </c>
      <c r="BJ1948" s="18" t="s">
        <v>87</v>
      </c>
      <c r="BK1948" s="204">
        <f>ROUND(I1948*H1948,2)</f>
        <v>0</v>
      </c>
      <c r="BL1948" s="18" t="s">
        <v>278</v>
      </c>
      <c r="BM1948" s="203" t="s">
        <v>1767</v>
      </c>
    </row>
    <row r="1949" spans="2:51" s="13" customFormat="1" ht="11.25">
      <c r="B1949" s="205"/>
      <c r="C1949" s="206"/>
      <c r="D1949" s="207" t="s">
        <v>183</v>
      </c>
      <c r="E1949" s="208" t="s">
        <v>1</v>
      </c>
      <c r="F1949" s="209" t="s">
        <v>529</v>
      </c>
      <c r="G1949" s="206"/>
      <c r="H1949" s="208" t="s">
        <v>1</v>
      </c>
      <c r="I1949" s="210"/>
      <c r="J1949" s="206"/>
      <c r="K1949" s="206"/>
      <c r="L1949" s="211"/>
      <c r="M1949" s="212"/>
      <c r="N1949" s="213"/>
      <c r="O1949" s="213"/>
      <c r="P1949" s="213"/>
      <c r="Q1949" s="213"/>
      <c r="R1949" s="213"/>
      <c r="S1949" s="213"/>
      <c r="T1949" s="214"/>
      <c r="AT1949" s="215" t="s">
        <v>183</v>
      </c>
      <c r="AU1949" s="215" t="s">
        <v>89</v>
      </c>
      <c r="AV1949" s="13" t="s">
        <v>87</v>
      </c>
      <c r="AW1949" s="13" t="s">
        <v>36</v>
      </c>
      <c r="AX1949" s="13" t="s">
        <v>79</v>
      </c>
      <c r="AY1949" s="215" t="s">
        <v>174</v>
      </c>
    </row>
    <row r="1950" spans="2:51" s="13" customFormat="1" ht="11.25">
      <c r="B1950" s="205"/>
      <c r="C1950" s="206"/>
      <c r="D1950" s="207" t="s">
        <v>183</v>
      </c>
      <c r="E1950" s="208" t="s">
        <v>1</v>
      </c>
      <c r="F1950" s="209" t="s">
        <v>200</v>
      </c>
      <c r="G1950" s="206"/>
      <c r="H1950" s="208" t="s">
        <v>1</v>
      </c>
      <c r="I1950" s="210"/>
      <c r="J1950" s="206"/>
      <c r="K1950" s="206"/>
      <c r="L1950" s="211"/>
      <c r="M1950" s="212"/>
      <c r="N1950" s="213"/>
      <c r="O1950" s="213"/>
      <c r="P1950" s="213"/>
      <c r="Q1950" s="213"/>
      <c r="R1950" s="213"/>
      <c r="S1950" s="213"/>
      <c r="T1950" s="214"/>
      <c r="AT1950" s="215" t="s">
        <v>183</v>
      </c>
      <c r="AU1950" s="215" t="s">
        <v>89</v>
      </c>
      <c r="AV1950" s="13" t="s">
        <v>87</v>
      </c>
      <c r="AW1950" s="13" t="s">
        <v>36</v>
      </c>
      <c r="AX1950" s="13" t="s">
        <v>79</v>
      </c>
      <c r="AY1950" s="215" t="s">
        <v>174</v>
      </c>
    </row>
    <row r="1951" spans="2:51" s="14" customFormat="1" ht="11.25">
      <c r="B1951" s="216"/>
      <c r="C1951" s="217"/>
      <c r="D1951" s="207" t="s">
        <v>183</v>
      </c>
      <c r="E1951" s="218" t="s">
        <v>1</v>
      </c>
      <c r="F1951" s="219" t="s">
        <v>1768</v>
      </c>
      <c r="G1951" s="217"/>
      <c r="H1951" s="220">
        <v>29.8</v>
      </c>
      <c r="I1951" s="221"/>
      <c r="J1951" s="217"/>
      <c r="K1951" s="217"/>
      <c r="L1951" s="222"/>
      <c r="M1951" s="223"/>
      <c r="N1951" s="224"/>
      <c r="O1951" s="224"/>
      <c r="P1951" s="224"/>
      <c r="Q1951" s="224"/>
      <c r="R1951" s="224"/>
      <c r="S1951" s="224"/>
      <c r="T1951" s="225"/>
      <c r="AT1951" s="226" t="s">
        <v>183</v>
      </c>
      <c r="AU1951" s="226" t="s">
        <v>89</v>
      </c>
      <c r="AV1951" s="14" t="s">
        <v>89</v>
      </c>
      <c r="AW1951" s="14" t="s">
        <v>36</v>
      </c>
      <c r="AX1951" s="14" t="s">
        <v>79</v>
      </c>
      <c r="AY1951" s="226" t="s">
        <v>174</v>
      </c>
    </row>
    <row r="1952" spans="2:51" s="15" customFormat="1" ht="11.25">
      <c r="B1952" s="227"/>
      <c r="C1952" s="228"/>
      <c r="D1952" s="207" t="s">
        <v>183</v>
      </c>
      <c r="E1952" s="229" t="s">
        <v>1</v>
      </c>
      <c r="F1952" s="230" t="s">
        <v>188</v>
      </c>
      <c r="G1952" s="228"/>
      <c r="H1952" s="231">
        <v>29.8</v>
      </c>
      <c r="I1952" s="232"/>
      <c r="J1952" s="228"/>
      <c r="K1952" s="228"/>
      <c r="L1952" s="233"/>
      <c r="M1952" s="234"/>
      <c r="N1952" s="235"/>
      <c r="O1952" s="235"/>
      <c r="P1952" s="235"/>
      <c r="Q1952" s="235"/>
      <c r="R1952" s="235"/>
      <c r="S1952" s="235"/>
      <c r="T1952" s="236"/>
      <c r="AT1952" s="237" t="s">
        <v>183</v>
      </c>
      <c r="AU1952" s="237" t="s">
        <v>89</v>
      </c>
      <c r="AV1952" s="15" t="s">
        <v>181</v>
      </c>
      <c r="AW1952" s="15" t="s">
        <v>36</v>
      </c>
      <c r="AX1952" s="15" t="s">
        <v>87</v>
      </c>
      <c r="AY1952" s="237" t="s">
        <v>174</v>
      </c>
    </row>
    <row r="1953" spans="1:65" s="2" customFormat="1" ht="14.45" customHeight="1">
      <c r="A1953" s="35"/>
      <c r="B1953" s="36"/>
      <c r="C1953" s="192" t="s">
        <v>1769</v>
      </c>
      <c r="D1953" s="192" t="s">
        <v>176</v>
      </c>
      <c r="E1953" s="193" t="s">
        <v>1770</v>
      </c>
      <c r="F1953" s="194" t="s">
        <v>1771</v>
      </c>
      <c r="G1953" s="195" t="s">
        <v>1721</v>
      </c>
      <c r="H1953" s="196">
        <v>1</v>
      </c>
      <c r="I1953" s="197"/>
      <c r="J1953" s="198">
        <f>ROUND(I1953*H1953,2)</f>
        <v>0</v>
      </c>
      <c r="K1953" s="194" t="s">
        <v>1</v>
      </c>
      <c r="L1953" s="40"/>
      <c r="M1953" s="199" t="s">
        <v>1</v>
      </c>
      <c r="N1953" s="200" t="s">
        <v>44</v>
      </c>
      <c r="O1953" s="72"/>
      <c r="P1953" s="201">
        <f>O1953*H1953</f>
        <v>0</v>
      </c>
      <c r="Q1953" s="201">
        <v>0</v>
      </c>
      <c r="R1953" s="201">
        <f>Q1953*H1953</f>
        <v>0</v>
      </c>
      <c r="S1953" s="201">
        <v>0</v>
      </c>
      <c r="T1953" s="202">
        <f>S1953*H1953</f>
        <v>0</v>
      </c>
      <c r="U1953" s="35"/>
      <c r="V1953" s="35"/>
      <c r="W1953" s="35"/>
      <c r="X1953" s="35"/>
      <c r="Y1953" s="35"/>
      <c r="Z1953" s="35"/>
      <c r="AA1953" s="35"/>
      <c r="AB1953" s="35"/>
      <c r="AC1953" s="35"/>
      <c r="AD1953" s="35"/>
      <c r="AE1953" s="35"/>
      <c r="AR1953" s="203" t="s">
        <v>278</v>
      </c>
      <c r="AT1953" s="203" t="s">
        <v>176</v>
      </c>
      <c r="AU1953" s="203" t="s">
        <v>89</v>
      </c>
      <c r="AY1953" s="18" t="s">
        <v>174</v>
      </c>
      <c r="BE1953" s="204">
        <f>IF(N1953="základní",J1953,0)</f>
        <v>0</v>
      </c>
      <c r="BF1953" s="204">
        <f>IF(N1953="snížená",J1953,0)</f>
        <v>0</v>
      </c>
      <c r="BG1953" s="204">
        <f>IF(N1953="zákl. přenesená",J1953,0)</f>
        <v>0</v>
      </c>
      <c r="BH1953" s="204">
        <f>IF(N1953="sníž. přenesená",J1953,0)</f>
        <v>0</v>
      </c>
      <c r="BI1953" s="204">
        <f>IF(N1953="nulová",J1953,0)</f>
        <v>0</v>
      </c>
      <c r="BJ1953" s="18" t="s">
        <v>87</v>
      </c>
      <c r="BK1953" s="204">
        <f>ROUND(I1953*H1953,2)</f>
        <v>0</v>
      </c>
      <c r="BL1953" s="18" t="s">
        <v>278</v>
      </c>
      <c r="BM1953" s="203" t="s">
        <v>1772</v>
      </c>
    </row>
    <row r="1954" spans="1:65" s="2" customFormat="1" ht="14.45" customHeight="1">
      <c r="A1954" s="35"/>
      <c r="B1954" s="36"/>
      <c r="C1954" s="192" t="s">
        <v>1773</v>
      </c>
      <c r="D1954" s="192" t="s">
        <v>176</v>
      </c>
      <c r="E1954" s="193" t="s">
        <v>1774</v>
      </c>
      <c r="F1954" s="194" t="s">
        <v>1775</v>
      </c>
      <c r="G1954" s="195" t="s">
        <v>1573</v>
      </c>
      <c r="H1954" s="259"/>
      <c r="I1954" s="197"/>
      <c r="J1954" s="198">
        <f>ROUND(I1954*H1954,2)</f>
        <v>0</v>
      </c>
      <c r="K1954" s="194" t="s">
        <v>180</v>
      </c>
      <c r="L1954" s="40"/>
      <c r="M1954" s="199" t="s">
        <v>1</v>
      </c>
      <c r="N1954" s="200" t="s">
        <v>44</v>
      </c>
      <c r="O1954" s="72"/>
      <c r="P1954" s="201">
        <f>O1954*H1954</f>
        <v>0</v>
      </c>
      <c r="Q1954" s="201">
        <v>0</v>
      </c>
      <c r="R1954" s="201">
        <f>Q1954*H1954</f>
        <v>0</v>
      </c>
      <c r="S1954" s="201">
        <v>0</v>
      </c>
      <c r="T1954" s="202">
        <f>S1954*H1954</f>
        <v>0</v>
      </c>
      <c r="U1954" s="35"/>
      <c r="V1954" s="35"/>
      <c r="W1954" s="35"/>
      <c r="X1954" s="35"/>
      <c r="Y1954" s="35"/>
      <c r="Z1954" s="35"/>
      <c r="AA1954" s="35"/>
      <c r="AB1954" s="35"/>
      <c r="AC1954" s="35"/>
      <c r="AD1954" s="35"/>
      <c r="AE1954" s="35"/>
      <c r="AR1954" s="203" t="s">
        <v>278</v>
      </c>
      <c r="AT1954" s="203" t="s">
        <v>176</v>
      </c>
      <c r="AU1954" s="203" t="s">
        <v>89</v>
      </c>
      <c r="AY1954" s="18" t="s">
        <v>174</v>
      </c>
      <c r="BE1954" s="204">
        <f>IF(N1954="základní",J1954,0)</f>
        <v>0</v>
      </c>
      <c r="BF1954" s="204">
        <f>IF(N1954="snížená",J1954,0)</f>
        <v>0</v>
      </c>
      <c r="BG1954" s="204">
        <f>IF(N1954="zákl. přenesená",J1954,0)</f>
        <v>0</v>
      </c>
      <c r="BH1954" s="204">
        <f>IF(N1954="sníž. přenesená",J1954,0)</f>
        <v>0</v>
      </c>
      <c r="BI1954" s="204">
        <f>IF(N1954="nulová",J1954,0)</f>
        <v>0</v>
      </c>
      <c r="BJ1954" s="18" t="s">
        <v>87</v>
      </c>
      <c r="BK1954" s="204">
        <f>ROUND(I1954*H1954,2)</f>
        <v>0</v>
      </c>
      <c r="BL1954" s="18" t="s">
        <v>278</v>
      </c>
      <c r="BM1954" s="203" t="s">
        <v>1776</v>
      </c>
    </row>
    <row r="1955" spans="2:63" s="12" customFormat="1" ht="22.9" customHeight="1">
      <c r="B1955" s="176"/>
      <c r="C1955" s="177"/>
      <c r="D1955" s="178" t="s">
        <v>78</v>
      </c>
      <c r="E1955" s="190" t="s">
        <v>1777</v>
      </c>
      <c r="F1955" s="190" t="s">
        <v>1778</v>
      </c>
      <c r="G1955" s="177"/>
      <c r="H1955" s="177"/>
      <c r="I1955" s="180"/>
      <c r="J1955" s="191">
        <f>BK1955</f>
        <v>0</v>
      </c>
      <c r="K1955" s="177"/>
      <c r="L1955" s="182"/>
      <c r="M1955" s="183"/>
      <c r="N1955" s="184"/>
      <c r="O1955" s="184"/>
      <c r="P1955" s="185">
        <f>SUM(P1956:P2012)</f>
        <v>0</v>
      </c>
      <c r="Q1955" s="184"/>
      <c r="R1955" s="185">
        <f>SUM(R1956:R2012)</f>
        <v>3.9414991099999996</v>
      </c>
      <c r="S1955" s="184"/>
      <c r="T1955" s="186">
        <f>SUM(T1956:T2012)</f>
        <v>0</v>
      </c>
      <c r="AR1955" s="187" t="s">
        <v>89</v>
      </c>
      <c r="AT1955" s="188" t="s">
        <v>78</v>
      </c>
      <c r="AU1955" s="188" t="s">
        <v>87</v>
      </c>
      <c r="AY1955" s="187" t="s">
        <v>174</v>
      </c>
      <c r="BK1955" s="189">
        <f>SUM(BK1956:BK2012)</f>
        <v>0</v>
      </c>
    </row>
    <row r="1956" spans="1:65" s="2" customFormat="1" ht="14.45" customHeight="1">
      <c r="A1956" s="35"/>
      <c r="B1956" s="36"/>
      <c r="C1956" s="192" t="s">
        <v>1779</v>
      </c>
      <c r="D1956" s="192" t="s">
        <v>176</v>
      </c>
      <c r="E1956" s="193" t="s">
        <v>1780</v>
      </c>
      <c r="F1956" s="194" t="s">
        <v>1781</v>
      </c>
      <c r="G1956" s="195" t="s">
        <v>179</v>
      </c>
      <c r="H1956" s="196">
        <v>238.471</v>
      </c>
      <c r="I1956" s="197"/>
      <c r="J1956" s="198">
        <f>ROUND(I1956*H1956,2)</f>
        <v>0</v>
      </c>
      <c r="K1956" s="194" t="s">
        <v>180</v>
      </c>
      <c r="L1956" s="40"/>
      <c r="M1956" s="199" t="s">
        <v>1</v>
      </c>
      <c r="N1956" s="200" t="s">
        <v>44</v>
      </c>
      <c r="O1956" s="72"/>
      <c r="P1956" s="201">
        <f>O1956*H1956</f>
        <v>0</v>
      </c>
      <c r="Q1956" s="201">
        <v>0.01259</v>
      </c>
      <c r="R1956" s="201">
        <f>Q1956*H1956</f>
        <v>3.00234989</v>
      </c>
      <c r="S1956" s="201">
        <v>0</v>
      </c>
      <c r="T1956" s="202">
        <f>S1956*H1956</f>
        <v>0</v>
      </c>
      <c r="U1956" s="35"/>
      <c r="V1956" s="35"/>
      <c r="W1956" s="35"/>
      <c r="X1956" s="35"/>
      <c r="Y1956" s="35"/>
      <c r="Z1956" s="35"/>
      <c r="AA1956" s="35"/>
      <c r="AB1956" s="35"/>
      <c r="AC1956" s="35"/>
      <c r="AD1956" s="35"/>
      <c r="AE1956" s="35"/>
      <c r="AR1956" s="203" t="s">
        <v>278</v>
      </c>
      <c r="AT1956" s="203" t="s">
        <v>176</v>
      </c>
      <c r="AU1956" s="203" t="s">
        <v>89</v>
      </c>
      <c r="AY1956" s="18" t="s">
        <v>174</v>
      </c>
      <c r="BE1956" s="204">
        <f>IF(N1956="základní",J1956,0)</f>
        <v>0</v>
      </c>
      <c r="BF1956" s="204">
        <f>IF(N1956="snížená",J1956,0)</f>
        <v>0</v>
      </c>
      <c r="BG1956" s="204">
        <f>IF(N1956="zákl. přenesená",J1956,0)</f>
        <v>0</v>
      </c>
      <c r="BH1956" s="204">
        <f>IF(N1956="sníž. přenesená",J1956,0)</f>
        <v>0</v>
      </c>
      <c r="BI1956" s="204">
        <f>IF(N1956="nulová",J1956,0)</f>
        <v>0</v>
      </c>
      <c r="BJ1956" s="18" t="s">
        <v>87</v>
      </c>
      <c r="BK1956" s="204">
        <f>ROUND(I1956*H1956,2)</f>
        <v>0</v>
      </c>
      <c r="BL1956" s="18" t="s">
        <v>278</v>
      </c>
      <c r="BM1956" s="203" t="s">
        <v>1782</v>
      </c>
    </row>
    <row r="1957" spans="2:51" s="13" customFormat="1" ht="11.25">
      <c r="B1957" s="205"/>
      <c r="C1957" s="206"/>
      <c r="D1957" s="207" t="s">
        <v>183</v>
      </c>
      <c r="E1957" s="208" t="s">
        <v>1</v>
      </c>
      <c r="F1957" s="209" t="s">
        <v>529</v>
      </c>
      <c r="G1957" s="206"/>
      <c r="H1957" s="208" t="s">
        <v>1</v>
      </c>
      <c r="I1957" s="210"/>
      <c r="J1957" s="206"/>
      <c r="K1957" s="206"/>
      <c r="L1957" s="211"/>
      <c r="M1957" s="212"/>
      <c r="N1957" s="213"/>
      <c r="O1957" s="213"/>
      <c r="P1957" s="213"/>
      <c r="Q1957" s="213"/>
      <c r="R1957" s="213"/>
      <c r="S1957" s="213"/>
      <c r="T1957" s="214"/>
      <c r="AT1957" s="215" t="s">
        <v>183</v>
      </c>
      <c r="AU1957" s="215" t="s">
        <v>89</v>
      </c>
      <c r="AV1957" s="13" t="s">
        <v>87</v>
      </c>
      <c r="AW1957" s="13" t="s">
        <v>36</v>
      </c>
      <c r="AX1957" s="13" t="s">
        <v>79</v>
      </c>
      <c r="AY1957" s="215" t="s">
        <v>174</v>
      </c>
    </row>
    <row r="1958" spans="2:51" s="13" customFormat="1" ht="11.25">
      <c r="B1958" s="205"/>
      <c r="C1958" s="206"/>
      <c r="D1958" s="207" t="s">
        <v>183</v>
      </c>
      <c r="E1958" s="208" t="s">
        <v>1</v>
      </c>
      <c r="F1958" s="209" t="s">
        <v>200</v>
      </c>
      <c r="G1958" s="206"/>
      <c r="H1958" s="208" t="s">
        <v>1</v>
      </c>
      <c r="I1958" s="210"/>
      <c r="J1958" s="206"/>
      <c r="K1958" s="206"/>
      <c r="L1958" s="211"/>
      <c r="M1958" s="212"/>
      <c r="N1958" s="213"/>
      <c r="O1958" s="213"/>
      <c r="P1958" s="213"/>
      <c r="Q1958" s="213"/>
      <c r="R1958" s="213"/>
      <c r="S1958" s="213"/>
      <c r="T1958" s="214"/>
      <c r="AT1958" s="215" t="s">
        <v>183</v>
      </c>
      <c r="AU1958" s="215" t="s">
        <v>89</v>
      </c>
      <c r="AV1958" s="13" t="s">
        <v>87</v>
      </c>
      <c r="AW1958" s="13" t="s">
        <v>36</v>
      </c>
      <c r="AX1958" s="13" t="s">
        <v>79</v>
      </c>
      <c r="AY1958" s="215" t="s">
        <v>174</v>
      </c>
    </row>
    <row r="1959" spans="2:51" s="13" customFormat="1" ht="11.25">
      <c r="B1959" s="205"/>
      <c r="C1959" s="206"/>
      <c r="D1959" s="207" t="s">
        <v>183</v>
      </c>
      <c r="E1959" s="208" t="s">
        <v>1</v>
      </c>
      <c r="F1959" s="209" t="s">
        <v>1376</v>
      </c>
      <c r="G1959" s="206"/>
      <c r="H1959" s="208" t="s">
        <v>1</v>
      </c>
      <c r="I1959" s="210"/>
      <c r="J1959" s="206"/>
      <c r="K1959" s="206"/>
      <c r="L1959" s="211"/>
      <c r="M1959" s="212"/>
      <c r="N1959" s="213"/>
      <c r="O1959" s="213"/>
      <c r="P1959" s="213"/>
      <c r="Q1959" s="213"/>
      <c r="R1959" s="213"/>
      <c r="S1959" s="213"/>
      <c r="T1959" s="214"/>
      <c r="AT1959" s="215" t="s">
        <v>183</v>
      </c>
      <c r="AU1959" s="215" t="s">
        <v>89</v>
      </c>
      <c r="AV1959" s="13" t="s">
        <v>87</v>
      </c>
      <c r="AW1959" s="13" t="s">
        <v>36</v>
      </c>
      <c r="AX1959" s="13" t="s">
        <v>79</v>
      </c>
      <c r="AY1959" s="215" t="s">
        <v>174</v>
      </c>
    </row>
    <row r="1960" spans="2:51" s="14" customFormat="1" ht="11.25">
      <c r="B1960" s="216"/>
      <c r="C1960" s="217"/>
      <c r="D1960" s="207" t="s">
        <v>183</v>
      </c>
      <c r="E1960" s="218" t="s">
        <v>1</v>
      </c>
      <c r="F1960" s="219" t="s">
        <v>1377</v>
      </c>
      <c r="G1960" s="217"/>
      <c r="H1960" s="220">
        <v>126.213</v>
      </c>
      <c r="I1960" s="221"/>
      <c r="J1960" s="217"/>
      <c r="K1960" s="217"/>
      <c r="L1960" s="222"/>
      <c r="M1960" s="223"/>
      <c r="N1960" s="224"/>
      <c r="O1960" s="224"/>
      <c r="P1960" s="224"/>
      <c r="Q1960" s="224"/>
      <c r="R1960" s="224"/>
      <c r="S1960" s="224"/>
      <c r="T1960" s="225"/>
      <c r="AT1960" s="226" t="s">
        <v>183</v>
      </c>
      <c r="AU1960" s="226" t="s">
        <v>89</v>
      </c>
      <c r="AV1960" s="14" t="s">
        <v>89</v>
      </c>
      <c r="AW1960" s="14" t="s">
        <v>36</v>
      </c>
      <c r="AX1960" s="14" t="s">
        <v>79</v>
      </c>
      <c r="AY1960" s="226" t="s">
        <v>174</v>
      </c>
    </row>
    <row r="1961" spans="2:51" s="13" customFormat="1" ht="11.25">
      <c r="B1961" s="205"/>
      <c r="C1961" s="206"/>
      <c r="D1961" s="207" t="s">
        <v>183</v>
      </c>
      <c r="E1961" s="208" t="s">
        <v>1</v>
      </c>
      <c r="F1961" s="209" t="s">
        <v>582</v>
      </c>
      <c r="G1961" s="206"/>
      <c r="H1961" s="208" t="s">
        <v>1</v>
      </c>
      <c r="I1961" s="210"/>
      <c r="J1961" s="206"/>
      <c r="K1961" s="206"/>
      <c r="L1961" s="211"/>
      <c r="M1961" s="212"/>
      <c r="N1961" s="213"/>
      <c r="O1961" s="213"/>
      <c r="P1961" s="213"/>
      <c r="Q1961" s="213"/>
      <c r="R1961" s="213"/>
      <c r="S1961" s="213"/>
      <c r="T1961" s="214"/>
      <c r="AT1961" s="215" t="s">
        <v>183</v>
      </c>
      <c r="AU1961" s="215" t="s">
        <v>89</v>
      </c>
      <c r="AV1961" s="13" t="s">
        <v>87</v>
      </c>
      <c r="AW1961" s="13" t="s">
        <v>36</v>
      </c>
      <c r="AX1961" s="13" t="s">
        <v>79</v>
      </c>
      <c r="AY1961" s="215" t="s">
        <v>174</v>
      </c>
    </row>
    <row r="1962" spans="2:51" s="14" customFormat="1" ht="11.25">
      <c r="B1962" s="216"/>
      <c r="C1962" s="217"/>
      <c r="D1962" s="207" t="s">
        <v>183</v>
      </c>
      <c r="E1962" s="218" t="s">
        <v>1</v>
      </c>
      <c r="F1962" s="219" t="s">
        <v>1783</v>
      </c>
      <c r="G1962" s="217"/>
      <c r="H1962" s="220">
        <v>80.51</v>
      </c>
      <c r="I1962" s="221"/>
      <c r="J1962" s="217"/>
      <c r="K1962" s="217"/>
      <c r="L1962" s="222"/>
      <c r="M1962" s="223"/>
      <c r="N1962" s="224"/>
      <c r="O1962" s="224"/>
      <c r="P1962" s="224"/>
      <c r="Q1962" s="224"/>
      <c r="R1962" s="224"/>
      <c r="S1962" s="224"/>
      <c r="T1962" s="225"/>
      <c r="AT1962" s="226" t="s">
        <v>183</v>
      </c>
      <c r="AU1962" s="226" t="s">
        <v>89</v>
      </c>
      <c r="AV1962" s="14" t="s">
        <v>89</v>
      </c>
      <c r="AW1962" s="14" t="s">
        <v>36</v>
      </c>
      <c r="AX1962" s="14" t="s">
        <v>79</v>
      </c>
      <c r="AY1962" s="226" t="s">
        <v>174</v>
      </c>
    </row>
    <row r="1963" spans="2:51" s="13" customFormat="1" ht="11.25">
      <c r="B1963" s="205"/>
      <c r="C1963" s="206"/>
      <c r="D1963" s="207" t="s">
        <v>183</v>
      </c>
      <c r="E1963" s="208" t="s">
        <v>1</v>
      </c>
      <c r="F1963" s="209" t="s">
        <v>587</v>
      </c>
      <c r="G1963" s="206"/>
      <c r="H1963" s="208" t="s">
        <v>1</v>
      </c>
      <c r="I1963" s="210"/>
      <c r="J1963" s="206"/>
      <c r="K1963" s="206"/>
      <c r="L1963" s="211"/>
      <c r="M1963" s="212"/>
      <c r="N1963" s="213"/>
      <c r="O1963" s="213"/>
      <c r="P1963" s="213"/>
      <c r="Q1963" s="213"/>
      <c r="R1963" s="213"/>
      <c r="S1963" s="213"/>
      <c r="T1963" s="214"/>
      <c r="AT1963" s="215" t="s">
        <v>183</v>
      </c>
      <c r="AU1963" s="215" t="s">
        <v>89</v>
      </c>
      <c r="AV1963" s="13" t="s">
        <v>87</v>
      </c>
      <c r="AW1963" s="13" t="s">
        <v>36</v>
      </c>
      <c r="AX1963" s="13" t="s">
        <v>79</v>
      </c>
      <c r="AY1963" s="215" t="s">
        <v>174</v>
      </c>
    </row>
    <row r="1964" spans="2:51" s="14" customFormat="1" ht="11.25">
      <c r="B1964" s="216"/>
      <c r="C1964" s="217"/>
      <c r="D1964" s="207" t="s">
        <v>183</v>
      </c>
      <c r="E1964" s="218" t="s">
        <v>1</v>
      </c>
      <c r="F1964" s="219" t="s">
        <v>1784</v>
      </c>
      <c r="G1964" s="217"/>
      <c r="H1964" s="220">
        <v>17.223</v>
      </c>
      <c r="I1964" s="221"/>
      <c r="J1964" s="217"/>
      <c r="K1964" s="217"/>
      <c r="L1964" s="222"/>
      <c r="M1964" s="223"/>
      <c r="N1964" s="224"/>
      <c r="O1964" s="224"/>
      <c r="P1964" s="224"/>
      <c r="Q1964" s="224"/>
      <c r="R1964" s="224"/>
      <c r="S1964" s="224"/>
      <c r="T1964" s="225"/>
      <c r="AT1964" s="226" t="s">
        <v>183</v>
      </c>
      <c r="AU1964" s="226" t="s">
        <v>89</v>
      </c>
      <c r="AV1964" s="14" t="s">
        <v>89</v>
      </c>
      <c r="AW1964" s="14" t="s">
        <v>36</v>
      </c>
      <c r="AX1964" s="14" t="s">
        <v>79</v>
      </c>
      <c r="AY1964" s="226" t="s">
        <v>174</v>
      </c>
    </row>
    <row r="1965" spans="2:51" s="13" customFormat="1" ht="11.25">
      <c r="B1965" s="205"/>
      <c r="C1965" s="206"/>
      <c r="D1965" s="207" t="s">
        <v>183</v>
      </c>
      <c r="E1965" s="208" t="s">
        <v>1</v>
      </c>
      <c r="F1965" s="209" t="s">
        <v>573</v>
      </c>
      <c r="G1965" s="206"/>
      <c r="H1965" s="208" t="s">
        <v>1</v>
      </c>
      <c r="I1965" s="210"/>
      <c r="J1965" s="206"/>
      <c r="K1965" s="206"/>
      <c r="L1965" s="211"/>
      <c r="M1965" s="212"/>
      <c r="N1965" s="213"/>
      <c r="O1965" s="213"/>
      <c r="P1965" s="213"/>
      <c r="Q1965" s="213"/>
      <c r="R1965" s="213"/>
      <c r="S1965" s="213"/>
      <c r="T1965" s="214"/>
      <c r="AT1965" s="215" t="s">
        <v>183</v>
      </c>
      <c r="AU1965" s="215" t="s">
        <v>89</v>
      </c>
      <c r="AV1965" s="13" t="s">
        <v>87</v>
      </c>
      <c r="AW1965" s="13" t="s">
        <v>36</v>
      </c>
      <c r="AX1965" s="13" t="s">
        <v>79</v>
      </c>
      <c r="AY1965" s="215" t="s">
        <v>174</v>
      </c>
    </row>
    <row r="1966" spans="2:51" s="14" customFormat="1" ht="11.25">
      <c r="B1966" s="216"/>
      <c r="C1966" s="217"/>
      <c r="D1966" s="207" t="s">
        <v>183</v>
      </c>
      <c r="E1966" s="218" t="s">
        <v>1</v>
      </c>
      <c r="F1966" s="219" t="s">
        <v>1785</v>
      </c>
      <c r="G1966" s="217"/>
      <c r="H1966" s="220">
        <v>14.525</v>
      </c>
      <c r="I1966" s="221"/>
      <c r="J1966" s="217"/>
      <c r="K1966" s="217"/>
      <c r="L1966" s="222"/>
      <c r="M1966" s="223"/>
      <c r="N1966" s="224"/>
      <c r="O1966" s="224"/>
      <c r="P1966" s="224"/>
      <c r="Q1966" s="224"/>
      <c r="R1966" s="224"/>
      <c r="S1966" s="224"/>
      <c r="T1966" s="225"/>
      <c r="AT1966" s="226" t="s">
        <v>183</v>
      </c>
      <c r="AU1966" s="226" t="s">
        <v>89</v>
      </c>
      <c r="AV1966" s="14" t="s">
        <v>89</v>
      </c>
      <c r="AW1966" s="14" t="s">
        <v>36</v>
      </c>
      <c r="AX1966" s="14" t="s">
        <v>79</v>
      </c>
      <c r="AY1966" s="226" t="s">
        <v>174</v>
      </c>
    </row>
    <row r="1967" spans="2:51" s="15" customFormat="1" ht="11.25">
      <c r="B1967" s="227"/>
      <c r="C1967" s="228"/>
      <c r="D1967" s="207" t="s">
        <v>183</v>
      </c>
      <c r="E1967" s="229" t="s">
        <v>1</v>
      </c>
      <c r="F1967" s="230" t="s">
        <v>188</v>
      </c>
      <c r="G1967" s="228"/>
      <c r="H1967" s="231">
        <v>238.47100000000003</v>
      </c>
      <c r="I1967" s="232"/>
      <c r="J1967" s="228"/>
      <c r="K1967" s="228"/>
      <c r="L1967" s="233"/>
      <c r="M1967" s="234"/>
      <c r="N1967" s="235"/>
      <c r="O1967" s="235"/>
      <c r="P1967" s="235"/>
      <c r="Q1967" s="235"/>
      <c r="R1967" s="235"/>
      <c r="S1967" s="235"/>
      <c r="T1967" s="236"/>
      <c r="AT1967" s="237" t="s">
        <v>183</v>
      </c>
      <c r="AU1967" s="237" t="s">
        <v>89</v>
      </c>
      <c r="AV1967" s="15" t="s">
        <v>181</v>
      </c>
      <c r="AW1967" s="15" t="s">
        <v>36</v>
      </c>
      <c r="AX1967" s="15" t="s">
        <v>87</v>
      </c>
      <c r="AY1967" s="237" t="s">
        <v>174</v>
      </c>
    </row>
    <row r="1968" spans="1:65" s="2" customFormat="1" ht="14.45" customHeight="1">
      <c r="A1968" s="35"/>
      <c r="B1968" s="36"/>
      <c r="C1968" s="192" t="s">
        <v>1786</v>
      </c>
      <c r="D1968" s="192" t="s">
        <v>176</v>
      </c>
      <c r="E1968" s="193" t="s">
        <v>1787</v>
      </c>
      <c r="F1968" s="194" t="s">
        <v>1788</v>
      </c>
      <c r="G1968" s="195" t="s">
        <v>179</v>
      </c>
      <c r="H1968" s="196">
        <v>238.471</v>
      </c>
      <c r="I1968" s="197"/>
      <c r="J1968" s="198">
        <f>ROUND(I1968*H1968,2)</f>
        <v>0</v>
      </c>
      <c r="K1968" s="194" t="s">
        <v>180</v>
      </c>
      <c r="L1968" s="40"/>
      <c r="M1968" s="199" t="s">
        <v>1</v>
      </c>
      <c r="N1968" s="200" t="s">
        <v>44</v>
      </c>
      <c r="O1968" s="72"/>
      <c r="P1968" s="201">
        <f>O1968*H1968</f>
        <v>0</v>
      </c>
      <c r="Q1968" s="201">
        <v>0</v>
      </c>
      <c r="R1968" s="201">
        <f>Q1968*H1968</f>
        <v>0</v>
      </c>
      <c r="S1968" s="201">
        <v>0</v>
      </c>
      <c r="T1968" s="202">
        <f>S1968*H1968</f>
        <v>0</v>
      </c>
      <c r="U1968" s="35"/>
      <c r="V1968" s="35"/>
      <c r="W1968" s="35"/>
      <c r="X1968" s="35"/>
      <c r="Y1968" s="35"/>
      <c r="Z1968" s="35"/>
      <c r="AA1968" s="35"/>
      <c r="AB1968" s="35"/>
      <c r="AC1968" s="35"/>
      <c r="AD1968" s="35"/>
      <c r="AE1968" s="35"/>
      <c r="AR1968" s="203" t="s">
        <v>278</v>
      </c>
      <c r="AT1968" s="203" t="s">
        <v>176</v>
      </c>
      <c r="AU1968" s="203" t="s">
        <v>89</v>
      </c>
      <c r="AY1968" s="18" t="s">
        <v>174</v>
      </c>
      <c r="BE1968" s="204">
        <f>IF(N1968="základní",J1968,0)</f>
        <v>0</v>
      </c>
      <c r="BF1968" s="204">
        <f>IF(N1968="snížená",J1968,0)</f>
        <v>0</v>
      </c>
      <c r="BG1968" s="204">
        <f>IF(N1968="zákl. přenesená",J1968,0)</f>
        <v>0</v>
      </c>
      <c r="BH1968" s="204">
        <f>IF(N1968="sníž. přenesená",J1968,0)</f>
        <v>0</v>
      </c>
      <c r="BI1968" s="204">
        <f>IF(N1968="nulová",J1968,0)</f>
        <v>0</v>
      </c>
      <c r="BJ1968" s="18" t="s">
        <v>87</v>
      </c>
      <c r="BK1968" s="204">
        <f>ROUND(I1968*H1968,2)</f>
        <v>0</v>
      </c>
      <c r="BL1968" s="18" t="s">
        <v>278</v>
      </c>
      <c r="BM1968" s="203" t="s">
        <v>1789</v>
      </c>
    </row>
    <row r="1969" spans="2:51" s="13" customFormat="1" ht="11.25">
      <c r="B1969" s="205"/>
      <c r="C1969" s="206"/>
      <c r="D1969" s="207" t="s">
        <v>183</v>
      </c>
      <c r="E1969" s="208" t="s">
        <v>1</v>
      </c>
      <c r="F1969" s="209" t="s">
        <v>529</v>
      </c>
      <c r="G1969" s="206"/>
      <c r="H1969" s="208" t="s">
        <v>1</v>
      </c>
      <c r="I1969" s="210"/>
      <c r="J1969" s="206"/>
      <c r="K1969" s="206"/>
      <c r="L1969" s="211"/>
      <c r="M1969" s="212"/>
      <c r="N1969" s="213"/>
      <c r="O1969" s="213"/>
      <c r="P1969" s="213"/>
      <c r="Q1969" s="213"/>
      <c r="R1969" s="213"/>
      <c r="S1969" s="213"/>
      <c r="T1969" s="214"/>
      <c r="AT1969" s="215" t="s">
        <v>183</v>
      </c>
      <c r="AU1969" s="215" t="s">
        <v>89</v>
      </c>
      <c r="AV1969" s="13" t="s">
        <v>87</v>
      </c>
      <c r="AW1969" s="13" t="s">
        <v>36</v>
      </c>
      <c r="AX1969" s="13" t="s">
        <v>79</v>
      </c>
      <c r="AY1969" s="215" t="s">
        <v>174</v>
      </c>
    </row>
    <row r="1970" spans="2:51" s="13" customFormat="1" ht="11.25">
      <c r="B1970" s="205"/>
      <c r="C1970" s="206"/>
      <c r="D1970" s="207" t="s">
        <v>183</v>
      </c>
      <c r="E1970" s="208" t="s">
        <v>1</v>
      </c>
      <c r="F1970" s="209" t="s">
        <v>200</v>
      </c>
      <c r="G1970" s="206"/>
      <c r="H1970" s="208" t="s">
        <v>1</v>
      </c>
      <c r="I1970" s="210"/>
      <c r="J1970" s="206"/>
      <c r="K1970" s="206"/>
      <c r="L1970" s="211"/>
      <c r="M1970" s="212"/>
      <c r="N1970" s="213"/>
      <c r="O1970" s="213"/>
      <c r="P1970" s="213"/>
      <c r="Q1970" s="213"/>
      <c r="R1970" s="213"/>
      <c r="S1970" s="213"/>
      <c r="T1970" s="214"/>
      <c r="AT1970" s="215" t="s">
        <v>183</v>
      </c>
      <c r="AU1970" s="215" t="s">
        <v>89</v>
      </c>
      <c r="AV1970" s="13" t="s">
        <v>87</v>
      </c>
      <c r="AW1970" s="13" t="s">
        <v>36</v>
      </c>
      <c r="AX1970" s="13" t="s">
        <v>79</v>
      </c>
      <c r="AY1970" s="215" t="s">
        <v>174</v>
      </c>
    </row>
    <row r="1971" spans="2:51" s="13" customFormat="1" ht="11.25">
      <c r="B1971" s="205"/>
      <c r="C1971" s="206"/>
      <c r="D1971" s="207" t="s">
        <v>183</v>
      </c>
      <c r="E1971" s="208" t="s">
        <v>1</v>
      </c>
      <c r="F1971" s="209" t="s">
        <v>1376</v>
      </c>
      <c r="G1971" s="206"/>
      <c r="H1971" s="208" t="s">
        <v>1</v>
      </c>
      <c r="I1971" s="210"/>
      <c r="J1971" s="206"/>
      <c r="K1971" s="206"/>
      <c r="L1971" s="211"/>
      <c r="M1971" s="212"/>
      <c r="N1971" s="213"/>
      <c r="O1971" s="213"/>
      <c r="P1971" s="213"/>
      <c r="Q1971" s="213"/>
      <c r="R1971" s="213"/>
      <c r="S1971" s="213"/>
      <c r="T1971" s="214"/>
      <c r="AT1971" s="215" t="s">
        <v>183</v>
      </c>
      <c r="AU1971" s="215" t="s">
        <v>89</v>
      </c>
      <c r="AV1971" s="13" t="s">
        <v>87</v>
      </c>
      <c r="AW1971" s="13" t="s">
        <v>36</v>
      </c>
      <c r="AX1971" s="13" t="s">
        <v>79</v>
      </c>
      <c r="AY1971" s="215" t="s">
        <v>174</v>
      </c>
    </row>
    <row r="1972" spans="2:51" s="14" customFormat="1" ht="11.25">
      <c r="B1972" s="216"/>
      <c r="C1972" s="217"/>
      <c r="D1972" s="207" t="s">
        <v>183</v>
      </c>
      <c r="E1972" s="218" t="s">
        <v>1</v>
      </c>
      <c r="F1972" s="219" t="s">
        <v>1377</v>
      </c>
      <c r="G1972" s="217"/>
      <c r="H1972" s="220">
        <v>126.213</v>
      </c>
      <c r="I1972" s="221"/>
      <c r="J1972" s="217"/>
      <c r="K1972" s="217"/>
      <c r="L1972" s="222"/>
      <c r="M1972" s="223"/>
      <c r="N1972" s="224"/>
      <c r="O1972" s="224"/>
      <c r="P1972" s="224"/>
      <c r="Q1972" s="224"/>
      <c r="R1972" s="224"/>
      <c r="S1972" s="224"/>
      <c r="T1972" s="225"/>
      <c r="AT1972" s="226" t="s">
        <v>183</v>
      </c>
      <c r="AU1972" s="226" t="s">
        <v>89</v>
      </c>
      <c r="AV1972" s="14" t="s">
        <v>89</v>
      </c>
      <c r="AW1972" s="14" t="s">
        <v>36</v>
      </c>
      <c r="AX1972" s="14" t="s">
        <v>79</v>
      </c>
      <c r="AY1972" s="226" t="s">
        <v>174</v>
      </c>
    </row>
    <row r="1973" spans="2:51" s="13" customFormat="1" ht="11.25">
      <c r="B1973" s="205"/>
      <c r="C1973" s="206"/>
      <c r="D1973" s="207" t="s">
        <v>183</v>
      </c>
      <c r="E1973" s="208" t="s">
        <v>1</v>
      </c>
      <c r="F1973" s="209" t="s">
        <v>582</v>
      </c>
      <c r="G1973" s="206"/>
      <c r="H1973" s="208" t="s">
        <v>1</v>
      </c>
      <c r="I1973" s="210"/>
      <c r="J1973" s="206"/>
      <c r="K1973" s="206"/>
      <c r="L1973" s="211"/>
      <c r="M1973" s="212"/>
      <c r="N1973" s="213"/>
      <c r="O1973" s="213"/>
      <c r="P1973" s="213"/>
      <c r="Q1973" s="213"/>
      <c r="R1973" s="213"/>
      <c r="S1973" s="213"/>
      <c r="T1973" s="214"/>
      <c r="AT1973" s="215" t="s">
        <v>183</v>
      </c>
      <c r="AU1973" s="215" t="s">
        <v>89</v>
      </c>
      <c r="AV1973" s="13" t="s">
        <v>87</v>
      </c>
      <c r="AW1973" s="13" t="s">
        <v>36</v>
      </c>
      <c r="AX1973" s="13" t="s">
        <v>79</v>
      </c>
      <c r="AY1973" s="215" t="s">
        <v>174</v>
      </c>
    </row>
    <row r="1974" spans="2:51" s="14" customFormat="1" ht="11.25">
      <c r="B1974" s="216"/>
      <c r="C1974" s="217"/>
      <c r="D1974" s="207" t="s">
        <v>183</v>
      </c>
      <c r="E1974" s="218" t="s">
        <v>1</v>
      </c>
      <c r="F1974" s="219" t="s">
        <v>1783</v>
      </c>
      <c r="G1974" s="217"/>
      <c r="H1974" s="220">
        <v>80.51</v>
      </c>
      <c r="I1974" s="221"/>
      <c r="J1974" s="217"/>
      <c r="K1974" s="217"/>
      <c r="L1974" s="222"/>
      <c r="M1974" s="223"/>
      <c r="N1974" s="224"/>
      <c r="O1974" s="224"/>
      <c r="P1974" s="224"/>
      <c r="Q1974" s="224"/>
      <c r="R1974" s="224"/>
      <c r="S1974" s="224"/>
      <c r="T1974" s="225"/>
      <c r="AT1974" s="226" t="s">
        <v>183</v>
      </c>
      <c r="AU1974" s="226" t="s">
        <v>89</v>
      </c>
      <c r="AV1974" s="14" t="s">
        <v>89</v>
      </c>
      <c r="AW1974" s="14" t="s">
        <v>36</v>
      </c>
      <c r="AX1974" s="14" t="s">
        <v>79</v>
      </c>
      <c r="AY1974" s="226" t="s">
        <v>174</v>
      </c>
    </row>
    <row r="1975" spans="2:51" s="13" customFormat="1" ht="11.25">
      <c r="B1975" s="205"/>
      <c r="C1975" s="206"/>
      <c r="D1975" s="207" t="s">
        <v>183</v>
      </c>
      <c r="E1975" s="208" t="s">
        <v>1</v>
      </c>
      <c r="F1975" s="209" t="s">
        <v>587</v>
      </c>
      <c r="G1975" s="206"/>
      <c r="H1975" s="208" t="s">
        <v>1</v>
      </c>
      <c r="I1975" s="210"/>
      <c r="J1975" s="206"/>
      <c r="K1975" s="206"/>
      <c r="L1975" s="211"/>
      <c r="M1975" s="212"/>
      <c r="N1975" s="213"/>
      <c r="O1975" s="213"/>
      <c r="P1975" s="213"/>
      <c r="Q1975" s="213"/>
      <c r="R1975" s="213"/>
      <c r="S1975" s="213"/>
      <c r="T1975" s="214"/>
      <c r="AT1975" s="215" t="s">
        <v>183</v>
      </c>
      <c r="AU1975" s="215" t="s">
        <v>89</v>
      </c>
      <c r="AV1975" s="13" t="s">
        <v>87</v>
      </c>
      <c r="AW1975" s="13" t="s">
        <v>36</v>
      </c>
      <c r="AX1975" s="13" t="s">
        <v>79</v>
      </c>
      <c r="AY1975" s="215" t="s">
        <v>174</v>
      </c>
    </row>
    <row r="1976" spans="2:51" s="14" customFormat="1" ht="11.25">
      <c r="B1976" s="216"/>
      <c r="C1976" s="217"/>
      <c r="D1976" s="207" t="s">
        <v>183</v>
      </c>
      <c r="E1976" s="218" t="s">
        <v>1</v>
      </c>
      <c r="F1976" s="219" t="s">
        <v>1784</v>
      </c>
      <c r="G1976" s="217"/>
      <c r="H1976" s="220">
        <v>17.223</v>
      </c>
      <c r="I1976" s="221"/>
      <c r="J1976" s="217"/>
      <c r="K1976" s="217"/>
      <c r="L1976" s="222"/>
      <c r="M1976" s="223"/>
      <c r="N1976" s="224"/>
      <c r="O1976" s="224"/>
      <c r="P1976" s="224"/>
      <c r="Q1976" s="224"/>
      <c r="R1976" s="224"/>
      <c r="S1976" s="224"/>
      <c r="T1976" s="225"/>
      <c r="AT1976" s="226" t="s">
        <v>183</v>
      </c>
      <c r="AU1976" s="226" t="s">
        <v>89</v>
      </c>
      <c r="AV1976" s="14" t="s">
        <v>89</v>
      </c>
      <c r="AW1976" s="14" t="s">
        <v>36</v>
      </c>
      <c r="AX1976" s="14" t="s">
        <v>79</v>
      </c>
      <c r="AY1976" s="226" t="s">
        <v>174</v>
      </c>
    </row>
    <row r="1977" spans="2:51" s="13" customFormat="1" ht="11.25">
      <c r="B1977" s="205"/>
      <c r="C1977" s="206"/>
      <c r="D1977" s="207" t="s">
        <v>183</v>
      </c>
      <c r="E1977" s="208" t="s">
        <v>1</v>
      </c>
      <c r="F1977" s="209" t="s">
        <v>573</v>
      </c>
      <c r="G1977" s="206"/>
      <c r="H1977" s="208" t="s">
        <v>1</v>
      </c>
      <c r="I1977" s="210"/>
      <c r="J1977" s="206"/>
      <c r="K1977" s="206"/>
      <c r="L1977" s="211"/>
      <c r="M1977" s="212"/>
      <c r="N1977" s="213"/>
      <c r="O1977" s="213"/>
      <c r="P1977" s="213"/>
      <c r="Q1977" s="213"/>
      <c r="R1977" s="213"/>
      <c r="S1977" s="213"/>
      <c r="T1977" s="214"/>
      <c r="AT1977" s="215" t="s">
        <v>183</v>
      </c>
      <c r="AU1977" s="215" t="s">
        <v>89</v>
      </c>
      <c r="AV1977" s="13" t="s">
        <v>87</v>
      </c>
      <c r="AW1977" s="13" t="s">
        <v>36</v>
      </c>
      <c r="AX1977" s="13" t="s">
        <v>79</v>
      </c>
      <c r="AY1977" s="215" t="s">
        <v>174</v>
      </c>
    </row>
    <row r="1978" spans="2:51" s="14" customFormat="1" ht="11.25">
      <c r="B1978" s="216"/>
      <c r="C1978" s="217"/>
      <c r="D1978" s="207" t="s">
        <v>183</v>
      </c>
      <c r="E1978" s="218" t="s">
        <v>1</v>
      </c>
      <c r="F1978" s="219" t="s">
        <v>1785</v>
      </c>
      <c r="G1978" s="217"/>
      <c r="H1978" s="220">
        <v>14.525</v>
      </c>
      <c r="I1978" s="221"/>
      <c r="J1978" s="217"/>
      <c r="K1978" s="217"/>
      <c r="L1978" s="222"/>
      <c r="M1978" s="223"/>
      <c r="N1978" s="224"/>
      <c r="O1978" s="224"/>
      <c r="P1978" s="224"/>
      <c r="Q1978" s="224"/>
      <c r="R1978" s="224"/>
      <c r="S1978" s="224"/>
      <c r="T1978" s="225"/>
      <c r="AT1978" s="226" t="s">
        <v>183</v>
      </c>
      <c r="AU1978" s="226" t="s">
        <v>89</v>
      </c>
      <c r="AV1978" s="14" t="s">
        <v>89</v>
      </c>
      <c r="AW1978" s="14" t="s">
        <v>36</v>
      </c>
      <c r="AX1978" s="14" t="s">
        <v>79</v>
      </c>
      <c r="AY1978" s="226" t="s">
        <v>174</v>
      </c>
    </row>
    <row r="1979" spans="2:51" s="15" customFormat="1" ht="11.25">
      <c r="B1979" s="227"/>
      <c r="C1979" s="228"/>
      <c r="D1979" s="207" t="s">
        <v>183</v>
      </c>
      <c r="E1979" s="229" t="s">
        <v>1</v>
      </c>
      <c r="F1979" s="230" t="s">
        <v>188</v>
      </c>
      <c r="G1979" s="228"/>
      <c r="H1979" s="231">
        <v>238.47100000000003</v>
      </c>
      <c r="I1979" s="232"/>
      <c r="J1979" s="228"/>
      <c r="K1979" s="228"/>
      <c r="L1979" s="233"/>
      <c r="M1979" s="234"/>
      <c r="N1979" s="235"/>
      <c r="O1979" s="235"/>
      <c r="P1979" s="235"/>
      <c r="Q1979" s="235"/>
      <c r="R1979" s="235"/>
      <c r="S1979" s="235"/>
      <c r="T1979" s="236"/>
      <c r="AT1979" s="237" t="s">
        <v>183</v>
      </c>
      <c r="AU1979" s="237" t="s">
        <v>89</v>
      </c>
      <c r="AV1979" s="15" t="s">
        <v>181</v>
      </c>
      <c r="AW1979" s="15" t="s">
        <v>36</v>
      </c>
      <c r="AX1979" s="15" t="s">
        <v>87</v>
      </c>
      <c r="AY1979" s="237" t="s">
        <v>174</v>
      </c>
    </row>
    <row r="1980" spans="1:65" s="2" customFormat="1" ht="14.45" customHeight="1">
      <c r="A1980" s="35"/>
      <c r="B1980" s="36"/>
      <c r="C1980" s="249" t="s">
        <v>1790</v>
      </c>
      <c r="D1980" s="249" t="s">
        <v>317</v>
      </c>
      <c r="E1980" s="250" t="s">
        <v>1791</v>
      </c>
      <c r="F1980" s="251" t="s">
        <v>1792</v>
      </c>
      <c r="G1980" s="252" t="s">
        <v>179</v>
      </c>
      <c r="H1980" s="253">
        <v>267.922</v>
      </c>
      <c r="I1980" s="254"/>
      <c r="J1980" s="255">
        <f>ROUND(I1980*H1980,2)</f>
        <v>0</v>
      </c>
      <c r="K1980" s="251" t="s">
        <v>180</v>
      </c>
      <c r="L1980" s="256"/>
      <c r="M1980" s="257" t="s">
        <v>1</v>
      </c>
      <c r="N1980" s="258" t="s">
        <v>44</v>
      </c>
      <c r="O1980" s="72"/>
      <c r="P1980" s="201">
        <f>O1980*H1980</f>
        <v>0</v>
      </c>
      <c r="Q1980" s="201">
        <v>0.00011</v>
      </c>
      <c r="R1980" s="201">
        <f>Q1980*H1980</f>
        <v>0.029471420000000005</v>
      </c>
      <c r="S1980" s="201">
        <v>0</v>
      </c>
      <c r="T1980" s="202">
        <f>S1980*H1980</f>
        <v>0</v>
      </c>
      <c r="U1980" s="35"/>
      <c r="V1980" s="35"/>
      <c r="W1980" s="35"/>
      <c r="X1980" s="35"/>
      <c r="Y1980" s="35"/>
      <c r="Z1980" s="35"/>
      <c r="AA1980" s="35"/>
      <c r="AB1980" s="35"/>
      <c r="AC1980" s="35"/>
      <c r="AD1980" s="35"/>
      <c r="AE1980" s="35"/>
      <c r="AR1980" s="203" t="s">
        <v>371</v>
      </c>
      <c r="AT1980" s="203" t="s">
        <v>317</v>
      </c>
      <c r="AU1980" s="203" t="s">
        <v>89</v>
      </c>
      <c r="AY1980" s="18" t="s">
        <v>174</v>
      </c>
      <c r="BE1980" s="204">
        <f>IF(N1980="základní",J1980,0)</f>
        <v>0</v>
      </c>
      <c r="BF1980" s="204">
        <f>IF(N1980="snížená",J1980,0)</f>
        <v>0</v>
      </c>
      <c r="BG1980" s="204">
        <f>IF(N1980="zákl. přenesená",J1980,0)</f>
        <v>0</v>
      </c>
      <c r="BH1980" s="204">
        <f>IF(N1980="sníž. přenesená",J1980,0)</f>
        <v>0</v>
      </c>
      <c r="BI1980" s="204">
        <f>IF(N1980="nulová",J1980,0)</f>
        <v>0</v>
      </c>
      <c r="BJ1980" s="18" t="s">
        <v>87</v>
      </c>
      <c r="BK1980" s="204">
        <f>ROUND(I1980*H1980,2)</f>
        <v>0</v>
      </c>
      <c r="BL1980" s="18" t="s">
        <v>278</v>
      </c>
      <c r="BM1980" s="203" t="s">
        <v>1793</v>
      </c>
    </row>
    <row r="1981" spans="2:51" s="14" customFormat="1" ht="11.25">
      <c r="B1981" s="216"/>
      <c r="C1981" s="217"/>
      <c r="D1981" s="207" t="s">
        <v>183</v>
      </c>
      <c r="E1981" s="218" t="s">
        <v>1</v>
      </c>
      <c r="F1981" s="219" t="s">
        <v>1794</v>
      </c>
      <c r="G1981" s="217"/>
      <c r="H1981" s="220">
        <v>267.922</v>
      </c>
      <c r="I1981" s="221"/>
      <c r="J1981" s="217"/>
      <c r="K1981" s="217"/>
      <c r="L1981" s="222"/>
      <c r="M1981" s="223"/>
      <c r="N1981" s="224"/>
      <c r="O1981" s="224"/>
      <c r="P1981" s="224"/>
      <c r="Q1981" s="224"/>
      <c r="R1981" s="224"/>
      <c r="S1981" s="224"/>
      <c r="T1981" s="225"/>
      <c r="AT1981" s="226" t="s">
        <v>183</v>
      </c>
      <c r="AU1981" s="226" t="s">
        <v>89</v>
      </c>
      <c r="AV1981" s="14" t="s">
        <v>89</v>
      </c>
      <c r="AW1981" s="14" t="s">
        <v>36</v>
      </c>
      <c r="AX1981" s="14" t="s">
        <v>87</v>
      </c>
      <c r="AY1981" s="226" t="s">
        <v>174</v>
      </c>
    </row>
    <row r="1982" spans="1:65" s="2" customFormat="1" ht="14.45" customHeight="1">
      <c r="A1982" s="35"/>
      <c r="B1982" s="36"/>
      <c r="C1982" s="192" t="s">
        <v>1795</v>
      </c>
      <c r="D1982" s="192" t="s">
        <v>176</v>
      </c>
      <c r="E1982" s="193" t="s">
        <v>1796</v>
      </c>
      <c r="F1982" s="194" t="s">
        <v>1797</v>
      </c>
      <c r="G1982" s="195" t="s">
        <v>179</v>
      </c>
      <c r="H1982" s="196">
        <v>1.41</v>
      </c>
      <c r="I1982" s="197"/>
      <c r="J1982" s="198">
        <f>ROUND(I1982*H1982,2)</f>
        <v>0</v>
      </c>
      <c r="K1982" s="194" t="s">
        <v>180</v>
      </c>
      <c r="L1982" s="40"/>
      <c r="M1982" s="199" t="s">
        <v>1</v>
      </c>
      <c r="N1982" s="200" t="s">
        <v>44</v>
      </c>
      <c r="O1982" s="72"/>
      <c r="P1982" s="201">
        <f>O1982*H1982</f>
        <v>0</v>
      </c>
      <c r="Q1982" s="201">
        <v>0.00072</v>
      </c>
      <c r="R1982" s="201">
        <f>Q1982*H1982</f>
        <v>0.0010152</v>
      </c>
      <c r="S1982" s="201">
        <v>0</v>
      </c>
      <c r="T1982" s="202">
        <f>S1982*H1982</f>
        <v>0</v>
      </c>
      <c r="U1982" s="35"/>
      <c r="V1982" s="35"/>
      <c r="W1982" s="35"/>
      <c r="X1982" s="35"/>
      <c r="Y1982" s="35"/>
      <c r="Z1982" s="35"/>
      <c r="AA1982" s="35"/>
      <c r="AB1982" s="35"/>
      <c r="AC1982" s="35"/>
      <c r="AD1982" s="35"/>
      <c r="AE1982" s="35"/>
      <c r="AR1982" s="203" t="s">
        <v>278</v>
      </c>
      <c r="AT1982" s="203" t="s">
        <v>176</v>
      </c>
      <c r="AU1982" s="203" t="s">
        <v>89</v>
      </c>
      <c r="AY1982" s="18" t="s">
        <v>174</v>
      </c>
      <c r="BE1982" s="204">
        <f>IF(N1982="základní",J1982,0)</f>
        <v>0</v>
      </c>
      <c r="BF1982" s="204">
        <f>IF(N1982="snížená",J1982,0)</f>
        <v>0</v>
      </c>
      <c r="BG1982" s="204">
        <f>IF(N1982="zákl. přenesená",J1982,0)</f>
        <v>0</v>
      </c>
      <c r="BH1982" s="204">
        <f>IF(N1982="sníž. přenesená",J1982,0)</f>
        <v>0</v>
      </c>
      <c r="BI1982" s="204">
        <f>IF(N1982="nulová",J1982,0)</f>
        <v>0</v>
      </c>
      <c r="BJ1982" s="18" t="s">
        <v>87</v>
      </c>
      <c r="BK1982" s="204">
        <f>ROUND(I1982*H1982,2)</f>
        <v>0</v>
      </c>
      <c r="BL1982" s="18" t="s">
        <v>278</v>
      </c>
      <c r="BM1982" s="203" t="s">
        <v>1798</v>
      </c>
    </row>
    <row r="1983" spans="2:51" s="13" customFormat="1" ht="11.25">
      <c r="B1983" s="205"/>
      <c r="C1983" s="206"/>
      <c r="D1983" s="207" t="s">
        <v>183</v>
      </c>
      <c r="E1983" s="208" t="s">
        <v>1</v>
      </c>
      <c r="F1983" s="209" t="s">
        <v>529</v>
      </c>
      <c r="G1983" s="206"/>
      <c r="H1983" s="208" t="s">
        <v>1</v>
      </c>
      <c r="I1983" s="210"/>
      <c r="J1983" s="206"/>
      <c r="K1983" s="206"/>
      <c r="L1983" s="211"/>
      <c r="M1983" s="212"/>
      <c r="N1983" s="213"/>
      <c r="O1983" s="213"/>
      <c r="P1983" s="213"/>
      <c r="Q1983" s="213"/>
      <c r="R1983" s="213"/>
      <c r="S1983" s="213"/>
      <c r="T1983" s="214"/>
      <c r="AT1983" s="215" t="s">
        <v>183</v>
      </c>
      <c r="AU1983" s="215" t="s">
        <v>89</v>
      </c>
      <c r="AV1983" s="13" t="s">
        <v>87</v>
      </c>
      <c r="AW1983" s="13" t="s">
        <v>36</v>
      </c>
      <c r="AX1983" s="13" t="s">
        <v>79</v>
      </c>
      <c r="AY1983" s="215" t="s">
        <v>174</v>
      </c>
    </row>
    <row r="1984" spans="2:51" s="13" customFormat="1" ht="11.25">
      <c r="B1984" s="205"/>
      <c r="C1984" s="206"/>
      <c r="D1984" s="207" t="s">
        <v>183</v>
      </c>
      <c r="E1984" s="208" t="s">
        <v>1</v>
      </c>
      <c r="F1984" s="209" t="s">
        <v>752</v>
      </c>
      <c r="G1984" s="206"/>
      <c r="H1984" s="208" t="s">
        <v>1</v>
      </c>
      <c r="I1984" s="210"/>
      <c r="J1984" s="206"/>
      <c r="K1984" s="206"/>
      <c r="L1984" s="211"/>
      <c r="M1984" s="212"/>
      <c r="N1984" s="213"/>
      <c r="O1984" s="213"/>
      <c r="P1984" s="213"/>
      <c r="Q1984" s="213"/>
      <c r="R1984" s="213"/>
      <c r="S1984" s="213"/>
      <c r="T1984" s="214"/>
      <c r="AT1984" s="215" t="s">
        <v>183</v>
      </c>
      <c r="AU1984" s="215" t="s">
        <v>89</v>
      </c>
      <c r="AV1984" s="13" t="s">
        <v>87</v>
      </c>
      <c r="AW1984" s="13" t="s">
        <v>36</v>
      </c>
      <c r="AX1984" s="13" t="s">
        <v>79</v>
      </c>
      <c r="AY1984" s="215" t="s">
        <v>174</v>
      </c>
    </row>
    <row r="1985" spans="2:51" s="13" customFormat="1" ht="11.25">
      <c r="B1985" s="205"/>
      <c r="C1985" s="206"/>
      <c r="D1985" s="207" t="s">
        <v>183</v>
      </c>
      <c r="E1985" s="208" t="s">
        <v>1</v>
      </c>
      <c r="F1985" s="209" t="s">
        <v>1799</v>
      </c>
      <c r="G1985" s="206"/>
      <c r="H1985" s="208" t="s">
        <v>1</v>
      </c>
      <c r="I1985" s="210"/>
      <c r="J1985" s="206"/>
      <c r="K1985" s="206"/>
      <c r="L1985" s="211"/>
      <c r="M1985" s="212"/>
      <c r="N1985" s="213"/>
      <c r="O1985" s="213"/>
      <c r="P1985" s="213"/>
      <c r="Q1985" s="213"/>
      <c r="R1985" s="213"/>
      <c r="S1985" s="213"/>
      <c r="T1985" s="214"/>
      <c r="AT1985" s="215" t="s">
        <v>183</v>
      </c>
      <c r="AU1985" s="215" t="s">
        <v>89</v>
      </c>
      <c r="AV1985" s="13" t="s">
        <v>87</v>
      </c>
      <c r="AW1985" s="13" t="s">
        <v>36</v>
      </c>
      <c r="AX1985" s="13" t="s">
        <v>79</v>
      </c>
      <c r="AY1985" s="215" t="s">
        <v>174</v>
      </c>
    </row>
    <row r="1986" spans="2:51" s="14" customFormat="1" ht="11.25">
      <c r="B1986" s="216"/>
      <c r="C1986" s="217"/>
      <c r="D1986" s="207" t="s">
        <v>183</v>
      </c>
      <c r="E1986" s="218" t="s">
        <v>1</v>
      </c>
      <c r="F1986" s="219" t="s">
        <v>1800</v>
      </c>
      <c r="G1986" s="217"/>
      <c r="H1986" s="220">
        <v>1.41</v>
      </c>
      <c r="I1986" s="221"/>
      <c r="J1986" s="217"/>
      <c r="K1986" s="217"/>
      <c r="L1986" s="222"/>
      <c r="M1986" s="223"/>
      <c r="N1986" s="224"/>
      <c r="O1986" s="224"/>
      <c r="P1986" s="224"/>
      <c r="Q1986" s="224"/>
      <c r="R1986" s="224"/>
      <c r="S1986" s="224"/>
      <c r="T1986" s="225"/>
      <c r="AT1986" s="226" t="s">
        <v>183</v>
      </c>
      <c r="AU1986" s="226" t="s">
        <v>89</v>
      </c>
      <c r="AV1986" s="14" t="s">
        <v>89</v>
      </c>
      <c r="AW1986" s="14" t="s">
        <v>36</v>
      </c>
      <c r="AX1986" s="14" t="s">
        <v>79</v>
      </c>
      <c r="AY1986" s="226" t="s">
        <v>174</v>
      </c>
    </row>
    <row r="1987" spans="2:51" s="15" customFormat="1" ht="11.25">
      <c r="B1987" s="227"/>
      <c r="C1987" s="228"/>
      <c r="D1987" s="207" t="s">
        <v>183</v>
      </c>
      <c r="E1987" s="229" t="s">
        <v>1</v>
      </c>
      <c r="F1987" s="230" t="s">
        <v>188</v>
      </c>
      <c r="G1987" s="228"/>
      <c r="H1987" s="231">
        <v>1.41</v>
      </c>
      <c r="I1987" s="232"/>
      <c r="J1987" s="228"/>
      <c r="K1987" s="228"/>
      <c r="L1987" s="233"/>
      <c r="M1987" s="234"/>
      <c r="N1987" s="235"/>
      <c r="O1987" s="235"/>
      <c r="P1987" s="235"/>
      <c r="Q1987" s="235"/>
      <c r="R1987" s="235"/>
      <c r="S1987" s="235"/>
      <c r="T1987" s="236"/>
      <c r="AT1987" s="237" t="s">
        <v>183</v>
      </c>
      <c r="AU1987" s="237" t="s">
        <v>89</v>
      </c>
      <c r="AV1987" s="15" t="s">
        <v>181</v>
      </c>
      <c r="AW1987" s="15" t="s">
        <v>36</v>
      </c>
      <c r="AX1987" s="15" t="s">
        <v>87</v>
      </c>
      <c r="AY1987" s="237" t="s">
        <v>174</v>
      </c>
    </row>
    <row r="1988" spans="1:65" s="2" customFormat="1" ht="14.45" customHeight="1">
      <c r="A1988" s="35"/>
      <c r="B1988" s="36"/>
      <c r="C1988" s="249" t="s">
        <v>1801</v>
      </c>
      <c r="D1988" s="249" t="s">
        <v>317</v>
      </c>
      <c r="E1988" s="250" t="s">
        <v>1802</v>
      </c>
      <c r="F1988" s="251" t="s">
        <v>1803</v>
      </c>
      <c r="G1988" s="252" t="s">
        <v>179</v>
      </c>
      <c r="H1988" s="253">
        <v>1.622</v>
      </c>
      <c r="I1988" s="254"/>
      <c r="J1988" s="255">
        <f>ROUND(I1988*H1988,2)</f>
        <v>0</v>
      </c>
      <c r="K1988" s="251" t="s">
        <v>180</v>
      </c>
      <c r="L1988" s="256"/>
      <c r="M1988" s="257" t="s">
        <v>1</v>
      </c>
      <c r="N1988" s="258" t="s">
        <v>44</v>
      </c>
      <c r="O1988" s="72"/>
      <c r="P1988" s="201">
        <f>O1988*H1988</f>
        <v>0</v>
      </c>
      <c r="Q1988" s="201">
        <v>0.0093</v>
      </c>
      <c r="R1988" s="201">
        <f>Q1988*H1988</f>
        <v>0.0150846</v>
      </c>
      <c r="S1988" s="201">
        <v>0</v>
      </c>
      <c r="T1988" s="202">
        <f>S1988*H1988</f>
        <v>0</v>
      </c>
      <c r="U1988" s="35"/>
      <c r="V1988" s="35"/>
      <c r="W1988" s="35"/>
      <c r="X1988" s="35"/>
      <c r="Y1988" s="35"/>
      <c r="Z1988" s="35"/>
      <c r="AA1988" s="35"/>
      <c r="AB1988" s="35"/>
      <c r="AC1988" s="35"/>
      <c r="AD1988" s="35"/>
      <c r="AE1988" s="35"/>
      <c r="AR1988" s="203" t="s">
        <v>371</v>
      </c>
      <c r="AT1988" s="203" t="s">
        <v>317</v>
      </c>
      <c r="AU1988" s="203" t="s">
        <v>89</v>
      </c>
      <c r="AY1988" s="18" t="s">
        <v>174</v>
      </c>
      <c r="BE1988" s="204">
        <f>IF(N1988="základní",J1988,0)</f>
        <v>0</v>
      </c>
      <c r="BF1988" s="204">
        <f>IF(N1988="snížená",J1988,0)</f>
        <v>0</v>
      </c>
      <c r="BG1988" s="204">
        <f>IF(N1988="zákl. přenesená",J1988,0)</f>
        <v>0</v>
      </c>
      <c r="BH1988" s="204">
        <f>IF(N1988="sníž. přenesená",J1988,0)</f>
        <v>0</v>
      </c>
      <c r="BI1988" s="204">
        <f>IF(N1988="nulová",J1988,0)</f>
        <v>0</v>
      </c>
      <c r="BJ1988" s="18" t="s">
        <v>87</v>
      </c>
      <c r="BK1988" s="204">
        <f>ROUND(I1988*H1988,2)</f>
        <v>0</v>
      </c>
      <c r="BL1988" s="18" t="s">
        <v>278</v>
      </c>
      <c r="BM1988" s="203" t="s">
        <v>1804</v>
      </c>
    </row>
    <row r="1989" spans="2:51" s="14" customFormat="1" ht="11.25">
      <c r="B1989" s="216"/>
      <c r="C1989" s="217"/>
      <c r="D1989" s="207" t="s">
        <v>183</v>
      </c>
      <c r="E1989" s="218" t="s">
        <v>1</v>
      </c>
      <c r="F1989" s="219" t="s">
        <v>1805</v>
      </c>
      <c r="G1989" s="217"/>
      <c r="H1989" s="220">
        <v>1.622</v>
      </c>
      <c r="I1989" s="221"/>
      <c r="J1989" s="217"/>
      <c r="K1989" s="217"/>
      <c r="L1989" s="222"/>
      <c r="M1989" s="223"/>
      <c r="N1989" s="224"/>
      <c r="O1989" s="224"/>
      <c r="P1989" s="224"/>
      <c r="Q1989" s="224"/>
      <c r="R1989" s="224"/>
      <c r="S1989" s="224"/>
      <c r="T1989" s="225"/>
      <c r="AT1989" s="226" t="s">
        <v>183</v>
      </c>
      <c r="AU1989" s="226" t="s">
        <v>89</v>
      </c>
      <c r="AV1989" s="14" t="s">
        <v>89</v>
      </c>
      <c r="AW1989" s="14" t="s">
        <v>36</v>
      </c>
      <c r="AX1989" s="14" t="s">
        <v>87</v>
      </c>
      <c r="AY1989" s="226" t="s">
        <v>174</v>
      </c>
    </row>
    <row r="1990" spans="1:65" s="2" customFormat="1" ht="24.2" customHeight="1">
      <c r="A1990" s="35"/>
      <c r="B1990" s="36"/>
      <c r="C1990" s="192" t="s">
        <v>1806</v>
      </c>
      <c r="D1990" s="192" t="s">
        <v>176</v>
      </c>
      <c r="E1990" s="193" t="s">
        <v>1807</v>
      </c>
      <c r="F1990" s="194" t="s">
        <v>1808</v>
      </c>
      <c r="G1990" s="195" t="s">
        <v>357</v>
      </c>
      <c r="H1990" s="196">
        <v>25.15</v>
      </c>
      <c r="I1990" s="197"/>
      <c r="J1990" s="198">
        <f>ROUND(I1990*H1990,2)</f>
        <v>0</v>
      </c>
      <c r="K1990" s="194" t="s">
        <v>180</v>
      </c>
      <c r="L1990" s="40"/>
      <c r="M1990" s="199" t="s">
        <v>1</v>
      </c>
      <c r="N1990" s="200" t="s">
        <v>44</v>
      </c>
      <c r="O1990" s="72"/>
      <c r="P1990" s="201">
        <f>O1990*H1990</f>
        <v>0</v>
      </c>
      <c r="Q1990" s="201">
        <v>0.01666</v>
      </c>
      <c r="R1990" s="201">
        <f>Q1990*H1990</f>
        <v>0.418999</v>
      </c>
      <c r="S1990" s="201">
        <v>0</v>
      </c>
      <c r="T1990" s="202">
        <f>S1990*H1990</f>
        <v>0</v>
      </c>
      <c r="U1990" s="35"/>
      <c r="V1990" s="35"/>
      <c r="W1990" s="35"/>
      <c r="X1990" s="35"/>
      <c r="Y1990" s="35"/>
      <c r="Z1990" s="35"/>
      <c r="AA1990" s="35"/>
      <c r="AB1990" s="35"/>
      <c r="AC1990" s="35"/>
      <c r="AD1990" s="35"/>
      <c r="AE1990" s="35"/>
      <c r="AR1990" s="203" t="s">
        <v>278</v>
      </c>
      <c r="AT1990" s="203" t="s">
        <v>176</v>
      </c>
      <c r="AU1990" s="203" t="s">
        <v>89</v>
      </c>
      <c r="AY1990" s="18" t="s">
        <v>174</v>
      </c>
      <c r="BE1990" s="204">
        <f>IF(N1990="základní",J1990,0)</f>
        <v>0</v>
      </c>
      <c r="BF1990" s="204">
        <f>IF(N1990="snížená",J1990,0)</f>
        <v>0</v>
      </c>
      <c r="BG1990" s="204">
        <f>IF(N1990="zákl. přenesená",J1990,0)</f>
        <v>0</v>
      </c>
      <c r="BH1990" s="204">
        <f>IF(N1990="sníž. přenesená",J1990,0)</f>
        <v>0</v>
      </c>
      <c r="BI1990" s="204">
        <f>IF(N1990="nulová",J1990,0)</f>
        <v>0</v>
      </c>
      <c r="BJ1990" s="18" t="s">
        <v>87</v>
      </c>
      <c r="BK1990" s="204">
        <f>ROUND(I1990*H1990,2)</f>
        <v>0</v>
      </c>
      <c r="BL1990" s="18" t="s">
        <v>278</v>
      </c>
      <c r="BM1990" s="203" t="s">
        <v>1809</v>
      </c>
    </row>
    <row r="1991" spans="2:51" s="13" customFormat="1" ht="11.25">
      <c r="B1991" s="205"/>
      <c r="C1991" s="206"/>
      <c r="D1991" s="207" t="s">
        <v>183</v>
      </c>
      <c r="E1991" s="208" t="s">
        <v>1</v>
      </c>
      <c r="F1991" s="209" t="s">
        <v>1810</v>
      </c>
      <c r="G1991" s="206"/>
      <c r="H1991" s="208" t="s">
        <v>1</v>
      </c>
      <c r="I1991" s="210"/>
      <c r="J1991" s="206"/>
      <c r="K1991" s="206"/>
      <c r="L1991" s="211"/>
      <c r="M1991" s="212"/>
      <c r="N1991" s="213"/>
      <c r="O1991" s="213"/>
      <c r="P1991" s="213"/>
      <c r="Q1991" s="213"/>
      <c r="R1991" s="213"/>
      <c r="S1991" s="213"/>
      <c r="T1991" s="214"/>
      <c r="AT1991" s="215" t="s">
        <v>183</v>
      </c>
      <c r="AU1991" s="215" t="s">
        <v>89</v>
      </c>
      <c r="AV1991" s="13" t="s">
        <v>87</v>
      </c>
      <c r="AW1991" s="13" t="s">
        <v>36</v>
      </c>
      <c r="AX1991" s="13" t="s">
        <v>79</v>
      </c>
      <c r="AY1991" s="215" t="s">
        <v>174</v>
      </c>
    </row>
    <row r="1992" spans="2:51" s="14" customFormat="1" ht="11.25">
      <c r="B1992" s="216"/>
      <c r="C1992" s="217"/>
      <c r="D1992" s="207" t="s">
        <v>183</v>
      </c>
      <c r="E1992" s="218" t="s">
        <v>1</v>
      </c>
      <c r="F1992" s="219" t="s">
        <v>1811</v>
      </c>
      <c r="G1992" s="217"/>
      <c r="H1992" s="220">
        <v>22.15</v>
      </c>
      <c r="I1992" s="221"/>
      <c r="J1992" s="217"/>
      <c r="K1992" s="217"/>
      <c r="L1992" s="222"/>
      <c r="M1992" s="223"/>
      <c r="N1992" s="224"/>
      <c r="O1992" s="224"/>
      <c r="P1992" s="224"/>
      <c r="Q1992" s="224"/>
      <c r="R1992" s="224"/>
      <c r="S1992" s="224"/>
      <c r="T1992" s="225"/>
      <c r="AT1992" s="226" t="s">
        <v>183</v>
      </c>
      <c r="AU1992" s="226" t="s">
        <v>89</v>
      </c>
      <c r="AV1992" s="14" t="s">
        <v>89</v>
      </c>
      <c r="AW1992" s="14" t="s">
        <v>36</v>
      </c>
      <c r="AX1992" s="14" t="s">
        <v>79</v>
      </c>
      <c r="AY1992" s="226" t="s">
        <v>174</v>
      </c>
    </row>
    <row r="1993" spans="2:51" s="16" customFormat="1" ht="11.25">
      <c r="B1993" s="238"/>
      <c r="C1993" s="239"/>
      <c r="D1993" s="207" t="s">
        <v>183</v>
      </c>
      <c r="E1993" s="240" t="s">
        <v>1</v>
      </c>
      <c r="F1993" s="241" t="s">
        <v>226</v>
      </c>
      <c r="G1993" s="239"/>
      <c r="H1993" s="242">
        <v>22.15</v>
      </c>
      <c r="I1993" s="243"/>
      <c r="J1993" s="239"/>
      <c r="K1993" s="239"/>
      <c r="L1993" s="244"/>
      <c r="M1993" s="245"/>
      <c r="N1993" s="246"/>
      <c r="O1993" s="246"/>
      <c r="P1993" s="246"/>
      <c r="Q1993" s="246"/>
      <c r="R1993" s="246"/>
      <c r="S1993" s="246"/>
      <c r="T1993" s="247"/>
      <c r="AT1993" s="248" t="s">
        <v>183</v>
      </c>
      <c r="AU1993" s="248" t="s">
        <v>89</v>
      </c>
      <c r="AV1993" s="16" t="s">
        <v>194</v>
      </c>
      <c r="AW1993" s="16" t="s">
        <v>36</v>
      </c>
      <c r="AX1993" s="16" t="s">
        <v>79</v>
      </c>
      <c r="AY1993" s="248" t="s">
        <v>174</v>
      </c>
    </row>
    <row r="1994" spans="2:51" s="13" customFormat="1" ht="11.25">
      <c r="B1994" s="205"/>
      <c r="C1994" s="206"/>
      <c r="D1994" s="207" t="s">
        <v>183</v>
      </c>
      <c r="E1994" s="208" t="s">
        <v>1</v>
      </c>
      <c r="F1994" s="209" t="s">
        <v>1812</v>
      </c>
      <c r="G1994" s="206"/>
      <c r="H1994" s="208" t="s">
        <v>1</v>
      </c>
      <c r="I1994" s="210"/>
      <c r="J1994" s="206"/>
      <c r="K1994" s="206"/>
      <c r="L1994" s="211"/>
      <c r="M1994" s="212"/>
      <c r="N1994" s="213"/>
      <c r="O1994" s="213"/>
      <c r="P1994" s="213"/>
      <c r="Q1994" s="213"/>
      <c r="R1994" s="213"/>
      <c r="S1994" s="213"/>
      <c r="T1994" s="214"/>
      <c r="AT1994" s="215" t="s">
        <v>183</v>
      </c>
      <c r="AU1994" s="215" t="s">
        <v>89</v>
      </c>
      <c r="AV1994" s="13" t="s">
        <v>87</v>
      </c>
      <c r="AW1994" s="13" t="s">
        <v>36</v>
      </c>
      <c r="AX1994" s="13" t="s">
        <v>79</v>
      </c>
      <c r="AY1994" s="215" t="s">
        <v>174</v>
      </c>
    </row>
    <row r="1995" spans="2:51" s="13" customFormat="1" ht="11.25">
      <c r="B1995" s="205"/>
      <c r="C1995" s="206"/>
      <c r="D1995" s="207" t="s">
        <v>183</v>
      </c>
      <c r="E1995" s="208" t="s">
        <v>1</v>
      </c>
      <c r="F1995" s="209" t="s">
        <v>587</v>
      </c>
      <c r="G1995" s="206"/>
      <c r="H1995" s="208" t="s">
        <v>1</v>
      </c>
      <c r="I1995" s="210"/>
      <c r="J1995" s="206"/>
      <c r="K1995" s="206"/>
      <c r="L1995" s="211"/>
      <c r="M1995" s="212"/>
      <c r="N1995" s="213"/>
      <c r="O1995" s="213"/>
      <c r="P1995" s="213"/>
      <c r="Q1995" s="213"/>
      <c r="R1995" s="213"/>
      <c r="S1995" s="213"/>
      <c r="T1995" s="214"/>
      <c r="AT1995" s="215" t="s">
        <v>183</v>
      </c>
      <c r="AU1995" s="215" t="s">
        <v>89</v>
      </c>
      <c r="AV1995" s="13" t="s">
        <v>87</v>
      </c>
      <c r="AW1995" s="13" t="s">
        <v>36</v>
      </c>
      <c r="AX1995" s="13" t="s">
        <v>79</v>
      </c>
      <c r="AY1995" s="215" t="s">
        <v>174</v>
      </c>
    </row>
    <row r="1996" spans="2:51" s="14" customFormat="1" ht="11.25">
      <c r="B1996" s="216"/>
      <c r="C1996" s="217"/>
      <c r="D1996" s="207" t="s">
        <v>183</v>
      </c>
      <c r="E1996" s="218" t="s">
        <v>1</v>
      </c>
      <c r="F1996" s="219" t="s">
        <v>1813</v>
      </c>
      <c r="G1996" s="217"/>
      <c r="H1996" s="220">
        <v>3</v>
      </c>
      <c r="I1996" s="221"/>
      <c r="J1996" s="217"/>
      <c r="K1996" s="217"/>
      <c r="L1996" s="222"/>
      <c r="M1996" s="223"/>
      <c r="N1996" s="224"/>
      <c r="O1996" s="224"/>
      <c r="P1996" s="224"/>
      <c r="Q1996" s="224"/>
      <c r="R1996" s="224"/>
      <c r="S1996" s="224"/>
      <c r="T1996" s="225"/>
      <c r="AT1996" s="226" t="s">
        <v>183</v>
      </c>
      <c r="AU1996" s="226" t="s">
        <v>89</v>
      </c>
      <c r="AV1996" s="14" t="s">
        <v>89</v>
      </c>
      <c r="AW1996" s="14" t="s">
        <v>36</v>
      </c>
      <c r="AX1996" s="14" t="s">
        <v>79</v>
      </c>
      <c r="AY1996" s="226" t="s">
        <v>174</v>
      </c>
    </row>
    <row r="1997" spans="2:51" s="16" customFormat="1" ht="11.25">
      <c r="B1997" s="238"/>
      <c r="C1997" s="239"/>
      <c r="D1997" s="207" t="s">
        <v>183</v>
      </c>
      <c r="E1997" s="240" t="s">
        <v>1</v>
      </c>
      <c r="F1997" s="241" t="s">
        <v>226</v>
      </c>
      <c r="G1997" s="239"/>
      <c r="H1997" s="242">
        <v>3</v>
      </c>
      <c r="I1997" s="243"/>
      <c r="J1997" s="239"/>
      <c r="K1997" s="239"/>
      <c r="L1997" s="244"/>
      <c r="M1997" s="245"/>
      <c r="N1997" s="246"/>
      <c r="O1997" s="246"/>
      <c r="P1997" s="246"/>
      <c r="Q1997" s="246"/>
      <c r="R1997" s="246"/>
      <c r="S1997" s="246"/>
      <c r="T1997" s="247"/>
      <c r="AT1997" s="248" t="s">
        <v>183</v>
      </c>
      <c r="AU1997" s="248" t="s">
        <v>89</v>
      </c>
      <c r="AV1997" s="16" t="s">
        <v>194</v>
      </c>
      <c r="AW1997" s="16" t="s">
        <v>36</v>
      </c>
      <c r="AX1997" s="16" t="s">
        <v>79</v>
      </c>
      <c r="AY1997" s="248" t="s">
        <v>174</v>
      </c>
    </row>
    <row r="1998" spans="2:51" s="15" customFormat="1" ht="11.25">
      <c r="B1998" s="227"/>
      <c r="C1998" s="228"/>
      <c r="D1998" s="207" t="s">
        <v>183</v>
      </c>
      <c r="E1998" s="229" t="s">
        <v>1</v>
      </c>
      <c r="F1998" s="230" t="s">
        <v>188</v>
      </c>
      <c r="G1998" s="228"/>
      <c r="H1998" s="231">
        <v>25.15</v>
      </c>
      <c r="I1998" s="232"/>
      <c r="J1998" s="228"/>
      <c r="K1998" s="228"/>
      <c r="L1998" s="233"/>
      <c r="M1998" s="234"/>
      <c r="N1998" s="235"/>
      <c r="O1998" s="235"/>
      <c r="P1998" s="235"/>
      <c r="Q1998" s="235"/>
      <c r="R1998" s="235"/>
      <c r="S1998" s="235"/>
      <c r="T1998" s="236"/>
      <c r="AT1998" s="237" t="s">
        <v>183</v>
      </c>
      <c r="AU1998" s="237" t="s">
        <v>89</v>
      </c>
      <c r="AV1998" s="15" t="s">
        <v>181</v>
      </c>
      <c r="AW1998" s="15" t="s">
        <v>36</v>
      </c>
      <c r="AX1998" s="15" t="s">
        <v>87</v>
      </c>
      <c r="AY1998" s="237" t="s">
        <v>174</v>
      </c>
    </row>
    <row r="1999" spans="1:65" s="2" customFormat="1" ht="14.45" customHeight="1">
      <c r="A1999" s="35"/>
      <c r="B1999" s="36"/>
      <c r="C1999" s="192" t="s">
        <v>1814</v>
      </c>
      <c r="D1999" s="192" t="s">
        <v>176</v>
      </c>
      <c r="E1999" s="193" t="s">
        <v>1815</v>
      </c>
      <c r="F1999" s="194" t="s">
        <v>1816</v>
      </c>
      <c r="G1999" s="195" t="s">
        <v>357</v>
      </c>
      <c r="H1999" s="196">
        <v>21.7</v>
      </c>
      <c r="I1999" s="197"/>
      <c r="J1999" s="198">
        <f>ROUND(I1999*H1999,2)</f>
        <v>0</v>
      </c>
      <c r="K1999" s="194" t="s">
        <v>180</v>
      </c>
      <c r="L1999" s="40"/>
      <c r="M1999" s="199" t="s">
        <v>1</v>
      </c>
      <c r="N1999" s="200" t="s">
        <v>44</v>
      </c>
      <c r="O1999" s="72"/>
      <c r="P1999" s="201">
        <f>O1999*H1999</f>
        <v>0</v>
      </c>
      <c r="Q1999" s="201">
        <v>0.02187</v>
      </c>
      <c r="R1999" s="201">
        <f>Q1999*H1999</f>
        <v>0.474579</v>
      </c>
      <c r="S1999" s="201">
        <v>0</v>
      </c>
      <c r="T1999" s="202">
        <f>S1999*H1999</f>
        <v>0</v>
      </c>
      <c r="U1999" s="35"/>
      <c r="V1999" s="35"/>
      <c r="W1999" s="35"/>
      <c r="X1999" s="35"/>
      <c r="Y1999" s="35"/>
      <c r="Z1999" s="35"/>
      <c r="AA1999" s="35"/>
      <c r="AB1999" s="35"/>
      <c r="AC1999" s="35"/>
      <c r="AD1999" s="35"/>
      <c r="AE1999" s="35"/>
      <c r="AR1999" s="203" t="s">
        <v>278</v>
      </c>
      <c r="AT1999" s="203" t="s">
        <v>176</v>
      </c>
      <c r="AU1999" s="203" t="s">
        <v>89</v>
      </c>
      <c r="AY1999" s="18" t="s">
        <v>174</v>
      </c>
      <c r="BE1999" s="204">
        <f>IF(N1999="základní",J1999,0)</f>
        <v>0</v>
      </c>
      <c r="BF1999" s="204">
        <f>IF(N1999="snížená",J1999,0)</f>
        <v>0</v>
      </c>
      <c r="BG1999" s="204">
        <f>IF(N1999="zákl. přenesená",J1999,0)</f>
        <v>0</v>
      </c>
      <c r="BH1999" s="204">
        <f>IF(N1999="sníž. přenesená",J1999,0)</f>
        <v>0</v>
      </c>
      <c r="BI1999" s="204">
        <f>IF(N1999="nulová",J1999,0)</f>
        <v>0</v>
      </c>
      <c r="BJ1999" s="18" t="s">
        <v>87</v>
      </c>
      <c r="BK1999" s="204">
        <f>ROUND(I1999*H1999,2)</f>
        <v>0</v>
      </c>
      <c r="BL1999" s="18" t="s">
        <v>278</v>
      </c>
      <c r="BM1999" s="203" t="s">
        <v>1817</v>
      </c>
    </row>
    <row r="2000" spans="2:51" s="13" customFormat="1" ht="11.25">
      <c r="B2000" s="205"/>
      <c r="C2000" s="206"/>
      <c r="D2000" s="207" t="s">
        <v>183</v>
      </c>
      <c r="E2000" s="208" t="s">
        <v>1</v>
      </c>
      <c r="F2000" s="209" t="s">
        <v>529</v>
      </c>
      <c r="G2000" s="206"/>
      <c r="H2000" s="208" t="s">
        <v>1</v>
      </c>
      <c r="I2000" s="210"/>
      <c r="J2000" s="206"/>
      <c r="K2000" s="206"/>
      <c r="L2000" s="211"/>
      <c r="M2000" s="212"/>
      <c r="N2000" s="213"/>
      <c r="O2000" s="213"/>
      <c r="P2000" s="213"/>
      <c r="Q2000" s="213"/>
      <c r="R2000" s="213"/>
      <c r="S2000" s="213"/>
      <c r="T2000" s="214"/>
      <c r="AT2000" s="215" t="s">
        <v>183</v>
      </c>
      <c r="AU2000" s="215" t="s">
        <v>89</v>
      </c>
      <c r="AV2000" s="13" t="s">
        <v>87</v>
      </c>
      <c r="AW2000" s="13" t="s">
        <v>36</v>
      </c>
      <c r="AX2000" s="13" t="s">
        <v>79</v>
      </c>
      <c r="AY2000" s="215" t="s">
        <v>174</v>
      </c>
    </row>
    <row r="2001" spans="2:51" s="13" customFormat="1" ht="11.25">
      <c r="B2001" s="205"/>
      <c r="C2001" s="206"/>
      <c r="D2001" s="207" t="s">
        <v>183</v>
      </c>
      <c r="E2001" s="208" t="s">
        <v>1</v>
      </c>
      <c r="F2001" s="209" t="s">
        <v>582</v>
      </c>
      <c r="G2001" s="206"/>
      <c r="H2001" s="208" t="s">
        <v>1</v>
      </c>
      <c r="I2001" s="210"/>
      <c r="J2001" s="206"/>
      <c r="K2001" s="206"/>
      <c r="L2001" s="211"/>
      <c r="M2001" s="212"/>
      <c r="N2001" s="213"/>
      <c r="O2001" s="213"/>
      <c r="P2001" s="213"/>
      <c r="Q2001" s="213"/>
      <c r="R2001" s="213"/>
      <c r="S2001" s="213"/>
      <c r="T2001" s="214"/>
      <c r="AT2001" s="215" t="s">
        <v>183</v>
      </c>
      <c r="AU2001" s="215" t="s">
        <v>89</v>
      </c>
      <c r="AV2001" s="13" t="s">
        <v>87</v>
      </c>
      <c r="AW2001" s="13" t="s">
        <v>36</v>
      </c>
      <c r="AX2001" s="13" t="s">
        <v>79</v>
      </c>
      <c r="AY2001" s="215" t="s">
        <v>174</v>
      </c>
    </row>
    <row r="2002" spans="2:51" s="13" customFormat="1" ht="11.25">
      <c r="B2002" s="205"/>
      <c r="C2002" s="206"/>
      <c r="D2002" s="207" t="s">
        <v>183</v>
      </c>
      <c r="E2002" s="208" t="s">
        <v>1</v>
      </c>
      <c r="F2002" s="209" t="s">
        <v>1818</v>
      </c>
      <c r="G2002" s="206"/>
      <c r="H2002" s="208" t="s">
        <v>1</v>
      </c>
      <c r="I2002" s="210"/>
      <c r="J2002" s="206"/>
      <c r="K2002" s="206"/>
      <c r="L2002" s="211"/>
      <c r="M2002" s="212"/>
      <c r="N2002" s="213"/>
      <c r="O2002" s="213"/>
      <c r="P2002" s="213"/>
      <c r="Q2002" s="213"/>
      <c r="R2002" s="213"/>
      <c r="S2002" s="213"/>
      <c r="T2002" s="214"/>
      <c r="AT2002" s="215" t="s">
        <v>183</v>
      </c>
      <c r="AU2002" s="215" t="s">
        <v>89</v>
      </c>
      <c r="AV2002" s="13" t="s">
        <v>87</v>
      </c>
      <c r="AW2002" s="13" t="s">
        <v>36</v>
      </c>
      <c r="AX2002" s="13" t="s">
        <v>79</v>
      </c>
      <c r="AY2002" s="215" t="s">
        <v>174</v>
      </c>
    </row>
    <row r="2003" spans="2:51" s="14" customFormat="1" ht="11.25">
      <c r="B2003" s="216"/>
      <c r="C2003" s="217"/>
      <c r="D2003" s="207" t="s">
        <v>183</v>
      </c>
      <c r="E2003" s="218" t="s">
        <v>1</v>
      </c>
      <c r="F2003" s="219" t="s">
        <v>1819</v>
      </c>
      <c r="G2003" s="217"/>
      <c r="H2003" s="220">
        <v>10.5</v>
      </c>
      <c r="I2003" s="221"/>
      <c r="J2003" s="217"/>
      <c r="K2003" s="217"/>
      <c r="L2003" s="222"/>
      <c r="M2003" s="223"/>
      <c r="N2003" s="224"/>
      <c r="O2003" s="224"/>
      <c r="P2003" s="224"/>
      <c r="Q2003" s="224"/>
      <c r="R2003" s="224"/>
      <c r="S2003" s="224"/>
      <c r="T2003" s="225"/>
      <c r="AT2003" s="226" t="s">
        <v>183</v>
      </c>
      <c r="AU2003" s="226" t="s">
        <v>89</v>
      </c>
      <c r="AV2003" s="14" t="s">
        <v>89</v>
      </c>
      <c r="AW2003" s="14" t="s">
        <v>36</v>
      </c>
      <c r="AX2003" s="14" t="s">
        <v>79</v>
      </c>
      <c r="AY2003" s="226" t="s">
        <v>174</v>
      </c>
    </row>
    <row r="2004" spans="2:51" s="13" customFormat="1" ht="11.25">
      <c r="B2004" s="205"/>
      <c r="C2004" s="206"/>
      <c r="D2004" s="207" t="s">
        <v>183</v>
      </c>
      <c r="E2004" s="208" t="s">
        <v>1</v>
      </c>
      <c r="F2004" s="209" t="s">
        <v>1820</v>
      </c>
      <c r="G2004" s="206"/>
      <c r="H2004" s="208" t="s">
        <v>1</v>
      </c>
      <c r="I2004" s="210"/>
      <c r="J2004" s="206"/>
      <c r="K2004" s="206"/>
      <c r="L2004" s="211"/>
      <c r="M2004" s="212"/>
      <c r="N2004" s="213"/>
      <c r="O2004" s="213"/>
      <c r="P2004" s="213"/>
      <c r="Q2004" s="213"/>
      <c r="R2004" s="213"/>
      <c r="S2004" s="213"/>
      <c r="T2004" s="214"/>
      <c r="AT2004" s="215" t="s">
        <v>183</v>
      </c>
      <c r="AU2004" s="215" t="s">
        <v>89</v>
      </c>
      <c r="AV2004" s="13" t="s">
        <v>87</v>
      </c>
      <c r="AW2004" s="13" t="s">
        <v>36</v>
      </c>
      <c r="AX2004" s="13" t="s">
        <v>79</v>
      </c>
      <c r="AY2004" s="215" t="s">
        <v>174</v>
      </c>
    </row>
    <row r="2005" spans="2:51" s="14" customFormat="1" ht="11.25">
      <c r="B2005" s="216"/>
      <c r="C2005" s="217"/>
      <c r="D2005" s="207" t="s">
        <v>183</v>
      </c>
      <c r="E2005" s="218" t="s">
        <v>1</v>
      </c>
      <c r="F2005" s="219" t="s">
        <v>1821</v>
      </c>
      <c r="G2005" s="217"/>
      <c r="H2005" s="220">
        <v>2.2</v>
      </c>
      <c r="I2005" s="221"/>
      <c r="J2005" s="217"/>
      <c r="K2005" s="217"/>
      <c r="L2005" s="222"/>
      <c r="M2005" s="223"/>
      <c r="N2005" s="224"/>
      <c r="O2005" s="224"/>
      <c r="P2005" s="224"/>
      <c r="Q2005" s="224"/>
      <c r="R2005" s="224"/>
      <c r="S2005" s="224"/>
      <c r="T2005" s="225"/>
      <c r="AT2005" s="226" t="s">
        <v>183</v>
      </c>
      <c r="AU2005" s="226" t="s">
        <v>89</v>
      </c>
      <c r="AV2005" s="14" t="s">
        <v>89</v>
      </c>
      <c r="AW2005" s="14" t="s">
        <v>36</v>
      </c>
      <c r="AX2005" s="14" t="s">
        <v>79</v>
      </c>
      <c r="AY2005" s="226" t="s">
        <v>174</v>
      </c>
    </row>
    <row r="2006" spans="2:51" s="16" customFormat="1" ht="11.25">
      <c r="B2006" s="238"/>
      <c r="C2006" s="239"/>
      <c r="D2006" s="207" t="s">
        <v>183</v>
      </c>
      <c r="E2006" s="240" t="s">
        <v>1</v>
      </c>
      <c r="F2006" s="241" t="s">
        <v>226</v>
      </c>
      <c r="G2006" s="239"/>
      <c r="H2006" s="242">
        <v>12.7</v>
      </c>
      <c r="I2006" s="243"/>
      <c r="J2006" s="239"/>
      <c r="K2006" s="239"/>
      <c r="L2006" s="244"/>
      <c r="M2006" s="245"/>
      <c r="N2006" s="246"/>
      <c r="O2006" s="246"/>
      <c r="P2006" s="246"/>
      <c r="Q2006" s="246"/>
      <c r="R2006" s="246"/>
      <c r="S2006" s="246"/>
      <c r="T2006" s="247"/>
      <c r="AT2006" s="248" t="s">
        <v>183</v>
      </c>
      <c r="AU2006" s="248" t="s">
        <v>89</v>
      </c>
      <c r="AV2006" s="16" t="s">
        <v>194</v>
      </c>
      <c r="AW2006" s="16" t="s">
        <v>36</v>
      </c>
      <c r="AX2006" s="16" t="s">
        <v>79</v>
      </c>
      <c r="AY2006" s="248" t="s">
        <v>174</v>
      </c>
    </row>
    <row r="2007" spans="2:51" s="13" customFormat="1" ht="11.25">
      <c r="B2007" s="205"/>
      <c r="C2007" s="206"/>
      <c r="D2007" s="207" t="s">
        <v>183</v>
      </c>
      <c r="E2007" s="208" t="s">
        <v>1</v>
      </c>
      <c r="F2007" s="209" t="s">
        <v>1822</v>
      </c>
      <c r="G2007" s="206"/>
      <c r="H2007" s="208" t="s">
        <v>1</v>
      </c>
      <c r="I2007" s="210"/>
      <c r="J2007" s="206"/>
      <c r="K2007" s="206"/>
      <c r="L2007" s="211"/>
      <c r="M2007" s="212"/>
      <c r="N2007" s="213"/>
      <c r="O2007" s="213"/>
      <c r="P2007" s="213"/>
      <c r="Q2007" s="213"/>
      <c r="R2007" s="213"/>
      <c r="S2007" s="213"/>
      <c r="T2007" s="214"/>
      <c r="AT2007" s="215" t="s">
        <v>183</v>
      </c>
      <c r="AU2007" s="215" t="s">
        <v>89</v>
      </c>
      <c r="AV2007" s="13" t="s">
        <v>87</v>
      </c>
      <c r="AW2007" s="13" t="s">
        <v>36</v>
      </c>
      <c r="AX2007" s="13" t="s">
        <v>79</v>
      </c>
      <c r="AY2007" s="215" t="s">
        <v>174</v>
      </c>
    </row>
    <row r="2008" spans="2:51" s="13" customFormat="1" ht="11.25">
      <c r="B2008" s="205"/>
      <c r="C2008" s="206"/>
      <c r="D2008" s="207" t="s">
        <v>183</v>
      </c>
      <c r="E2008" s="208" t="s">
        <v>1</v>
      </c>
      <c r="F2008" s="209" t="s">
        <v>582</v>
      </c>
      <c r="G2008" s="206"/>
      <c r="H2008" s="208" t="s">
        <v>1</v>
      </c>
      <c r="I2008" s="210"/>
      <c r="J2008" s="206"/>
      <c r="K2008" s="206"/>
      <c r="L2008" s="211"/>
      <c r="M2008" s="212"/>
      <c r="N2008" s="213"/>
      <c r="O2008" s="213"/>
      <c r="P2008" s="213"/>
      <c r="Q2008" s="213"/>
      <c r="R2008" s="213"/>
      <c r="S2008" s="213"/>
      <c r="T2008" s="214"/>
      <c r="AT2008" s="215" t="s">
        <v>183</v>
      </c>
      <c r="AU2008" s="215" t="s">
        <v>89</v>
      </c>
      <c r="AV2008" s="13" t="s">
        <v>87</v>
      </c>
      <c r="AW2008" s="13" t="s">
        <v>36</v>
      </c>
      <c r="AX2008" s="13" t="s">
        <v>79</v>
      </c>
      <c r="AY2008" s="215" t="s">
        <v>174</v>
      </c>
    </row>
    <row r="2009" spans="2:51" s="14" customFormat="1" ht="11.25">
      <c r="B2009" s="216"/>
      <c r="C2009" s="217"/>
      <c r="D2009" s="207" t="s">
        <v>183</v>
      </c>
      <c r="E2009" s="218" t="s">
        <v>1</v>
      </c>
      <c r="F2009" s="219" t="s">
        <v>1823</v>
      </c>
      <c r="G2009" s="217"/>
      <c r="H2009" s="220">
        <v>9</v>
      </c>
      <c r="I2009" s="221"/>
      <c r="J2009" s="217"/>
      <c r="K2009" s="217"/>
      <c r="L2009" s="222"/>
      <c r="M2009" s="223"/>
      <c r="N2009" s="224"/>
      <c r="O2009" s="224"/>
      <c r="P2009" s="224"/>
      <c r="Q2009" s="224"/>
      <c r="R2009" s="224"/>
      <c r="S2009" s="224"/>
      <c r="T2009" s="225"/>
      <c r="AT2009" s="226" t="s">
        <v>183</v>
      </c>
      <c r="AU2009" s="226" t="s">
        <v>89</v>
      </c>
      <c r="AV2009" s="14" t="s">
        <v>89</v>
      </c>
      <c r="AW2009" s="14" t="s">
        <v>36</v>
      </c>
      <c r="AX2009" s="14" t="s">
        <v>79</v>
      </c>
      <c r="AY2009" s="226" t="s">
        <v>174</v>
      </c>
    </row>
    <row r="2010" spans="2:51" s="16" customFormat="1" ht="11.25">
      <c r="B2010" s="238"/>
      <c r="C2010" s="239"/>
      <c r="D2010" s="207" t="s">
        <v>183</v>
      </c>
      <c r="E2010" s="240" t="s">
        <v>1</v>
      </c>
      <c r="F2010" s="241" t="s">
        <v>226</v>
      </c>
      <c r="G2010" s="239"/>
      <c r="H2010" s="242">
        <v>9</v>
      </c>
      <c r="I2010" s="243"/>
      <c r="J2010" s="239"/>
      <c r="K2010" s="239"/>
      <c r="L2010" s="244"/>
      <c r="M2010" s="245"/>
      <c r="N2010" s="246"/>
      <c r="O2010" s="246"/>
      <c r="P2010" s="246"/>
      <c r="Q2010" s="246"/>
      <c r="R2010" s="246"/>
      <c r="S2010" s="246"/>
      <c r="T2010" s="247"/>
      <c r="AT2010" s="248" t="s">
        <v>183</v>
      </c>
      <c r="AU2010" s="248" t="s">
        <v>89</v>
      </c>
      <c r="AV2010" s="16" t="s">
        <v>194</v>
      </c>
      <c r="AW2010" s="16" t="s">
        <v>36</v>
      </c>
      <c r="AX2010" s="16" t="s">
        <v>79</v>
      </c>
      <c r="AY2010" s="248" t="s">
        <v>174</v>
      </c>
    </row>
    <row r="2011" spans="2:51" s="15" customFormat="1" ht="11.25">
      <c r="B2011" s="227"/>
      <c r="C2011" s="228"/>
      <c r="D2011" s="207" t="s">
        <v>183</v>
      </c>
      <c r="E2011" s="229" t="s">
        <v>1</v>
      </c>
      <c r="F2011" s="230" t="s">
        <v>188</v>
      </c>
      <c r="G2011" s="228"/>
      <c r="H2011" s="231">
        <v>21.7</v>
      </c>
      <c r="I2011" s="232"/>
      <c r="J2011" s="228"/>
      <c r="K2011" s="228"/>
      <c r="L2011" s="233"/>
      <c r="M2011" s="234"/>
      <c r="N2011" s="235"/>
      <c r="O2011" s="235"/>
      <c r="P2011" s="235"/>
      <c r="Q2011" s="235"/>
      <c r="R2011" s="235"/>
      <c r="S2011" s="235"/>
      <c r="T2011" s="236"/>
      <c r="AT2011" s="237" t="s">
        <v>183</v>
      </c>
      <c r="AU2011" s="237" t="s">
        <v>89</v>
      </c>
      <c r="AV2011" s="15" t="s">
        <v>181</v>
      </c>
      <c r="AW2011" s="15" t="s">
        <v>36</v>
      </c>
      <c r="AX2011" s="15" t="s">
        <v>87</v>
      </c>
      <c r="AY2011" s="237" t="s">
        <v>174</v>
      </c>
    </row>
    <row r="2012" spans="1:65" s="2" customFormat="1" ht="14.45" customHeight="1">
      <c r="A2012" s="35"/>
      <c r="B2012" s="36"/>
      <c r="C2012" s="192" t="s">
        <v>1824</v>
      </c>
      <c r="D2012" s="192" t="s">
        <v>176</v>
      </c>
      <c r="E2012" s="193" t="s">
        <v>1825</v>
      </c>
      <c r="F2012" s="194" t="s">
        <v>1826</v>
      </c>
      <c r="G2012" s="195" t="s">
        <v>1573</v>
      </c>
      <c r="H2012" s="259"/>
      <c r="I2012" s="197"/>
      <c r="J2012" s="198">
        <f>ROUND(I2012*H2012,2)</f>
        <v>0</v>
      </c>
      <c r="K2012" s="194" t="s">
        <v>180</v>
      </c>
      <c r="L2012" s="40"/>
      <c r="M2012" s="199" t="s">
        <v>1</v>
      </c>
      <c r="N2012" s="200" t="s">
        <v>44</v>
      </c>
      <c r="O2012" s="72"/>
      <c r="P2012" s="201">
        <f>O2012*H2012</f>
        <v>0</v>
      </c>
      <c r="Q2012" s="201">
        <v>0</v>
      </c>
      <c r="R2012" s="201">
        <f>Q2012*H2012</f>
        <v>0</v>
      </c>
      <c r="S2012" s="201">
        <v>0</v>
      </c>
      <c r="T2012" s="202">
        <f>S2012*H2012</f>
        <v>0</v>
      </c>
      <c r="U2012" s="35"/>
      <c r="V2012" s="35"/>
      <c r="W2012" s="35"/>
      <c r="X2012" s="35"/>
      <c r="Y2012" s="35"/>
      <c r="Z2012" s="35"/>
      <c r="AA2012" s="35"/>
      <c r="AB2012" s="35"/>
      <c r="AC2012" s="35"/>
      <c r="AD2012" s="35"/>
      <c r="AE2012" s="35"/>
      <c r="AR2012" s="203" t="s">
        <v>278</v>
      </c>
      <c r="AT2012" s="203" t="s">
        <v>176</v>
      </c>
      <c r="AU2012" s="203" t="s">
        <v>89</v>
      </c>
      <c r="AY2012" s="18" t="s">
        <v>174</v>
      </c>
      <c r="BE2012" s="204">
        <f>IF(N2012="základní",J2012,0)</f>
        <v>0</v>
      </c>
      <c r="BF2012" s="204">
        <f>IF(N2012="snížená",J2012,0)</f>
        <v>0</v>
      </c>
      <c r="BG2012" s="204">
        <f>IF(N2012="zákl. přenesená",J2012,0)</f>
        <v>0</v>
      </c>
      <c r="BH2012" s="204">
        <f>IF(N2012="sníž. přenesená",J2012,0)</f>
        <v>0</v>
      </c>
      <c r="BI2012" s="204">
        <f>IF(N2012="nulová",J2012,0)</f>
        <v>0</v>
      </c>
      <c r="BJ2012" s="18" t="s">
        <v>87</v>
      </c>
      <c r="BK2012" s="204">
        <f>ROUND(I2012*H2012,2)</f>
        <v>0</v>
      </c>
      <c r="BL2012" s="18" t="s">
        <v>278</v>
      </c>
      <c r="BM2012" s="203" t="s">
        <v>1827</v>
      </c>
    </row>
    <row r="2013" spans="2:63" s="12" customFormat="1" ht="22.9" customHeight="1">
      <c r="B2013" s="176"/>
      <c r="C2013" s="177"/>
      <c r="D2013" s="178" t="s">
        <v>78</v>
      </c>
      <c r="E2013" s="190" t="s">
        <v>1828</v>
      </c>
      <c r="F2013" s="190" t="s">
        <v>1829</v>
      </c>
      <c r="G2013" s="177"/>
      <c r="H2013" s="177"/>
      <c r="I2013" s="180"/>
      <c r="J2013" s="191">
        <f>BK2013</f>
        <v>0</v>
      </c>
      <c r="K2013" s="177"/>
      <c r="L2013" s="182"/>
      <c r="M2013" s="183"/>
      <c r="N2013" s="184"/>
      <c r="O2013" s="184"/>
      <c r="P2013" s="185">
        <f>SUM(P2014:P2080)</f>
        <v>0</v>
      </c>
      <c r="Q2013" s="184"/>
      <c r="R2013" s="185">
        <f>SUM(R2014:R2080)</f>
        <v>0.48894950000000004</v>
      </c>
      <c r="S2013" s="184"/>
      <c r="T2013" s="186">
        <f>SUM(T2014:T2080)</f>
        <v>0.294974</v>
      </c>
      <c r="AR2013" s="187" t="s">
        <v>89</v>
      </c>
      <c r="AT2013" s="188" t="s">
        <v>78</v>
      </c>
      <c r="AU2013" s="188" t="s">
        <v>87</v>
      </c>
      <c r="AY2013" s="187" t="s">
        <v>174</v>
      </c>
      <c r="BK2013" s="189">
        <f>SUM(BK2014:BK2080)</f>
        <v>0</v>
      </c>
    </row>
    <row r="2014" spans="1:65" s="2" customFormat="1" ht="14.45" customHeight="1">
      <c r="A2014" s="35"/>
      <c r="B2014" s="36"/>
      <c r="C2014" s="192" t="s">
        <v>1830</v>
      </c>
      <c r="D2014" s="192" t="s">
        <v>176</v>
      </c>
      <c r="E2014" s="193" t="s">
        <v>1831</v>
      </c>
      <c r="F2014" s="194" t="s">
        <v>1832</v>
      </c>
      <c r="G2014" s="195" t="s">
        <v>357</v>
      </c>
      <c r="H2014" s="196">
        <v>7</v>
      </c>
      <c r="I2014" s="197"/>
      <c r="J2014" s="198">
        <f>ROUND(I2014*H2014,2)</f>
        <v>0</v>
      </c>
      <c r="K2014" s="194" t="s">
        <v>180</v>
      </c>
      <c r="L2014" s="40"/>
      <c r="M2014" s="199" t="s">
        <v>1</v>
      </c>
      <c r="N2014" s="200" t="s">
        <v>44</v>
      </c>
      <c r="O2014" s="72"/>
      <c r="P2014" s="201">
        <f>O2014*H2014</f>
        <v>0</v>
      </c>
      <c r="Q2014" s="201">
        <v>0</v>
      </c>
      <c r="R2014" s="201">
        <f>Q2014*H2014</f>
        <v>0</v>
      </c>
      <c r="S2014" s="201">
        <v>0.0017</v>
      </c>
      <c r="T2014" s="202">
        <f>S2014*H2014</f>
        <v>0.011899999999999999</v>
      </c>
      <c r="U2014" s="35"/>
      <c r="V2014" s="35"/>
      <c r="W2014" s="35"/>
      <c r="X2014" s="35"/>
      <c r="Y2014" s="35"/>
      <c r="Z2014" s="35"/>
      <c r="AA2014" s="35"/>
      <c r="AB2014" s="35"/>
      <c r="AC2014" s="35"/>
      <c r="AD2014" s="35"/>
      <c r="AE2014" s="35"/>
      <c r="AR2014" s="203" t="s">
        <v>278</v>
      </c>
      <c r="AT2014" s="203" t="s">
        <v>176</v>
      </c>
      <c r="AU2014" s="203" t="s">
        <v>89</v>
      </c>
      <c r="AY2014" s="18" t="s">
        <v>174</v>
      </c>
      <c r="BE2014" s="204">
        <f>IF(N2014="základní",J2014,0)</f>
        <v>0</v>
      </c>
      <c r="BF2014" s="204">
        <f>IF(N2014="snížená",J2014,0)</f>
        <v>0</v>
      </c>
      <c r="BG2014" s="204">
        <f>IF(N2014="zákl. přenesená",J2014,0)</f>
        <v>0</v>
      </c>
      <c r="BH2014" s="204">
        <f>IF(N2014="sníž. přenesená",J2014,0)</f>
        <v>0</v>
      </c>
      <c r="BI2014" s="204">
        <f>IF(N2014="nulová",J2014,0)</f>
        <v>0</v>
      </c>
      <c r="BJ2014" s="18" t="s">
        <v>87</v>
      </c>
      <c r="BK2014" s="204">
        <f>ROUND(I2014*H2014,2)</f>
        <v>0</v>
      </c>
      <c r="BL2014" s="18" t="s">
        <v>278</v>
      </c>
      <c r="BM2014" s="203" t="s">
        <v>1833</v>
      </c>
    </row>
    <row r="2015" spans="2:51" s="13" customFormat="1" ht="11.25">
      <c r="B2015" s="205"/>
      <c r="C2015" s="206"/>
      <c r="D2015" s="207" t="s">
        <v>183</v>
      </c>
      <c r="E2015" s="208" t="s">
        <v>1</v>
      </c>
      <c r="F2015" s="209" t="s">
        <v>1382</v>
      </c>
      <c r="G2015" s="206"/>
      <c r="H2015" s="208" t="s">
        <v>1</v>
      </c>
      <c r="I2015" s="210"/>
      <c r="J2015" s="206"/>
      <c r="K2015" s="206"/>
      <c r="L2015" s="211"/>
      <c r="M2015" s="212"/>
      <c r="N2015" s="213"/>
      <c r="O2015" s="213"/>
      <c r="P2015" s="213"/>
      <c r="Q2015" s="213"/>
      <c r="R2015" s="213"/>
      <c r="S2015" s="213"/>
      <c r="T2015" s="214"/>
      <c r="AT2015" s="215" t="s">
        <v>183</v>
      </c>
      <c r="AU2015" s="215" t="s">
        <v>89</v>
      </c>
      <c r="AV2015" s="13" t="s">
        <v>87</v>
      </c>
      <c r="AW2015" s="13" t="s">
        <v>36</v>
      </c>
      <c r="AX2015" s="13" t="s">
        <v>79</v>
      </c>
      <c r="AY2015" s="215" t="s">
        <v>174</v>
      </c>
    </row>
    <row r="2016" spans="2:51" s="14" customFormat="1" ht="11.25">
      <c r="B2016" s="216"/>
      <c r="C2016" s="217"/>
      <c r="D2016" s="207" t="s">
        <v>183</v>
      </c>
      <c r="E2016" s="218" t="s">
        <v>1</v>
      </c>
      <c r="F2016" s="219" t="s">
        <v>1834</v>
      </c>
      <c r="G2016" s="217"/>
      <c r="H2016" s="220">
        <v>7</v>
      </c>
      <c r="I2016" s="221"/>
      <c r="J2016" s="217"/>
      <c r="K2016" s="217"/>
      <c r="L2016" s="222"/>
      <c r="M2016" s="223"/>
      <c r="N2016" s="224"/>
      <c r="O2016" s="224"/>
      <c r="P2016" s="224"/>
      <c r="Q2016" s="224"/>
      <c r="R2016" s="224"/>
      <c r="S2016" s="224"/>
      <c r="T2016" s="225"/>
      <c r="AT2016" s="226" t="s">
        <v>183</v>
      </c>
      <c r="AU2016" s="226" t="s">
        <v>89</v>
      </c>
      <c r="AV2016" s="14" t="s">
        <v>89</v>
      </c>
      <c r="AW2016" s="14" t="s">
        <v>36</v>
      </c>
      <c r="AX2016" s="14" t="s">
        <v>79</v>
      </c>
      <c r="AY2016" s="226" t="s">
        <v>174</v>
      </c>
    </row>
    <row r="2017" spans="2:51" s="15" customFormat="1" ht="11.25">
      <c r="B2017" s="227"/>
      <c r="C2017" s="228"/>
      <c r="D2017" s="207" t="s">
        <v>183</v>
      </c>
      <c r="E2017" s="229" t="s">
        <v>1</v>
      </c>
      <c r="F2017" s="230" t="s">
        <v>188</v>
      </c>
      <c r="G2017" s="228"/>
      <c r="H2017" s="231">
        <v>7</v>
      </c>
      <c r="I2017" s="232"/>
      <c r="J2017" s="228"/>
      <c r="K2017" s="228"/>
      <c r="L2017" s="233"/>
      <c r="M2017" s="234"/>
      <c r="N2017" s="235"/>
      <c r="O2017" s="235"/>
      <c r="P2017" s="235"/>
      <c r="Q2017" s="235"/>
      <c r="R2017" s="235"/>
      <c r="S2017" s="235"/>
      <c r="T2017" s="236"/>
      <c r="AT2017" s="237" t="s">
        <v>183</v>
      </c>
      <c r="AU2017" s="237" t="s">
        <v>89</v>
      </c>
      <c r="AV2017" s="15" t="s">
        <v>181</v>
      </c>
      <c r="AW2017" s="15" t="s">
        <v>36</v>
      </c>
      <c r="AX2017" s="15" t="s">
        <v>87</v>
      </c>
      <c r="AY2017" s="237" t="s">
        <v>174</v>
      </c>
    </row>
    <row r="2018" spans="1:65" s="2" customFormat="1" ht="14.45" customHeight="1">
      <c r="A2018" s="35"/>
      <c r="B2018" s="36"/>
      <c r="C2018" s="192" t="s">
        <v>1835</v>
      </c>
      <c r="D2018" s="192" t="s">
        <v>176</v>
      </c>
      <c r="E2018" s="193" t="s">
        <v>1836</v>
      </c>
      <c r="F2018" s="194" t="s">
        <v>1837</v>
      </c>
      <c r="G2018" s="195" t="s">
        <v>357</v>
      </c>
      <c r="H2018" s="196">
        <v>37.95</v>
      </c>
      <c r="I2018" s="197"/>
      <c r="J2018" s="198">
        <f>ROUND(I2018*H2018,2)</f>
        <v>0</v>
      </c>
      <c r="K2018" s="194" t="s">
        <v>180</v>
      </c>
      <c r="L2018" s="40"/>
      <c r="M2018" s="199" t="s">
        <v>1</v>
      </c>
      <c r="N2018" s="200" t="s">
        <v>44</v>
      </c>
      <c r="O2018" s="72"/>
      <c r="P2018" s="201">
        <f>O2018*H2018</f>
        <v>0</v>
      </c>
      <c r="Q2018" s="201">
        <v>0</v>
      </c>
      <c r="R2018" s="201">
        <f>Q2018*H2018</f>
        <v>0</v>
      </c>
      <c r="S2018" s="201">
        <v>0.00177</v>
      </c>
      <c r="T2018" s="202">
        <f>S2018*H2018</f>
        <v>0.06717150000000001</v>
      </c>
      <c r="U2018" s="35"/>
      <c r="V2018" s="35"/>
      <c r="W2018" s="35"/>
      <c r="X2018" s="35"/>
      <c r="Y2018" s="35"/>
      <c r="Z2018" s="35"/>
      <c r="AA2018" s="35"/>
      <c r="AB2018" s="35"/>
      <c r="AC2018" s="35"/>
      <c r="AD2018" s="35"/>
      <c r="AE2018" s="35"/>
      <c r="AR2018" s="203" t="s">
        <v>278</v>
      </c>
      <c r="AT2018" s="203" t="s">
        <v>176</v>
      </c>
      <c r="AU2018" s="203" t="s">
        <v>89</v>
      </c>
      <c r="AY2018" s="18" t="s">
        <v>174</v>
      </c>
      <c r="BE2018" s="204">
        <f>IF(N2018="základní",J2018,0)</f>
        <v>0</v>
      </c>
      <c r="BF2018" s="204">
        <f>IF(N2018="snížená",J2018,0)</f>
        <v>0</v>
      </c>
      <c r="BG2018" s="204">
        <f>IF(N2018="zákl. přenesená",J2018,0)</f>
        <v>0</v>
      </c>
      <c r="BH2018" s="204">
        <f>IF(N2018="sníž. přenesená",J2018,0)</f>
        <v>0</v>
      </c>
      <c r="BI2018" s="204">
        <f>IF(N2018="nulová",J2018,0)</f>
        <v>0</v>
      </c>
      <c r="BJ2018" s="18" t="s">
        <v>87</v>
      </c>
      <c r="BK2018" s="204">
        <f>ROUND(I2018*H2018,2)</f>
        <v>0</v>
      </c>
      <c r="BL2018" s="18" t="s">
        <v>278</v>
      </c>
      <c r="BM2018" s="203" t="s">
        <v>1838</v>
      </c>
    </row>
    <row r="2019" spans="2:51" s="13" customFormat="1" ht="11.25">
      <c r="B2019" s="205"/>
      <c r="C2019" s="206"/>
      <c r="D2019" s="207" t="s">
        <v>183</v>
      </c>
      <c r="E2019" s="208" t="s">
        <v>1</v>
      </c>
      <c r="F2019" s="209" t="s">
        <v>1382</v>
      </c>
      <c r="G2019" s="206"/>
      <c r="H2019" s="208" t="s">
        <v>1</v>
      </c>
      <c r="I2019" s="210"/>
      <c r="J2019" s="206"/>
      <c r="K2019" s="206"/>
      <c r="L2019" s="211"/>
      <c r="M2019" s="212"/>
      <c r="N2019" s="213"/>
      <c r="O2019" s="213"/>
      <c r="P2019" s="213"/>
      <c r="Q2019" s="213"/>
      <c r="R2019" s="213"/>
      <c r="S2019" s="213"/>
      <c r="T2019" s="214"/>
      <c r="AT2019" s="215" t="s">
        <v>183</v>
      </c>
      <c r="AU2019" s="215" t="s">
        <v>89</v>
      </c>
      <c r="AV2019" s="13" t="s">
        <v>87</v>
      </c>
      <c r="AW2019" s="13" t="s">
        <v>36</v>
      </c>
      <c r="AX2019" s="13" t="s">
        <v>79</v>
      </c>
      <c r="AY2019" s="215" t="s">
        <v>174</v>
      </c>
    </row>
    <row r="2020" spans="2:51" s="14" customFormat="1" ht="11.25">
      <c r="B2020" s="216"/>
      <c r="C2020" s="217"/>
      <c r="D2020" s="207" t="s">
        <v>183</v>
      </c>
      <c r="E2020" s="218" t="s">
        <v>1</v>
      </c>
      <c r="F2020" s="219" t="s">
        <v>1839</v>
      </c>
      <c r="G2020" s="217"/>
      <c r="H2020" s="220">
        <v>37.95</v>
      </c>
      <c r="I2020" s="221"/>
      <c r="J2020" s="217"/>
      <c r="K2020" s="217"/>
      <c r="L2020" s="222"/>
      <c r="M2020" s="223"/>
      <c r="N2020" s="224"/>
      <c r="O2020" s="224"/>
      <c r="P2020" s="224"/>
      <c r="Q2020" s="224"/>
      <c r="R2020" s="224"/>
      <c r="S2020" s="224"/>
      <c r="T2020" s="225"/>
      <c r="AT2020" s="226" t="s">
        <v>183</v>
      </c>
      <c r="AU2020" s="226" t="s">
        <v>89</v>
      </c>
      <c r="AV2020" s="14" t="s">
        <v>89</v>
      </c>
      <c r="AW2020" s="14" t="s">
        <v>36</v>
      </c>
      <c r="AX2020" s="14" t="s">
        <v>79</v>
      </c>
      <c r="AY2020" s="226" t="s">
        <v>174</v>
      </c>
    </row>
    <row r="2021" spans="2:51" s="15" customFormat="1" ht="11.25">
      <c r="B2021" s="227"/>
      <c r="C2021" s="228"/>
      <c r="D2021" s="207" t="s">
        <v>183</v>
      </c>
      <c r="E2021" s="229" t="s">
        <v>1</v>
      </c>
      <c r="F2021" s="230" t="s">
        <v>188</v>
      </c>
      <c r="G2021" s="228"/>
      <c r="H2021" s="231">
        <v>37.95</v>
      </c>
      <c r="I2021" s="232"/>
      <c r="J2021" s="228"/>
      <c r="K2021" s="228"/>
      <c r="L2021" s="233"/>
      <c r="M2021" s="234"/>
      <c r="N2021" s="235"/>
      <c r="O2021" s="235"/>
      <c r="P2021" s="235"/>
      <c r="Q2021" s="235"/>
      <c r="R2021" s="235"/>
      <c r="S2021" s="235"/>
      <c r="T2021" s="236"/>
      <c r="AT2021" s="237" t="s">
        <v>183</v>
      </c>
      <c r="AU2021" s="237" t="s">
        <v>89</v>
      </c>
      <c r="AV2021" s="15" t="s">
        <v>181</v>
      </c>
      <c r="AW2021" s="15" t="s">
        <v>36</v>
      </c>
      <c r="AX2021" s="15" t="s">
        <v>87</v>
      </c>
      <c r="AY2021" s="237" t="s">
        <v>174</v>
      </c>
    </row>
    <row r="2022" spans="1:65" s="2" customFormat="1" ht="14.45" customHeight="1">
      <c r="A2022" s="35"/>
      <c r="B2022" s="36"/>
      <c r="C2022" s="192" t="s">
        <v>1840</v>
      </c>
      <c r="D2022" s="192" t="s">
        <v>176</v>
      </c>
      <c r="E2022" s="193" t="s">
        <v>1841</v>
      </c>
      <c r="F2022" s="194" t="s">
        <v>1842</v>
      </c>
      <c r="G2022" s="195" t="s">
        <v>357</v>
      </c>
      <c r="H2022" s="196">
        <v>17</v>
      </c>
      <c r="I2022" s="197"/>
      <c r="J2022" s="198">
        <f>ROUND(I2022*H2022,2)</f>
        <v>0</v>
      </c>
      <c r="K2022" s="194" t="s">
        <v>180</v>
      </c>
      <c r="L2022" s="40"/>
      <c r="M2022" s="199" t="s">
        <v>1</v>
      </c>
      <c r="N2022" s="200" t="s">
        <v>44</v>
      </c>
      <c r="O2022" s="72"/>
      <c r="P2022" s="201">
        <f>O2022*H2022</f>
        <v>0</v>
      </c>
      <c r="Q2022" s="201">
        <v>0</v>
      </c>
      <c r="R2022" s="201">
        <f>Q2022*H2022</f>
        <v>0</v>
      </c>
      <c r="S2022" s="201">
        <v>0.00167</v>
      </c>
      <c r="T2022" s="202">
        <f>S2022*H2022</f>
        <v>0.028390000000000002</v>
      </c>
      <c r="U2022" s="35"/>
      <c r="V2022" s="35"/>
      <c r="W2022" s="35"/>
      <c r="X2022" s="35"/>
      <c r="Y2022" s="35"/>
      <c r="Z2022" s="35"/>
      <c r="AA2022" s="35"/>
      <c r="AB2022" s="35"/>
      <c r="AC2022" s="35"/>
      <c r="AD2022" s="35"/>
      <c r="AE2022" s="35"/>
      <c r="AR2022" s="203" t="s">
        <v>278</v>
      </c>
      <c r="AT2022" s="203" t="s">
        <v>176</v>
      </c>
      <c r="AU2022" s="203" t="s">
        <v>89</v>
      </c>
      <c r="AY2022" s="18" t="s">
        <v>174</v>
      </c>
      <c r="BE2022" s="204">
        <f>IF(N2022="základní",J2022,0)</f>
        <v>0</v>
      </c>
      <c r="BF2022" s="204">
        <f>IF(N2022="snížená",J2022,0)</f>
        <v>0</v>
      </c>
      <c r="BG2022" s="204">
        <f>IF(N2022="zákl. přenesená",J2022,0)</f>
        <v>0</v>
      </c>
      <c r="BH2022" s="204">
        <f>IF(N2022="sníž. přenesená",J2022,0)</f>
        <v>0</v>
      </c>
      <c r="BI2022" s="204">
        <f>IF(N2022="nulová",J2022,0)</f>
        <v>0</v>
      </c>
      <c r="BJ2022" s="18" t="s">
        <v>87</v>
      </c>
      <c r="BK2022" s="204">
        <f>ROUND(I2022*H2022,2)</f>
        <v>0</v>
      </c>
      <c r="BL2022" s="18" t="s">
        <v>278</v>
      </c>
      <c r="BM2022" s="203" t="s">
        <v>1843</v>
      </c>
    </row>
    <row r="2023" spans="2:51" s="13" customFormat="1" ht="11.25">
      <c r="B2023" s="205"/>
      <c r="C2023" s="206"/>
      <c r="D2023" s="207" t="s">
        <v>183</v>
      </c>
      <c r="E2023" s="208" t="s">
        <v>1</v>
      </c>
      <c r="F2023" s="209" t="s">
        <v>1190</v>
      </c>
      <c r="G2023" s="206"/>
      <c r="H2023" s="208" t="s">
        <v>1</v>
      </c>
      <c r="I2023" s="210"/>
      <c r="J2023" s="206"/>
      <c r="K2023" s="206"/>
      <c r="L2023" s="211"/>
      <c r="M2023" s="212"/>
      <c r="N2023" s="213"/>
      <c r="O2023" s="213"/>
      <c r="P2023" s="213"/>
      <c r="Q2023" s="213"/>
      <c r="R2023" s="213"/>
      <c r="S2023" s="213"/>
      <c r="T2023" s="214"/>
      <c r="AT2023" s="215" t="s">
        <v>183</v>
      </c>
      <c r="AU2023" s="215" t="s">
        <v>89</v>
      </c>
      <c r="AV2023" s="13" t="s">
        <v>87</v>
      </c>
      <c r="AW2023" s="13" t="s">
        <v>36</v>
      </c>
      <c r="AX2023" s="13" t="s">
        <v>79</v>
      </c>
      <c r="AY2023" s="215" t="s">
        <v>174</v>
      </c>
    </row>
    <row r="2024" spans="2:51" s="13" customFormat="1" ht="11.25">
      <c r="B2024" s="205"/>
      <c r="C2024" s="206"/>
      <c r="D2024" s="207" t="s">
        <v>183</v>
      </c>
      <c r="E2024" s="208" t="s">
        <v>1</v>
      </c>
      <c r="F2024" s="209" t="s">
        <v>1191</v>
      </c>
      <c r="G2024" s="206"/>
      <c r="H2024" s="208" t="s">
        <v>1</v>
      </c>
      <c r="I2024" s="210"/>
      <c r="J2024" s="206"/>
      <c r="K2024" s="206"/>
      <c r="L2024" s="211"/>
      <c r="M2024" s="212"/>
      <c r="N2024" s="213"/>
      <c r="O2024" s="213"/>
      <c r="P2024" s="213"/>
      <c r="Q2024" s="213"/>
      <c r="R2024" s="213"/>
      <c r="S2024" s="213"/>
      <c r="T2024" s="214"/>
      <c r="AT2024" s="215" t="s">
        <v>183</v>
      </c>
      <c r="AU2024" s="215" t="s">
        <v>89</v>
      </c>
      <c r="AV2024" s="13" t="s">
        <v>87</v>
      </c>
      <c r="AW2024" s="13" t="s">
        <v>36</v>
      </c>
      <c r="AX2024" s="13" t="s">
        <v>79</v>
      </c>
      <c r="AY2024" s="215" t="s">
        <v>174</v>
      </c>
    </row>
    <row r="2025" spans="2:51" s="14" customFormat="1" ht="11.25">
      <c r="B2025" s="216"/>
      <c r="C2025" s="217"/>
      <c r="D2025" s="207" t="s">
        <v>183</v>
      </c>
      <c r="E2025" s="218" t="s">
        <v>1</v>
      </c>
      <c r="F2025" s="219" t="s">
        <v>1844</v>
      </c>
      <c r="G2025" s="217"/>
      <c r="H2025" s="220">
        <v>14</v>
      </c>
      <c r="I2025" s="221"/>
      <c r="J2025" s="217"/>
      <c r="K2025" s="217"/>
      <c r="L2025" s="222"/>
      <c r="M2025" s="223"/>
      <c r="N2025" s="224"/>
      <c r="O2025" s="224"/>
      <c r="P2025" s="224"/>
      <c r="Q2025" s="224"/>
      <c r="R2025" s="224"/>
      <c r="S2025" s="224"/>
      <c r="T2025" s="225"/>
      <c r="AT2025" s="226" t="s">
        <v>183</v>
      </c>
      <c r="AU2025" s="226" t="s">
        <v>89</v>
      </c>
      <c r="AV2025" s="14" t="s">
        <v>89</v>
      </c>
      <c r="AW2025" s="14" t="s">
        <v>36</v>
      </c>
      <c r="AX2025" s="14" t="s">
        <v>79</v>
      </c>
      <c r="AY2025" s="226" t="s">
        <v>174</v>
      </c>
    </row>
    <row r="2026" spans="2:51" s="16" customFormat="1" ht="11.25">
      <c r="B2026" s="238"/>
      <c r="C2026" s="239"/>
      <c r="D2026" s="207" t="s">
        <v>183</v>
      </c>
      <c r="E2026" s="240" t="s">
        <v>1</v>
      </c>
      <c r="F2026" s="241" t="s">
        <v>226</v>
      </c>
      <c r="G2026" s="239"/>
      <c r="H2026" s="242">
        <v>14</v>
      </c>
      <c r="I2026" s="243"/>
      <c r="J2026" s="239"/>
      <c r="K2026" s="239"/>
      <c r="L2026" s="244"/>
      <c r="M2026" s="245"/>
      <c r="N2026" s="246"/>
      <c r="O2026" s="246"/>
      <c r="P2026" s="246"/>
      <c r="Q2026" s="246"/>
      <c r="R2026" s="246"/>
      <c r="S2026" s="246"/>
      <c r="T2026" s="247"/>
      <c r="AT2026" s="248" t="s">
        <v>183</v>
      </c>
      <c r="AU2026" s="248" t="s">
        <v>89</v>
      </c>
      <c r="AV2026" s="16" t="s">
        <v>194</v>
      </c>
      <c r="AW2026" s="16" t="s">
        <v>36</v>
      </c>
      <c r="AX2026" s="16" t="s">
        <v>79</v>
      </c>
      <c r="AY2026" s="248" t="s">
        <v>174</v>
      </c>
    </row>
    <row r="2027" spans="2:51" s="13" customFormat="1" ht="11.25">
      <c r="B2027" s="205"/>
      <c r="C2027" s="206"/>
      <c r="D2027" s="207" t="s">
        <v>183</v>
      </c>
      <c r="E2027" s="208" t="s">
        <v>1</v>
      </c>
      <c r="F2027" s="209" t="s">
        <v>1845</v>
      </c>
      <c r="G2027" s="206"/>
      <c r="H2027" s="208" t="s">
        <v>1</v>
      </c>
      <c r="I2027" s="210"/>
      <c r="J2027" s="206"/>
      <c r="K2027" s="206"/>
      <c r="L2027" s="211"/>
      <c r="M2027" s="212"/>
      <c r="N2027" s="213"/>
      <c r="O2027" s="213"/>
      <c r="P2027" s="213"/>
      <c r="Q2027" s="213"/>
      <c r="R2027" s="213"/>
      <c r="S2027" s="213"/>
      <c r="T2027" s="214"/>
      <c r="AT2027" s="215" t="s">
        <v>183</v>
      </c>
      <c r="AU2027" s="215" t="s">
        <v>89</v>
      </c>
      <c r="AV2027" s="13" t="s">
        <v>87</v>
      </c>
      <c r="AW2027" s="13" t="s">
        <v>36</v>
      </c>
      <c r="AX2027" s="13" t="s">
        <v>79</v>
      </c>
      <c r="AY2027" s="215" t="s">
        <v>174</v>
      </c>
    </row>
    <row r="2028" spans="2:51" s="13" customFormat="1" ht="11.25">
      <c r="B2028" s="205"/>
      <c r="C2028" s="206"/>
      <c r="D2028" s="207" t="s">
        <v>183</v>
      </c>
      <c r="E2028" s="208" t="s">
        <v>1</v>
      </c>
      <c r="F2028" s="209" t="s">
        <v>1184</v>
      </c>
      <c r="G2028" s="206"/>
      <c r="H2028" s="208" t="s">
        <v>1</v>
      </c>
      <c r="I2028" s="210"/>
      <c r="J2028" s="206"/>
      <c r="K2028" s="206"/>
      <c r="L2028" s="211"/>
      <c r="M2028" s="212"/>
      <c r="N2028" s="213"/>
      <c r="O2028" s="213"/>
      <c r="P2028" s="213"/>
      <c r="Q2028" s="213"/>
      <c r="R2028" s="213"/>
      <c r="S2028" s="213"/>
      <c r="T2028" s="214"/>
      <c r="AT2028" s="215" t="s">
        <v>183</v>
      </c>
      <c r="AU2028" s="215" t="s">
        <v>89</v>
      </c>
      <c r="AV2028" s="13" t="s">
        <v>87</v>
      </c>
      <c r="AW2028" s="13" t="s">
        <v>36</v>
      </c>
      <c r="AX2028" s="13" t="s">
        <v>79</v>
      </c>
      <c r="AY2028" s="215" t="s">
        <v>174</v>
      </c>
    </row>
    <row r="2029" spans="2:51" s="14" customFormat="1" ht="11.25">
      <c r="B2029" s="216"/>
      <c r="C2029" s="217"/>
      <c r="D2029" s="207" t="s">
        <v>183</v>
      </c>
      <c r="E2029" s="218" t="s">
        <v>1</v>
      </c>
      <c r="F2029" s="219" t="s">
        <v>899</v>
      </c>
      <c r="G2029" s="217"/>
      <c r="H2029" s="220">
        <v>3</v>
      </c>
      <c r="I2029" s="221"/>
      <c r="J2029" s="217"/>
      <c r="K2029" s="217"/>
      <c r="L2029" s="222"/>
      <c r="M2029" s="223"/>
      <c r="N2029" s="224"/>
      <c r="O2029" s="224"/>
      <c r="P2029" s="224"/>
      <c r="Q2029" s="224"/>
      <c r="R2029" s="224"/>
      <c r="S2029" s="224"/>
      <c r="T2029" s="225"/>
      <c r="AT2029" s="226" t="s">
        <v>183</v>
      </c>
      <c r="AU2029" s="226" t="s">
        <v>89</v>
      </c>
      <c r="AV2029" s="14" t="s">
        <v>89</v>
      </c>
      <c r="AW2029" s="14" t="s">
        <v>36</v>
      </c>
      <c r="AX2029" s="14" t="s">
        <v>79</v>
      </c>
      <c r="AY2029" s="226" t="s">
        <v>174</v>
      </c>
    </row>
    <row r="2030" spans="2:51" s="16" customFormat="1" ht="11.25">
      <c r="B2030" s="238"/>
      <c r="C2030" s="239"/>
      <c r="D2030" s="207" t="s">
        <v>183</v>
      </c>
      <c r="E2030" s="240" t="s">
        <v>1</v>
      </c>
      <c r="F2030" s="241" t="s">
        <v>226</v>
      </c>
      <c r="G2030" s="239"/>
      <c r="H2030" s="242">
        <v>3</v>
      </c>
      <c r="I2030" s="243"/>
      <c r="J2030" s="239"/>
      <c r="K2030" s="239"/>
      <c r="L2030" s="244"/>
      <c r="M2030" s="245"/>
      <c r="N2030" s="246"/>
      <c r="O2030" s="246"/>
      <c r="P2030" s="246"/>
      <c r="Q2030" s="246"/>
      <c r="R2030" s="246"/>
      <c r="S2030" s="246"/>
      <c r="T2030" s="247"/>
      <c r="AT2030" s="248" t="s">
        <v>183</v>
      </c>
      <c r="AU2030" s="248" t="s">
        <v>89</v>
      </c>
      <c r="AV2030" s="16" t="s">
        <v>194</v>
      </c>
      <c r="AW2030" s="16" t="s">
        <v>36</v>
      </c>
      <c r="AX2030" s="16" t="s">
        <v>79</v>
      </c>
      <c r="AY2030" s="248" t="s">
        <v>174</v>
      </c>
    </row>
    <row r="2031" spans="2:51" s="15" customFormat="1" ht="11.25">
      <c r="B2031" s="227"/>
      <c r="C2031" s="228"/>
      <c r="D2031" s="207" t="s">
        <v>183</v>
      </c>
      <c r="E2031" s="229" t="s">
        <v>1</v>
      </c>
      <c r="F2031" s="230" t="s">
        <v>188</v>
      </c>
      <c r="G2031" s="228"/>
      <c r="H2031" s="231">
        <v>17</v>
      </c>
      <c r="I2031" s="232"/>
      <c r="J2031" s="228"/>
      <c r="K2031" s="228"/>
      <c r="L2031" s="233"/>
      <c r="M2031" s="234"/>
      <c r="N2031" s="235"/>
      <c r="O2031" s="235"/>
      <c r="P2031" s="235"/>
      <c r="Q2031" s="235"/>
      <c r="R2031" s="235"/>
      <c r="S2031" s="235"/>
      <c r="T2031" s="236"/>
      <c r="AT2031" s="237" t="s">
        <v>183</v>
      </c>
      <c r="AU2031" s="237" t="s">
        <v>89</v>
      </c>
      <c r="AV2031" s="15" t="s">
        <v>181</v>
      </c>
      <c r="AW2031" s="15" t="s">
        <v>36</v>
      </c>
      <c r="AX2031" s="15" t="s">
        <v>87</v>
      </c>
      <c r="AY2031" s="237" t="s">
        <v>174</v>
      </c>
    </row>
    <row r="2032" spans="1:65" s="2" customFormat="1" ht="14.45" customHeight="1">
      <c r="A2032" s="35"/>
      <c r="B2032" s="36"/>
      <c r="C2032" s="192" t="s">
        <v>1846</v>
      </c>
      <c r="D2032" s="192" t="s">
        <v>176</v>
      </c>
      <c r="E2032" s="193" t="s">
        <v>1847</v>
      </c>
      <c r="F2032" s="194" t="s">
        <v>1848</v>
      </c>
      <c r="G2032" s="195" t="s">
        <v>357</v>
      </c>
      <c r="H2032" s="196">
        <v>23.75</v>
      </c>
      <c r="I2032" s="197"/>
      <c r="J2032" s="198">
        <f>ROUND(I2032*H2032,2)</f>
        <v>0</v>
      </c>
      <c r="K2032" s="194" t="s">
        <v>180</v>
      </c>
      <c r="L2032" s="40"/>
      <c r="M2032" s="199" t="s">
        <v>1</v>
      </c>
      <c r="N2032" s="200" t="s">
        <v>44</v>
      </c>
      <c r="O2032" s="72"/>
      <c r="P2032" s="201">
        <f>O2032*H2032</f>
        <v>0</v>
      </c>
      <c r="Q2032" s="201">
        <v>0</v>
      </c>
      <c r="R2032" s="201">
        <f>Q2032*H2032</f>
        <v>0</v>
      </c>
      <c r="S2032" s="201">
        <v>0.00175</v>
      </c>
      <c r="T2032" s="202">
        <f>S2032*H2032</f>
        <v>0.0415625</v>
      </c>
      <c r="U2032" s="35"/>
      <c r="V2032" s="35"/>
      <c r="W2032" s="35"/>
      <c r="X2032" s="35"/>
      <c r="Y2032" s="35"/>
      <c r="Z2032" s="35"/>
      <c r="AA2032" s="35"/>
      <c r="AB2032" s="35"/>
      <c r="AC2032" s="35"/>
      <c r="AD2032" s="35"/>
      <c r="AE2032" s="35"/>
      <c r="AR2032" s="203" t="s">
        <v>278</v>
      </c>
      <c r="AT2032" s="203" t="s">
        <v>176</v>
      </c>
      <c r="AU2032" s="203" t="s">
        <v>89</v>
      </c>
      <c r="AY2032" s="18" t="s">
        <v>174</v>
      </c>
      <c r="BE2032" s="204">
        <f>IF(N2032="základní",J2032,0)</f>
        <v>0</v>
      </c>
      <c r="BF2032" s="204">
        <f>IF(N2032="snížená",J2032,0)</f>
        <v>0</v>
      </c>
      <c r="BG2032" s="204">
        <f>IF(N2032="zákl. přenesená",J2032,0)</f>
        <v>0</v>
      </c>
      <c r="BH2032" s="204">
        <f>IF(N2032="sníž. přenesená",J2032,0)</f>
        <v>0</v>
      </c>
      <c r="BI2032" s="204">
        <f>IF(N2032="nulová",J2032,0)</f>
        <v>0</v>
      </c>
      <c r="BJ2032" s="18" t="s">
        <v>87</v>
      </c>
      <c r="BK2032" s="204">
        <f>ROUND(I2032*H2032,2)</f>
        <v>0</v>
      </c>
      <c r="BL2032" s="18" t="s">
        <v>278</v>
      </c>
      <c r="BM2032" s="203" t="s">
        <v>1849</v>
      </c>
    </row>
    <row r="2033" spans="2:51" s="13" customFormat="1" ht="11.25">
      <c r="B2033" s="205"/>
      <c r="C2033" s="206"/>
      <c r="D2033" s="207" t="s">
        <v>183</v>
      </c>
      <c r="E2033" s="208" t="s">
        <v>1</v>
      </c>
      <c r="F2033" s="209" t="s">
        <v>1382</v>
      </c>
      <c r="G2033" s="206"/>
      <c r="H2033" s="208" t="s">
        <v>1</v>
      </c>
      <c r="I2033" s="210"/>
      <c r="J2033" s="206"/>
      <c r="K2033" s="206"/>
      <c r="L2033" s="211"/>
      <c r="M2033" s="212"/>
      <c r="N2033" s="213"/>
      <c r="O2033" s="213"/>
      <c r="P2033" s="213"/>
      <c r="Q2033" s="213"/>
      <c r="R2033" s="213"/>
      <c r="S2033" s="213"/>
      <c r="T2033" s="214"/>
      <c r="AT2033" s="215" t="s">
        <v>183</v>
      </c>
      <c r="AU2033" s="215" t="s">
        <v>89</v>
      </c>
      <c r="AV2033" s="13" t="s">
        <v>87</v>
      </c>
      <c r="AW2033" s="13" t="s">
        <v>36</v>
      </c>
      <c r="AX2033" s="13" t="s">
        <v>79</v>
      </c>
      <c r="AY2033" s="215" t="s">
        <v>174</v>
      </c>
    </row>
    <row r="2034" spans="2:51" s="14" customFormat="1" ht="11.25">
      <c r="B2034" s="216"/>
      <c r="C2034" s="217"/>
      <c r="D2034" s="207" t="s">
        <v>183</v>
      </c>
      <c r="E2034" s="218" t="s">
        <v>1</v>
      </c>
      <c r="F2034" s="219" t="s">
        <v>1850</v>
      </c>
      <c r="G2034" s="217"/>
      <c r="H2034" s="220">
        <v>23.75</v>
      </c>
      <c r="I2034" s="221"/>
      <c r="J2034" s="217"/>
      <c r="K2034" s="217"/>
      <c r="L2034" s="222"/>
      <c r="M2034" s="223"/>
      <c r="N2034" s="224"/>
      <c r="O2034" s="224"/>
      <c r="P2034" s="224"/>
      <c r="Q2034" s="224"/>
      <c r="R2034" s="224"/>
      <c r="S2034" s="224"/>
      <c r="T2034" s="225"/>
      <c r="AT2034" s="226" t="s">
        <v>183</v>
      </c>
      <c r="AU2034" s="226" t="s">
        <v>89</v>
      </c>
      <c r="AV2034" s="14" t="s">
        <v>89</v>
      </c>
      <c r="AW2034" s="14" t="s">
        <v>36</v>
      </c>
      <c r="AX2034" s="14" t="s">
        <v>79</v>
      </c>
      <c r="AY2034" s="226" t="s">
        <v>174</v>
      </c>
    </row>
    <row r="2035" spans="2:51" s="15" customFormat="1" ht="11.25">
      <c r="B2035" s="227"/>
      <c r="C2035" s="228"/>
      <c r="D2035" s="207" t="s">
        <v>183</v>
      </c>
      <c r="E2035" s="229" t="s">
        <v>1</v>
      </c>
      <c r="F2035" s="230" t="s">
        <v>188</v>
      </c>
      <c r="G2035" s="228"/>
      <c r="H2035" s="231">
        <v>23.75</v>
      </c>
      <c r="I2035" s="232"/>
      <c r="J2035" s="228"/>
      <c r="K2035" s="228"/>
      <c r="L2035" s="233"/>
      <c r="M2035" s="234"/>
      <c r="N2035" s="235"/>
      <c r="O2035" s="235"/>
      <c r="P2035" s="235"/>
      <c r="Q2035" s="235"/>
      <c r="R2035" s="235"/>
      <c r="S2035" s="235"/>
      <c r="T2035" s="236"/>
      <c r="AT2035" s="237" t="s">
        <v>183</v>
      </c>
      <c r="AU2035" s="237" t="s">
        <v>89</v>
      </c>
      <c r="AV2035" s="15" t="s">
        <v>181</v>
      </c>
      <c r="AW2035" s="15" t="s">
        <v>36</v>
      </c>
      <c r="AX2035" s="15" t="s">
        <v>87</v>
      </c>
      <c r="AY2035" s="237" t="s">
        <v>174</v>
      </c>
    </row>
    <row r="2036" spans="1:65" s="2" customFormat="1" ht="14.45" customHeight="1">
      <c r="A2036" s="35"/>
      <c r="B2036" s="36"/>
      <c r="C2036" s="192" t="s">
        <v>1851</v>
      </c>
      <c r="D2036" s="192" t="s">
        <v>176</v>
      </c>
      <c r="E2036" s="193" t="s">
        <v>1852</v>
      </c>
      <c r="F2036" s="194" t="s">
        <v>1853</v>
      </c>
      <c r="G2036" s="195" t="s">
        <v>357</v>
      </c>
      <c r="H2036" s="196">
        <v>37.95</v>
      </c>
      <c r="I2036" s="197"/>
      <c r="J2036" s="198">
        <f>ROUND(I2036*H2036,2)</f>
        <v>0</v>
      </c>
      <c r="K2036" s="194" t="s">
        <v>180</v>
      </c>
      <c r="L2036" s="40"/>
      <c r="M2036" s="199" t="s">
        <v>1</v>
      </c>
      <c r="N2036" s="200" t="s">
        <v>44</v>
      </c>
      <c r="O2036" s="72"/>
      <c r="P2036" s="201">
        <f>O2036*H2036</f>
        <v>0</v>
      </c>
      <c r="Q2036" s="201">
        <v>0</v>
      </c>
      <c r="R2036" s="201">
        <f>Q2036*H2036</f>
        <v>0</v>
      </c>
      <c r="S2036" s="201">
        <v>0.0026</v>
      </c>
      <c r="T2036" s="202">
        <f>S2036*H2036</f>
        <v>0.09867000000000001</v>
      </c>
      <c r="U2036" s="35"/>
      <c r="V2036" s="35"/>
      <c r="W2036" s="35"/>
      <c r="X2036" s="35"/>
      <c r="Y2036" s="35"/>
      <c r="Z2036" s="35"/>
      <c r="AA2036" s="35"/>
      <c r="AB2036" s="35"/>
      <c r="AC2036" s="35"/>
      <c r="AD2036" s="35"/>
      <c r="AE2036" s="35"/>
      <c r="AR2036" s="203" t="s">
        <v>278</v>
      </c>
      <c r="AT2036" s="203" t="s">
        <v>176</v>
      </c>
      <c r="AU2036" s="203" t="s">
        <v>89</v>
      </c>
      <c r="AY2036" s="18" t="s">
        <v>174</v>
      </c>
      <c r="BE2036" s="204">
        <f>IF(N2036="základní",J2036,0)</f>
        <v>0</v>
      </c>
      <c r="BF2036" s="204">
        <f>IF(N2036="snížená",J2036,0)</f>
        <v>0</v>
      </c>
      <c r="BG2036" s="204">
        <f>IF(N2036="zákl. přenesená",J2036,0)</f>
        <v>0</v>
      </c>
      <c r="BH2036" s="204">
        <f>IF(N2036="sníž. přenesená",J2036,0)</f>
        <v>0</v>
      </c>
      <c r="BI2036" s="204">
        <f>IF(N2036="nulová",J2036,0)</f>
        <v>0</v>
      </c>
      <c r="BJ2036" s="18" t="s">
        <v>87</v>
      </c>
      <c r="BK2036" s="204">
        <f>ROUND(I2036*H2036,2)</f>
        <v>0</v>
      </c>
      <c r="BL2036" s="18" t="s">
        <v>278</v>
      </c>
      <c r="BM2036" s="203" t="s">
        <v>1854</v>
      </c>
    </row>
    <row r="2037" spans="2:51" s="13" customFormat="1" ht="11.25">
      <c r="B2037" s="205"/>
      <c r="C2037" s="206"/>
      <c r="D2037" s="207" t="s">
        <v>183</v>
      </c>
      <c r="E2037" s="208" t="s">
        <v>1</v>
      </c>
      <c r="F2037" s="209" t="s">
        <v>1382</v>
      </c>
      <c r="G2037" s="206"/>
      <c r="H2037" s="208" t="s">
        <v>1</v>
      </c>
      <c r="I2037" s="210"/>
      <c r="J2037" s="206"/>
      <c r="K2037" s="206"/>
      <c r="L2037" s="211"/>
      <c r="M2037" s="212"/>
      <c r="N2037" s="213"/>
      <c r="O2037" s="213"/>
      <c r="P2037" s="213"/>
      <c r="Q2037" s="213"/>
      <c r="R2037" s="213"/>
      <c r="S2037" s="213"/>
      <c r="T2037" s="214"/>
      <c r="AT2037" s="215" t="s">
        <v>183</v>
      </c>
      <c r="AU2037" s="215" t="s">
        <v>89</v>
      </c>
      <c r="AV2037" s="13" t="s">
        <v>87</v>
      </c>
      <c r="AW2037" s="13" t="s">
        <v>36</v>
      </c>
      <c r="AX2037" s="13" t="s">
        <v>79</v>
      </c>
      <c r="AY2037" s="215" t="s">
        <v>174</v>
      </c>
    </row>
    <row r="2038" spans="2:51" s="14" customFormat="1" ht="11.25">
      <c r="B2038" s="216"/>
      <c r="C2038" s="217"/>
      <c r="D2038" s="207" t="s">
        <v>183</v>
      </c>
      <c r="E2038" s="218" t="s">
        <v>1</v>
      </c>
      <c r="F2038" s="219" t="s">
        <v>1839</v>
      </c>
      <c r="G2038" s="217"/>
      <c r="H2038" s="220">
        <v>37.95</v>
      </c>
      <c r="I2038" s="221"/>
      <c r="J2038" s="217"/>
      <c r="K2038" s="217"/>
      <c r="L2038" s="222"/>
      <c r="M2038" s="223"/>
      <c r="N2038" s="224"/>
      <c r="O2038" s="224"/>
      <c r="P2038" s="224"/>
      <c r="Q2038" s="224"/>
      <c r="R2038" s="224"/>
      <c r="S2038" s="224"/>
      <c r="T2038" s="225"/>
      <c r="AT2038" s="226" t="s">
        <v>183</v>
      </c>
      <c r="AU2038" s="226" t="s">
        <v>89</v>
      </c>
      <c r="AV2038" s="14" t="s">
        <v>89</v>
      </c>
      <c r="AW2038" s="14" t="s">
        <v>36</v>
      </c>
      <c r="AX2038" s="14" t="s">
        <v>79</v>
      </c>
      <c r="AY2038" s="226" t="s">
        <v>174</v>
      </c>
    </row>
    <row r="2039" spans="2:51" s="15" customFormat="1" ht="11.25">
      <c r="B2039" s="227"/>
      <c r="C2039" s="228"/>
      <c r="D2039" s="207" t="s">
        <v>183</v>
      </c>
      <c r="E2039" s="229" t="s">
        <v>1</v>
      </c>
      <c r="F2039" s="230" t="s">
        <v>188</v>
      </c>
      <c r="G2039" s="228"/>
      <c r="H2039" s="231">
        <v>37.95</v>
      </c>
      <c r="I2039" s="232"/>
      <c r="J2039" s="228"/>
      <c r="K2039" s="228"/>
      <c r="L2039" s="233"/>
      <c r="M2039" s="234"/>
      <c r="N2039" s="235"/>
      <c r="O2039" s="235"/>
      <c r="P2039" s="235"/>
      <c r="Q2039" s="235"/>
      <c r="R2039" s="235"/>
      <c r="S2039" s="235"/>
      <c r="T2039" s="236"/>
      <c r="AT2039" s="237" t="s">
        <v>183</v>
      </c>
      <c r="AU2039" s="237" t="s">
        <v>89</v>
      </c>
      <c r="AV2039" s="15" t="s">
        <v>181</v>
      </c>
      <c r="AW2039" s="15" t="s">
        <v>36</v>
      </c>
      <c r="AX2039" s="15" t="s">
        <v>87</v>
      </c>
      <c r="AY2039" s="237" t="s">
        <v>174</v>
      </c>
    </row>
    <row r="2040" spans="1:65" s="2" customFormat="1" ht="14.45" customHeight="1">
      <c r="A2040" s="35"/>
      <c r="B2040" s="36"/>
      <c r="C2040" s="192" t="s">
        <v>1855</v>
      </c>
      <c r="D2040" s="192" t="s">
        <v>176</v>
      </c>
      <c r="E2040" s="193" t="s">
        <v>1856</v>
      </c>
      <c r="F2040" s="194" t="s">
        <v>1857</v>
      </c>
      <c r="G2040" s="195" t="s">
        <v>357</v>
      </c>
      <c r="H2040" s="196">
        <v>12</v>
      </c>
      <c r="I2040" s="197"/>
      <c r="J2040" s="198">
        <f>ROUND(I2040*H2040,2)</f>
        <v>0</v>
      </c>
      <c r="K2040" s="194" t="s">
        <v>180</v>
      </c>
      <c r="L2040" s="40"/>
      <c r="M2040" s="199" t="s">
        <v>1</v>
      </c>
      <c r="N2040" s="200" t="s">
        <v>44</v>
      </c>
      <c r="O2040" s="72"/>
      <c r="P2040" s="201">
        <f>O2040*H2040</f>
        <v>0</v>
      </c>
      <c r="Q2040" s="201">
        <v>0</v>
      </c>
      <c r="R2040" s="201">
        <f>Q2040*H2040</f>
        <v>0</v>
      </c>
      <c r="S2040" s="201">
        <v>0.00394</v>
      </c>
      <c r="T2040" s="202">
        <f>S2040*H2040</f>
        <v>0.04728</v>
      </c>
      <c r="U2040" s="35"/>
      <c r="V2040" s="35"/>
      <c r="W2040" s="35"/>
      <c r="X2040" s="35"/>
      <c r="Y2040" s="35"/>
      <c r="Z2040" s="35"/>
      <c r="AA2040" s="35"/>
      <c r="AB2040" s="35"/>
      <c r="AC2040" s="35"/>
      <c r="AD2040" s="35"/>
      <c r="AE2040" s="35"/>
      <c r="AR2040" s="203" t="s">
        <v>278</v>
      </c>
      <c r="AT2040" s="203" t="s">
        <v>176</v>
      </c>
      <c r="AU2040" s="203" t="s">
        <v>89</v>
      </c>
      <c r="AY2040" s="18" t="s">
        <v>174</v>
      </c>
      <c r="BE2040" s="204">
        <f>IF(N2040="základní",J2040,0)</f>
        <v>0</v>
      </c>
      <c r="BF2040" s="204">
        <f>IF(N2040="snížená",J2040,0)</f>
        <v>0</v>
      </c>
      <c r="BG2040" s="204">
        <f>IF(N2040="zákl. přenesená",J2040,0)</f>
        <v>0</v>
      </c>
      <c r="BH2040" s="204">
        <f>IF(N2040="sníž. přenesená",J2040,0)</f>
        <v>0</v>
      </c>
      <c r="BI2040" s="204">
        <f>IF(N2040="nulová",J2040,0)</f>
        <v>0</v>
      </c>
      <c r="BJ2040" s="18" t="s">
        <v>87</v>
      </c>
      <c r="BK2040" s="204">
        <f>ROUND(I2040*H2040,2)</f>
        <v>0</v>
      </c>
      <c r="BL2040" s="18" t="s">
        <v>278</v>
      </c>
      <c r="BM2040" s="203" t="s">
        <v>1858</v>
      </c>
    </row>
    <row r="2041" spans="2:51" s="13" customFormat="1" ht="11.25">
      <c r="B2041" s="205"/>
      <c r="C2041" s="206"/>
      <c r="D2041" s="207" t="s">
        <v>183</v>
      </c>
      <c r="E2041" s="208" t="s">
        <v>1</v>
      </c>
      <c r="F2041" s="209" t="s">
        <v>1382</v>
      </c>
      <c r="G2041" s="206"/>
      <c r="H2041" s="208" t="s">
        <v>1</v>
      </c>
      <c r="I2041" s="210"/>
      <c r="J2041" s="206"/>
      <c r="K2041" s="206"/>
      <c r="L2041" s="211"/>
      <c r="M2041" s="212"/>
      <c r="N2041" s="213"/>
      <c r="O2041" s="213"/>
      <c r="P2041" s="213"/>
      <c r="Q2041" s="213"/>
      <c r="R2041" s="213"/>
      <c r="S2041" s="213"/>
      <c r="T2041" s="214"/>
      <c r="AT2041" s="215" t="s">
        <v>183</v>
      </c>
      <c r="AU2041" s="215" t="s">
        <v>89</v>
      </c>
      <c r="AV2041" s="13" t="s">
        <v>87</v>
      </c>
      <c r="AW2041" s="13" t="s">
        <v>36</v>
      </c>
      <c r="AX2041" s="13" t="s">
        <v>79</v>
      </c>
      <c r="AY2041" s="215" t="s">
        <v>174</v>
      </c>
    </row>
    <row r="2042" spans="2:51" s="14" customFormat="1" ht="11.25">
      <c r="B2042" s="216"/>
      <c r="C2042" s="217"/>
      <c r="D2042" s="207" t="s">
        <v>183</v>
      </c>
      <c r="E2042" s="218" t="s">
        <v>1</v>
      </c>
      <c r="F2042" s="219" t="s">
        <v>1859</v>
      </c>
      <c r="G2042" s="217"/>
      <c r="H2042" s="220">
        <v>12</v>
      </c>
      <c r="I2042" s="221"/>
      <c r="J2042" s="217"/>
      <c r="K2042" s="217"/>
      <c r="L2042" s="222"/>
      <c r="M2042" s="223"/>
      <c r="N2042" s="224"/>
      <c r="O2042" s="224"/>
      <c r="P2042" s="224"/>
      <c r="Q2042" s="224"/>
      <c r="R2042" s="224"/>
      <c r="S2042" s="224"/>
      <c r="T2042" s="225"/>
      <c r="AT2042" s="226" t="s">
        <v>183</v>
      </c>
      <c r="AU2042" s="226" t="s">
        <v>89</v>
      </c>
      <c r="AV2042" s="14" t="s">
        <v>89</v>
      </c>
      <c r="AW2042" s="14" t="s">
        <v>36</v>
      </c>
      <c r="AX2042" s="14" t="s">
        <v>79</v>
      </c>
      <c r="AY2042" s="226" t="s">
        <v>174</v>
      </c>
    </row>
    <row r="2043" spans="2:51" s="15" customFormat="1" ht="11.25">
      <c r="B2043" s="227"/>
      <c r="C2043" s="228"/>
      <c r="D2043" s="207" t="s">
        <v>183</v>
      </c>
      <c r="E2043" s="229" t="s">
        <v>1</v>
      </c>
      <c r="F2043" s="230" t="s">
        <v>188</v>
      </c>
      <c r="G2043" s="228"/>
      <c r="H2043" s="231">
        <v>12</v>
      </c>
      <c r="I2043" s="232"/>
      <c r="J2043" s="228"/>
      <c r="K2043" s="228"/>
      <c r="L2043" s="233"/>
      <c r="M2043" s="234"/>
      <c r="N2043" s="235"/>
      <c r="O2043" s="235"/>
      <c r="P2043" s="235"/>
      <c r="Q2043" s="235"/>
      <c r="R2043" s="235"/>
      <c r="S2043" s="235"/>
      <c r="T2043" s="236"/>
      <c r="AT2043" s="237" t="s">
        <v>183</v>
      </c>
      <c r="AU2043" s="237" t="s">
        <v>89</v>
      </c>
      <c r="AV2043" s="15" t="s">
        <v>181</v>
      </c>
      <c r="AW2043" s="15" t="s">
        <v>36</v>
      </c>
      <c r="AX2043" s="15" t="s">
        <v>87</v>
      </c>
      <c r="AY2043" s="237" t="s">
        <v>174</v>
      </c>
    </row>
    <row r="2044" spans="1:65" s="2" customFormat="1" ht="14.45" customHeight="1">
      <c r="A2044" s="35"/>
      <c r="B2044" s="36"/>
      <c r="C2044" s="192" t="s">
        <v>1860</v>
      </c>
      <c r="D2044" s="192" t="s">
        <v>176</v>
      </c>
      <c r="E2044" s="193" t="s">
        <v>1861</v>
      </c>
      <c r="F2044" s="194" t="s">
        <v>1862</v>
      </c>
      <c r="G2044" s="195" t="s">
        <v>357</v>
      </c>
      <c r="H2044" s="196">
        <v>17.25</v>
      </c>
      <c r="I2044" s="197"/>
      <c r="J2044" s="198">
        <f>ROUND(I2044*H2044,2)</f>
        <v>0</v>
      </c>
      <c r="K2044" s="194" t="s">
        <v>180</v>
      </c>
      <c r="L2044" s="40"/>
      <c r="M2044" s="199" t="s">
        <v>1</v>
      </c>
      <c r="N2044" s="200" t="s">
        <v>44</v>
      </c>
      <c r="O2044" s="72"/>
      <c r="P2044" s="201">
        <f>O2044*H2044</f>
        <v>0</v>
      </c>
      <c r="Q2044" s="201">
        <v>0.00287</v>
      </c>
      <c r="R2044" s="201">
        <f>Q2044*H2044</f>
        <v>0.0495075</v>
      </c>
      <c r="S2044" s="201">
        <v>0</v>
      </c>
      <c r="T2044" s="202">
        <f>S2044*H2044</f>
        <v>0</v>
      </c>
      <c r="U2044" s="35"/>
      <c r="V2044" s="35"/>
      <c r="W2044" s="35"/>
      <c r="X2044" s="35"/>
      <c r="Y2044" s="35"/>
      <c r="Z2044" s="35"/>
      <c r="AA2044" s="35"/>
      <c r="AB2044" s="35"/>
      <c r="AC2044" s="35"/>
      <c r="AD2044" s="35"/>
      <c r="AE2044" s="35"/>
      <c r="AR2044" s="203" t="s">
        <v>278</v>
      </c>
      <c r="AT2044" s="203" t="s">
        <v>176</v>
      </c>
      <c r="AU2044" s="203" t="s">
        <v>89</v>
      </c>
      <c r="AY2044" s="18" t="s">
        <v>174</v>
      </c>
      <c r="BE2044" s="204">
        <f>IF(N2044="základní",J2044,0)</f>
        <v>0</v>
      </c>
      <c r="BF2044" s="204">
        <f>IF(N2044="snížená",J2044,0)</f>
        <v>0</v>
      </c>
      <c r="BG2044" s="204">
        <f>IF(N2044="zákl. přenesená",J2044,0)</f>
        <v>0</v>
      </c>
      <c r="BH2044" s="204">
        <f>IF(N2044="sníž. přenesená",J2044,0)</f>
        <v>0</v>
      </c>
      <c r="BI2044" s="204">
        <f>IF(N2044="nulová",J2044,0)</f>
        <v>0</v>
      </c>
      <c r="BJ2044" s="18" t="s">
        <v>87</v>
      </c>
      <c r="BK2044" s="204">
        <f>ROUND(I2044*H2044,2)</f>
        <v>0</v>
      </c>
      <c r="BL2044" s="18" t="s">
        <v>278</v>
      </c>
      <c r="BM2044" s="203" t="s">
        <v>1863</v>
      </c>
    </row>
    <row r="2045" spans="2:51" s="14" customFormat="1" ht="11.25">
      <c r="B2045" s="216"/>
      <c r="C2045" s="217"/>
      <c r="D2045" s="207" t="s">
        <v>183</v>
      </c>
      <c r="E2045" s="218" t="s">
        <v>1</v>
      </c>
      <c r="F2045" s="219" t="s">
        <v>1864</v>
      </c>
      <c r="G2045" s="217"/>
      <c r="H2045" s="220">
        <v>15</v>
      </c>
      <c r="I2045" s="221"/>
      <c r="J2045" s="217"/>
      <c r="K2045" s="217"/>
      <c r="L2045" s="222"/>
      <c r="M2045" s="223"/>
      <c r="N2045" s="224"/>
      <c r="O2045" s="224"/>
      <c r="P2045" s="224"/>
      <c r="Q2045" s="224"/>
      <c r="R2045" s="224"/>
      <c r="S2045" s="224"/>
      <c r="T2045" s="225"/>
      <c r="AT2045" s="226" t="s">
        <v>183</v>
      </c>
      <c r="AU2045" s="226" t="s">
        <v>89</v>
      </c>
      <c r="AV2045" s="14" t="s">
        <v>89</v>
      </c>
      <c r="AW2045" s="14" t="s">
        <v>36</v>
      </c>
      <c r="AX2045" s="14" t="s">
        <v>79</v>
      </c>
      <c r="AY2045" s="226" t="s">
        <v>174</v>
      </c>
    </row>
    <row r="2046" spans="2:51" s="14" customFormat="1" ht="11.25">
      <c r="B2046" s="216"/>
      <c r="C2046" s="217"/>
      <c r="D2046" s="207" t="s">
        <v>183</v>
      </c>
      <c r="E2046" s="218" t="s">
        <v>1</v>
      </c>
      <c r="F2046" s="219" t="s">
        <v>1865</v>
      </c>
      <c r="G2046" s="217"/>
      <c r="H2046" s="220">
        <v>2.25</v>
      </c>
      <c r="I2046" s="221"/>
      <c r="J2046" s="217"/>
      <c r="K2046" s="217"/>
      <c r="L2046" s="222"/>
      <c r="M2046" s="223"/>
      <c r="N2046" s="224"/>
      <c r="O2046" s="224"/>
      <c r="P2046" s="224"/>
      <c r="Q2046" s="224"/>
      <c r="R2046" s="224"/>
      <c r="S2046" s="224"/>
      <c r="T2046" s="225"/>
      <c r="AT2046" s="226" t="s">
        <v>183</v>
      </c>
      <c r="AU2046" s="226" t="s">
        <v>89</v>
      </c>
      <c r="AV2046" s="14" t="s">
        <v>89</v>
      </c>
      <c r="AW2046" s="14" t="s">
        <v>36</v>
      </c>
      <c r="AX2046" s="14" t="s">
        <v>79</v>
      </c>
      <c r="AY2046" s="226" t="s">
        <v>174</v>
      </c>
    </row>
    <row r="2047" spans="2:51" s="15" customFormat="1" ht="11.25">
      <c r="B2047" s="227"/>
      <c r="C2047" s="228"/>
      <c r="D2047" s="207" t="s">
        <v>183</v>
      </c>
      <c r="E2047" s="229" t="s">
        <v>1</v>
      </c>
      <c r="F2047" s="230" t="s">
        <v>188</v>
      </c>
      <c r="G2047" s="228"/>
      <c r="H2047" s="231">
        <v>17.25</v>
      </c>
      <c r="I2047" s="232"/>
      <c r="J2047" s="228"/>
      <c r="K2047" s="228"/>
      <c r="L2047" s="233"/>
      <c r="M2047" s="234"/>
      <c r="N2047" s="235"/>
      <c r="O2047" s="235"/>
      <c r="P2047" s="235"/>
      <c r="Q2047" s="235"/>
      <c r="R2047" s="235"/>
      <c r="S2047" s="235"/>
      <c r="T2047" s="236"/>
      <c r="AT2047" s="237" t="s">
        <v>183</v>
      </c>
      <c r="AU2047" s="237" t="s">
        <v>89</v>
      </c>
      <c r="AV2047" s="15" t="s">
        <v>181</v>
      </c>
      <c r="AW2047" s="15" t="s">
        <v>36</v>
      </c>
      <c r="AX2047" s="15" t="s">
        <v>87</v>
      </c>
      <c r="AY2047" s="237" t="s">
        <v>174</v>
      </c>
    </row>
    <row r="2048" spans="1:65" s="2" customFormat="1" ht="14.45" customHeight="1">
      <c r="A2048" s="35"/>
      <c r="B2048" s="36"/>
      <c r="C2048" s="192" t="s">
        <v>1866</v>
      </c>
      <c r="D2048" s="192" t="s">
        <v>176</v>
      </c>
      <c r="E2048" s="193" t="s">
        <v>1867</v>
      </c>
      <c r="F2048" s="194" t="s">
        <v>1868</v>
      </c>
      <c r="G2048" s="195" t="s">
        <v>357</v>
      </c>
      <c r="H2048" s="196">
        <v>8.5</v>
      </c>
      <c r="I2048" s="197"/>
      <c r="J2048" s="198">
        <f>ROUND(I2048*H2048,2)</f>
        <v>0</v>
      </c>
      <c r="K2048" s="194" t="s">
        <v>180</v>
      </c>
      <c r="L2048" s="40"/>
      <c r="M2048" s="199" t="s">
        <v>1</v>
      </c>
      <c r="N2048" s="200" t="s">
        <v>44</v>
      </c>
      <c r="O2048" s="72"/>
      <c r="P2048" s="201">
        <f>O2048*H2048</f>
        <v>0</v>
      </c>
      <c r="Q2048" s="201">
        <v>0.00159</v>
      </c>
      <c r="R2048" s="201">
        <f>Q2048*H2048</f>
        <v>0.013515000000000001</v>
      </c>
      <c r="S2048" s="201">
        <v>0</v>
      </c>
      <c r="T2048" s="202">
        <f>S2048*H2048</f>
        <v>0</v>
      </c>
      <c r="U2048" s="35"/>
      <c r="V2048" s="35"/>
      <c r="W2048" s="35"/>
      <c r="X2048" s="35"/>
      <c r="Y2048" s="35"/>
      <c r="Z2048" s="35"/>
      <c r="AA2048" s="35"/>
      <c r="AB2048" s="35"/>
      <c r="AC2048" s="35"/>
      <c r="AD2048" s="35"/>
      <c r="AE2048" s="35"/>
      <c r="AR2048" s="203" t="s">
        <v>278</v>
      </c>
      <c r="AT2048" s="203" t="s">
        <v>176</v>
      </c>
      <c r="AU2048" s="203" t="s">
        <v>89</v>
      </c>
      <c r="AY2048" s="18" t="s">
        <v>174</v>
      </c>
      <c r="BE2048" s="204">
        <f>IF(N2048="základní",J2048,0)</f>
        <v>0</v>
      </c>
      <c r="BF2048" s="204">
        <f>IF(N2048="snížená",J2048,0)</f>
        <v>0</v>
      </c>
      <c r="BG2048" s="204">
        <f>IF(N2048="zákl. přenesená",J2048,0)</f>
        <v>0</v>
      </c>
      <c r="BH2048" s="204">
        <f>IF(N2048="sníž. přenesená",J2048,0)</f>
        <v>0</v>
      </c>
      <c r="BI2048" s="204">
        <f>IF(N2048="nulová",J2048,0)</f>
        <v>0</v>
      </c>
      <c r="BJ2048" s="18" t="s">
        <v>87</v>
      </c>
      <c r="BK2048" s="204">
        <f>ROUND(I2048*H2048,2)</f>
        <v>0</v>
      </c>
      <c r="BL2048" s="18" t="s">
        <v>278</v>
      </c>
      <c r="BM2048" s="203" t="s">
        <v>1869</v>
      </c>
    </row>
    <row r="2049" spans="1:65" s="2" customFormat="1" ht="14.45" customHeight="1">
      <c r="A2049" s="35"/>
      <c r="B2049" s="36"/>
      <c r="C2049" s="192" t="s">
        <v>1870</v>
      </c>
      <c r="D2049" s="192" t="s">
        <v>176</v>
      </c>
      <c r="E2049" s="193" t="s">
        <v>1871</v>
      </c>
      <c r="F2049" s="194" t="s">
        <v>1872</v>
      </c>
      <c r="G2049" s="195" t="s">
        <v>357</v>
      </c>
      <c r="H2049" s="196">
        <v>7</v>
      </c>
      <c r="I2049" s="197"/>
      <c r="J2049" s="198">
        <f>ROUND(I2049*H2049,2)</f>
        <v>0</v>
      </c>
      <c r="K2049" s="194" t="s">
        <v>180</v>
      </c>
      <c r="L2049" s="40"/>
      <c r="M2049" s="199" t="s">
        <v>1</v>
      </c>
      <c r="N2049" s="200" t="s">
        <v>44</v>
      </c>
      <c r="O2049" s="72"/>
      <c r="P2049" s="201">
        <f>O2049*H2049</f>
        <v>0</v>
      </c>
      <c r="Q2049" s="201">
        <v>0.00583</v>
      </c>
      <c r="R2049" s="201">
        <f>Q2049*H2049</f>
        <v>0.04081</v>
      </c>
      <c r="S2049" s="201">
        <v>0</v>
      </c>
      <c r="T2049" s="202">
        <f>S2049*H2049</f>
        <v>0</v>
      </c>
      <c r="U2049" s="35"/>
      <c r="V2049" s="35"/>
      <c r="W2049" s="35"/>
      <c r="X2049" s="35"/>
      <c r="Y2049" s="35"/>
      <c r="Z2049" s="35"/>
      <c r="AA2049" s="35"/>
      <c r="AB2049" s="35"/>
      <c r="AC2049" s="35"/>
      <c r="AD2049" s="35"/>
      <c r="AE2049" s="35"/>
      <c r="AR2049" s="203" t="s">
        <v>278</v>
      </c>
      <c r="AT2049" s="203" t="s">
        <v>176</v>
      </c>
      <c r="AU2049" s="203" t="s">
        <v>89</v>
      </c>
      <c r="AY2049" s="18" t="s">
        <v>174</v>
      </c>
      <c r="BE2049" s="204">
        <f>IF(N2049="základní",J2049,0)</f>
        <v>0</v>
      </c>
      <c r="BF2049" s="204">
        <f>IF(N2049="snížená",J2049,0)</f>
        <v>0</v>
      </c>
      <c r="BG2049" s="204">
        <f>IF(N2049="zákl. přenesená",J2049,0)</f>
        <v>0</v>
      </c>
      <c r="BH2049" s="204">
        <f>IF(N2049="sníž. přenesená",J2049,0)</f>
        <v>0</v>
      </c>
      <c r="BI2049" s="204">
        <f>IF(N2049="nulová",J2049,0)</f>
        <v>0</v>
      </c>
      <c r="BJ2049" s="18" t="s">
        <v>87</v>
      </c>
      <c r="BK2049" s="204">
        <f>ROUND(I2049*H2049,2)</f>
        <v>0</v>
      </c>
      <c r="BL2049" s="18" t="s">
        <v>278</v>
      </c>
      <c r="BM2049" s="203" t="s">
        <v>1873</v>
      </c>
    </row>
    <row r="2050" spans="1:65" s="2" customFormat="1" ht="14.45" customHeight="1">
      <c r="A2050" s="35"/>
      <c r="B2050" s="36"/>
      <c r="C2050" s="192" t="s">
        <v>1874</v>
      </c>
      <c r="D2050" s="192" t="s">
        <v>176</v>
      </c>
      <c r="E2050" s="193" t="s">
        <v>1875</v>
      </c>
      <c r="F2050" s="194" t="s">
        <v>1876</v>
      </c>
      <c r="G2050" s="195" t="s">
        <v>357</v>
      </c>
      <c r="H2050" s="196">
        <v>28.5</v>
      </c>
      <c r="I2050" s="197"/>
      <c r="J2050" s="198">
        <f>ROUND(I2050*H2050,2)</f>
        <v>0</v>
      </c>
      <c r="K2050" s="194" t="s">
        <v>180</v>
      </c>
      <c r="L2050" s="40"/>
      <c r="M2050" s="199" t="s">
        <v>1</v>
      </c>
      <c r="N2050" s="200" t="s">
        <v>44</v>
      </c>
      <c r="O2050" s="72"/>
      <c r="P2050" s="201">
        <f>O2050*H2050</f>
        <v>0</v>
      </c>
      <c r="Q2050" s="201">
        <v>0.00565</v>
      </c>
      <c r="R2050" s="201">
        <f>Q2050*H2050</f>
        <v>0.161025</v>
      </c>
      <c r="S2050" s="201">
        <v>0</v>
      </c>
      <c r="T2050" s="202">
        <f>S2050*H2050</f>
        <v>0</v>
      </c>
      <c r="U2050" s="35"/>
      <c r="V2050" s="35"/>
      <c r="W2050" s="35"/>
      <c r="X2050" s="35"/>
      <c r="Y2050" s="35"/>
      <c r="Z2050" s="35"/>
      <c r="AA2050" s="35"/>
      <c r="AB2050" s="35"/>
      <c r="AC2050" s="35"/>
      <c r="AD2050" s="35"/>
      <c r="AE2050" s="35"/>
      <c r="AR2050" s="203" t="s">
        <v>278</v>
      </c>
      <c r="AT2050" s="203" t="s">
        <v>176</v>
      </c>
      <c r="AU2050" s="203" t="s">
        <v>89</v>
      </c>
      <c r="AY2050" s="18" t="s">
        <v>174</v>
      </c>
      <c r="BE2050" s="204">
        <f>IF(N2050="základní",J2050,0)</f>
        <v>0</v>
      </c>
      <c r="BF2050" s="204">
        <f>IF(N2050="snížená",J2050,0)</f>
        <v>0</v>
      </c>
      <c r="BG2050" s="204">
        <f>IF(N2050="zákl. přenesená",J2050,0)</f>
        <v>0</v>
      </c>
      <c r="BH2050" s="204">
        <f>IF(N2050="sníž. přenesená",J2050,0)</f>
        <v>0</v>
      </c>
      <c r="BI2050" s="204">
        <f>IF(N2050="nulová",J2050,0)</f>
        <v>0</v>
      </c>
      <c r="BJ2050" s="18" t="s">
        <v>87</v>
      </c>
      <c r="BK2050" s="204">
        <f>ROUND(I2050*H2050,2)</f>
        <v>0</v>
      </c>
      <c r="BL2050" s="18" t="s">
        <v>278</v>
      </c>
      <c r="BM2050" s="203" t="s">
        <v>1877</v>
      </c>
    </row>
    <row r="2051" spans="1:65" s="2" customFormat="1" ht="14.45" customHeight="1">
      <c r="A2051" s="35"/>
      <c r="B2051" s="36"/>
      <c r="C2051" s="192" t="s">
        <v>1878</v>
      </c>
      <c r="D2051" s="192" t="s">
        <v>176</v>
      </c>
      <c r="E2051" s="193" t="s">
        <v>1879</v>
      </c>
      <c r="F2051" s="194" t="s">
        <v>1880</v>
      </c>
      <c r="G2051" s="195" t="s">
        <v>357</v>
      </c>
      <c r="H2051" s="196">
        <v>16</v>
      </c>
      <c r="I2051" s="197"/>
      <c r="J2051" s="198">
        <f>ROUND(I2051*H2051,2)</f>
        <v>0</v>
      </c>
      <c r="K2051" s="194" t="s">
        <v>180</v>
      </c>
      <c r="L2051" s="40"/>
      <c r="M2051" s="199" t="s">
        <v>1</v>
      </c>
      <c r="N2051" s="200" t="s">
        <v>44</v>
      </c>
      <c r="O2051" s="72"/>
      <c r="P2051" s="201">
        <f>O2051*H2051</f>
        <v>0</v>
      </c>
      <c r="Q2051" s="201">
        <v>0.00358</v>
      </c>
      <c r="R2051" s="201">
        <f>Q2051*H2051</f>
        <v>0.05728</v>
      </c>
      <c r="S2051" s="201">
        <v>0</v>
      </c>
      <c r="T2051" s="202">
        <f>S2051*H2051</f>
        <v>0</v>
      </c>
      <c r="U2051" s="35"/>
      <c r="V2051" s="35"/>
      <c r="W2051" s="35"/>
      <c r="X2051" s="35"/>
      <c r="Y2051" s="35"/>
      <c r="Z2051" s="35"/>
      <c r="AA2051" s="35"/>
      <c r="AB2051" s="35"/>
      <c r="AC2051" s="35"/>
      <c r="AD2051" s="35"/>
      <c r="AE2051" s="35"/>
      <c r="AR2051" s="203" t="s">
        <v>278</v>
      </c>
      <c r="AT2051" s="203" t="s">
        <v>176</v>
      </c>
      <c r="AU2051" s="203" t="s">
        <v>89</v>
      </c>
      <c r="AY2051" s="18" t="s">
        <v>174</v>
      </c>
      <c r="BE2051" s="204">
        <f>IF(N2051="základní",J2051,0)</f>
        <v>0</v>
      </c>
      <c r="BF2051" s="204">
        <f>IF(N2051="snížená",J2051,0)</f>
        <v>0</v>
      </c>
      <c r="BG2051" s="204">
        <f>IF(N2051="zákl. přenesená",J2051,0)</f>
        <v>0</v>
      </c>
      <c r="BH2051" s="204">
        <f>IF(N2051="sníž. přenesená",J2051,0)</f>
        <v>0</v>
      </c>
      <c r="BI2051" s="204">
        <f>IF(N2051="nulová",J2051,0)</f>
        <v>0</v>
      </c>
      <c r="BJ2051" s="18" t="s">
        <v>87</v>
      </c>
      <c r="BK2051" s="204">
        <f>ROUND(I2051*H2051,2)</f>
        <v>0</v>
      </c>
      <c r="BL2051" s="18" t="s">
        <v>278</v>
      </c>
      <c r="BM2051" s="203" t="s">
        <v>1881</v>
      </c>
    </row>
    <row r="2052" spans="2:51" s="13" customFormat="1" ht="11.25">
      <c r="B2052" s="205"/>
      <c r="C2052" s="206"/>
      <c r="D2052" s="207" t="s">
        <v>183</v>
      </c>
      <c r="E2052" s="208" t="s">
        <v>1</v>
      </c>
      <c r="F2052" s="209" t="s">
        <v>973</v>
      </c>
      <c r="G2052" s="206"/>
      <c r="H2052" s="208" t="s">
        <v>1</v>
      </c>
      <c r="I2052" s="210"/>
      <c r="J2052" s="206"/>
      <c r="K2052" s="206"/>
      <c r="L2052" s="211"/>
      <c r="M2052" s="212"/>
      <c r="N2052" s="213"/>
      <c r="O2052" s="213"/>
      <c r="P2052" s="213"/>
      <c r="Q2052" s="213"/>
      <c r="R2052" s="213"/>
      <c r="S2052" s="213"/>
      <c r="T2052" s="214"/>
      <c r="AT2052" s="215" t="s">
        <v>183</v>
      </c>
      <c r="AU2052" s="215" t="s">
        <v>89</v>
      </c>
      <c r="AV2052" s="13" t="s">
        <v>87</v>
      </c>
      <c r="AW2052" s="13" t="s">
        <v>36</v>
      </c>
      <c r="AX2052" s="13" t="s">
        <v>79</v>
      </c>
      <c r="AY2052" s="215" t="s">
        <v>174</v>
      </c>
    </row>
    <row r="2053" spans="2:51" s="14" customFormat="1" ht="11.25">
      <c r="B2053" s="216"/>
      <c r="C2053" s="217"/>
      <c r="D2053" s="207" t="s">
        <v>183</v>
      </c>
      <c r="E2053" s="218" t="s">
        <v>1</v>
      </c>
      <c r="F2053" s="219" t="s">
        <v>1859</v>
      </c>
      <c r="G2053" s="217"/>
      <c r="H2053" s="220">
        <v>12</v>
      </c>
      <c r="I2053" s="221"/>
      <c r="J2053" s="217"/>
      <c r="K2053" s="217"/>
      <c r="L2053" s="222"/>
      <c r="M2053" s="223"/>
      <c r="N2053" s="224"/>
      <c r="O2053" s="224"/>
      <c r="P2053" s="224"/>
      <c r="Q2053" s="224"/>
      <c r="R2053" s="224"/>
      <c r="S2053" s="224"/>
      <c r="T2053" s="225"/>
      <c r="AT2053" s="226" t="s">
        <v>183</v>
      </c>
      <c r="AU2053" s="226" t="s">
        <v>89</v>
      </c>
      <c r="AV2053" s="14" t="s">
        <v>89</v>
      </c>
      <c r="AW2053" s="14" t="s">
        <v>36</v>
      </c>
      <c r="AX2053" s="14" t="s">
        <v>79</v>
      </c>
      <c r="AY2053" s="226" t="s">
        <v>174</v>
      </c>
    </row>
    <row r="2054" spans="2:51" s="13" customFormat="1" ht="11.25">
      <c r="B2054" s="205"/>
      <c r="C2054" s="206"/>
      <c r="D2054" s="207" t="s">
        <v>183</v>
      </c>
      <c r="E2054" s="208" t="s">
        <v>1</v>
      </c>
      <c r="F2054" s="209" t="s">
        <v>975</v>
      </c>
      <c r="G2054" s="206"/>
      <c r="H2054" s="208" t="s">
        <v>1</v>
      </c>
      <c r="I2054" s="210"/>
      <c r="J2054" s="206"/>
      <c r="K2054" s="206"/>
      <c r="L2054" s="211"/>
      <c r="M2054" s="212"/>
      <c r="N2054" s="213"/>
      <c r="O2054" s="213"/>
      <c r="P2054" s="213"/>
      <c r="Q2054" s="213"/>
      <c r="R2054" s="213"/>
      <c r="S2054" s="213"/>
      <c r="T2054" s="214"/>
      <c r="AT2054" s="215" t="s">
        <v>183</v>
      </c>
      <c r="AU2054" s="215" t="s">
        <v>89</v>
      </c>
      <c r="AV2054" s="13" t="s">
        <v>87</v>
      </c>
      <c r="AW2054" s="13" t="s">
        <v>36</v>
      </c>
      <c r="AX2054" s="13" t="s">
        <v>79</v>
      </c>
      <c r="AY2054" s="215" t="s">
        <v>174</v>
      </c>
    </row>
    <row r="2055" spans="2:51" s="14" customFormat="1" ht="11.25">
      <c r="B2055" s="216"/>
      <c r="C2055" s="217"/>
      <c r="D2055" s="207" t="s">
        <v>183</v>
      </c>
      <c r="E2055" s="218" t="s">
        <v>1</v>
      </c>
      <c r="F2055" s="219" t="s">
        <v>1882</v>
      </c>
      <c r="G2055" s="217"/>
      <c r="H2055" s="220">
        <v>4</v>
      </c>
      <c r="I2055" s="221"/>
      <c r="J2055" s="217"/>
      <c r="K2055" s="217"/>
      <c r="L2055" s="222"/>
      <c r="M2055" s="223"/>
      <c r="N2055" s="224"/>
      <c r="O2055" s="224"/>
      <c r="P2055" s="224"/>
      <c r="Q2055" s="224"/>
      <c r="R2055" s="224"/>
      <c r="S2055" s="224"/>
      <c r="T2055" s="225"/>
      <c r="AT2055" s="226" t="s">
        <v>183</v>
      </c>
      <c r="AU2055" s="226" t="s">
        <v>89</v>
      </c>
      <c r="AV2055" s="14" t="s">
        <v>89</v>
      </c>
      <c r="AW2055" s="14" t="s">
        <v>36</v>
      </c>
      <c r="AX2055" s="14" t="s">
        <v>79</v>
      </c>
      <c r="AY2055" s="226" t="s">
        <v>174</v>
      </c>
    </row>
    <row r="2056" spans="2:51" s="15" customFormat="1" ht="11.25">
      <c r="B2056" s="227"/>
      <c r="C2056" s="228"/>
      <c r="D2056" s="207" t="s">
        <v>183</v>
      </c>
      <c r="E2056" s="229" t="s">
        <v>1</v>
      </c>
      <c r="F2056" s="230" t="s">
        <v>188</v>
      </c>
      <c r="G2056" s="228"/>
      <c r="H2056" s="231">
        <v>16</v>
      </c>
      <c r="I2056" s="232"/>
      <c r="J2056" s="228"/>
      <c r="K2056" s="228"/>
      <c r="L2056" s="233"/>
      <c r="M2056" s="234"/>
      <c r="N2056" s="235"/>
      <c r="O2056" s="235"/>
      <c r="P2056" s="235"/>
      <c r="Q2056" s="235"/>
      <c r="R2056" s="235"/>
      <c r="S2056" s="235"/>
      <c r="T2056" s="236"/>
      <c r="AT2056" s="237" t="s">
        <v>183</v>
      </c>
      <c r="AU2056" s="237" t="s">
        <v>89</v>
      </c>
      <c r="AV2056" s="15" t="s">
        <v>181</v>
      </c>
      <c r="AW2056" s="15" t="s">
        <v>36</v>
      </c>
      <c r="AX2056" s="15" t="s">
        <v>87</v>
      </c>
      <c r="AY2056" s="237" t="s">
        <v>174</v>
      </c>
    </row>
    <row r="2057" spans="1:65" s="2" customFormat="1" ht="14.45" customHeight="1">
      <c r="A2057" s="35"/>
      <c r="B2057" s="36"/>
      <c r="C2057" s="192" t="s">
        <v>1883</v>
      </c>
      <c r="D2057" s="192" t="s">
        <v>176</v>
      </c>
      <c r="E2057" s="193" t="s">
        <v>1884</v>
      </c>
      <c r="F2057" s="194" t="s">
        <v>1885</v>
      </c>
      <c r="G2057" s="195" t="s">
        <v>357</v>
      </c>
      <c r="H2057" s="196">
        <v>3</v>
      </c>
      <c r="I2057" s="197"/>
      <c r="J2057" s="198">
        <f>ROUND(I2057*H2057,2)</f>
        <v>0</v>
      </c>
      <c r="K2057" s="194" t="s">
        <v>180</v>
      </c>
      <c r="L2057" s="40"/>
      <c r="M2057" s="199" t="s">
        <v>1</v>
      </c>
      <c r="N2057" s="200" t="s">
        <v>44</v>
      </c>
      <c r="O2057" s="72"/>
      <c r="P2057" s="201">
        <f>O2057*H2057</f>
        <v>0</v>
      </c>
      <c r="Q2057" s="201">
        <v>0.00535</v>
      </c>
      <c r="R2057" s="201">
        <f>Q2057*H2057</f>
        <v>0.01605</v>
      </c>
      <c r="S2057" s="201">
        <v>0</v>
      </c>
      <c r="T2057" s="202">
        <f>S2057*H2057</f>
        <v>0</v>
      </c>
      <c r="U2057" s="35"/>
      <c r="V2057" s="35"/>
      <c r="W2057" s="35"/>
      <c r="X2057" s="35"/>
      <c r="Y2057" s="35"/>
      <c r="Z2057" s="35"/>
      <c r="AA2057" s="35"/>
      <c r="AB2057" s="35"/>
      <c r="AC2057" s="35"/>
      <c r="AD2057" s="35"/>
      <c r="AE2057" s="35"/>
      <c r="AR2057" s="203" t="s">
        <v>278</v>
      </c>
      <c r="AT2057" s="203" t="s">
        <v>176</v>
      </c>
      <c r="AU2057" s="203" t="s">
        <v>89</v>
      </c>
      <c r="AY2057" s="18" t="s">
        <v>174</v>
      </c>
      <c r="BE2057" s="204">
        <f>IF(N2057="základní",J2057,0)</f>
        <v>0</v>
      </c>
      <c r="BF2057" s="204">
        <f>IF(N2057="snížená",J2057,0)</f>
        <v>0</v>
      </c>
      <c r="BG2057" s="204">
        <f>IF(N2057="zákl. přenesená",J2057,0)</f>
        <v>0</v>
      </c>
      <c r="BH2057" s="204">
        <f>IF(N2057="sníž. přenesená",J2057,0)</f>
        <v>0</v>
      </c>
      <c r="BI2057" s="204">
        <f>IF(N2057="nulová",J2057,0)</f>
        <v>0</v>
      </c>
      <c r="BJ2057" s="18" t="s">
        <v>87</v>
      </c>
      <c r="BK2057" s="204">
        <f>ROUND(I2057*H2057,2)</f>
        <v>0</v>
      </c>
      <c r="BL2057" s="18" t="s">
        <v>278</v>
      </c>
      <c r="BM2057" s="203" t="s">
        <v>1886</v>
      </c>
    </row>
    <row r="2058" spans="2:51" s="14" customFormat="1" ht="11.25">
      <c r="B2058" s="216"/>
      <c r="C2058" s="217"/>
      <c r="D2058" s="207" t="s">
        <v>183</v>
      </c>
      <c r="E2058" s="218" t="s">
        <v>1</v>
      </c>
      <c r="F2058" s="219" t="s">
        <v>899</v>
      </c>
      <c r="G2058" s="217"/>
      <c r="H2058" s="220">
        <v>3</v>
      </c>
      <c r="I2058" s="221"/>
      <c r="J2058" s="217"/>
      <c r="K2058" s="217"/>
      <c r="L2058" s="222"/>
      <c r="M2058" s="223"/>
      <c r="N2058" s="224"/>
      <c r="O2058" s="224"/>
      <c r="P2058" s="224"/>
      <c r="Q2058" s="224"/>
      <c r="R2058" s="224"/>
      <c r="S2058" s="224"/>
      <c r="T2058" s="225"/>
      <c r="AT2058" s="226" t="s">
        <v>183</v>
      </c>
      <c r="AU2058" s="226" t="s">
        <v>89</v>
      </c>
      <c r="AV2058" s="14" t="s">
        <v>89</v>
      </c>
      <c r="AW2058" s="14" t="s">
        <v>36</v>
      </c>
      <c r="AX2058" s="14" t="s">
        <v>79</v>
      </c>
      <c r="AY2058" s="226" t="s">
        <v>174</v>
      </c>
    </row>
    <row r="2059" spans="2:51" s="15" customFormat="1" ht="11.25">
      <c r="B2059" s="227"/>
      <c r="C2059" s="228"/>
      <c r="D2059" s="207" t="s">
        <v>183</v>
      </c>
      <c r="E2059" s="229" t="s">
        <v>1</v>
      </c>
      <c r="F2059" s="230" t="s">
        <v>188</v>
      </c>
      <c r="G2059" s="228"/>
      <c r="H2059" s="231">
        <v>3</v>
      </c>
      <c r="I2059" s="232"/>
      <c r="J2059" s="228"/>
      <c r="K2059" s="228"/>
      <c r="L2059" s="233"/>
      <c r="M2059" s="234"/>
      <c r="N2059" s="235"/>
      <c r="O2059" s="235"/>
      <c r="P2059" s="235"/>
      <c r="Q2059" s="235"/>
      <c r="R2059" s="235"/>
      <c r="S2059" s="235"/>
      <c r="T2059" s="236"/>
      <c r="AT2059" s="237" t="s">
        <v>183</v>
      </c>
      <c r="AU2059" s="237" t="s">
        <v>89</v>
      </c>
      <c r="AV2059" s="15" t="s">
        <v>181</v>
      </c>
      <c r="AW2059" s="15" t="s">
        <v>36</v>
      </c>
      <c r="AX2059" s="15" t="s">
        <v>87</v>
      </c>
      <c r="AY2059" s="237" t="s">
        <v>174</v>
      </c>
    </row>
    <row r="2060" spans="1:65" s="2" customFormat="1" ht="14.45" customHeight="1">
      <c r="A2060" s="35"/>
      <c r="B2060" s="36"/>
      <c r="C2060" s="192" t="s">
        <v>1887</v>
      </c>
      <c r="D2060" s="192" t="s">
        <v>176</v>
      </c>
      <c r="E2060" s="193" t="s">
        <v>1888</v>
      </c>
      <c r="F2060" s="194" t="s">
        <v>1889</v>
      </c>
      <c r="G2060" s="195" t="s">
        <v>357</v>
      </c>
      <c r="H2060" s="196">
        <v>24</v>
      </c>
      <c r="I2060" s="197"/>
      <c r="J2060" s="198">
        <f>ROUND(I2060*H2060,2)</f>
        <v>0</v>
      </c>
      <c r="K2060" s="194" t="s">
        <v>180</v>
      </c>
      <c r="L2060" s="40"/>
      <c r="M2060" s="199" t="s">
        <v>1</v>
      </c>
      <c r="N2060" s="200" t="s">
        <v>44</v>
      </c>
      <c r="O2060" s="72"/>
      <c r="P2060" s="201">
        <f>O2060*H2060</f>
        <v>0</v>
      </c>
      <c r="Q2060" s="201">
        <v>0.0022</v>
      </c>
      <c r="R2060" s="201">
        <f>Q2060*H2060</f>
        <v>0.0528</v>
      </c>
      <c r="S2060" s="201">
        <v>0</v>
      </c>
      <c r="T2060" s="202">
        <f>S2060*H2060</f>
        <v>0</v>
      </c>
      <c r="U2060" s="35"/>
      <c r="V2060" s="35"/>
      <c r="W2060" s="35"/>
      <c r="X2060" s="35"/>
      <c r="Y2060" s="35"/>
      <c r="Z2060" s="35"/>
      <c r="AA2060" s="35"/>
      <c r="AB2060" s="35"/>
      <c r="AC2060" s="35"/>
      <c r="AD2060" s="35"/>
      <c r="AE2060" s="35"/>
      <c r="AR2060" s="203" t="s">
        <v>278</v>
      </c>
      <c r="AT2060" s="203" t="s">
        <v>176</v>
      </c>
      <c r="AU2060" s="203" t="s">
        <v>89</v>
      </c>
      <c r="AY2060" s="18" t="s">
        <v>174</v>
      </c>
      <c r="BE2060" s="204">
        <f>IF(N2060="základní",J2060,0)</f>
        <v>0</v>
      </c>
      <c r="BF2060" s="204">
        <f>IF(N2060="snížená",J2060,0)</f>
        <v>0</v>
      </c>
      <c r="BG2060" s="204">
        <f>IF(N2060="zákl. přenesená",J2060,0)</f>
        <v>0</v>
      </c>
      <c r="BH2060" s="204">
        <f>IF(N2060="sníž. přenesená",J2060,0)</f>
        <v>0</v>
      </c>
      <c r="BI2060" s="204">
        <f>IF(N2060="nulová",J2060,0)</f>
        <v>0</v>
      </c>
      <c r="BJ2060" s="18" t="s">
        <v>87</v>
      </c>
      <c r="BK2060" s="204">
        <f>ROUND(I2060*H2060,2)</f>
        <v>0</v>
      </c>
      <c r="BL2060" s="18" t="s">
        <v>278</v>
      </c>
      <c r="BM2060" s="203" t="s">
        <v>1890</v>
      </c>
    </row>
    <row r="2061" spans="1:65" s="2" customFormat="1" ht="14.45" customHeight="1">
      <c r="A2061" s="35"/>
      <c r="B2061" s="36"/>
      <c r="C2061" s="192" t="s">
        <v>1891</v>
      </c>
      <c r="D2061" s="192" t="s">
        <v>176</v>
      </c>
      <c r="E2061" s="193" t="s">
        <v>1892</v>
      </c>
      <c r="F2061" s="194" t="s">
        <v>1893</v>
      </c>
      <c r="G2061" s="195" t="s">
        <v>357</v>
      </c>
      <c r="H2061" s="196">
        <v>24</v>
      </c>
      <c r="I2061" s="197"/>
      <c r="J2061" s="198">
        <f>ROUND(I2061*H2061,2)</f>
        <v>0</v>
      </c>
      <c r="K2061" s="194" t="s">
        <v>180</v>
      </c>
      <c r="L2061" s="40"/>
      <c r="M2061" s="199" t="s">
        <v>1</v>
      </c>
      <c r="N2061" s="200" t="s">
        <v>44</v>
      </c>
      <c r="O2061" s="72"/>
      <c r="P2061" s="201">
        <f>O2061*H2061</f>
        <v>0</v>
      </c>
      <c r="Q2061" s="201">
        <v>0.00289</v>
      </c>
      <c r="R2061" s="201">
        <f>Q2061*H2061</f>
        <v>0.06936</v>
      </c>
      <c r="S2061" s="201">
        <v>0</v>
      </c>
      <c r="T2061" s="202">
        <f>S2061*H2061</f>
        <v>0</v>
      </c>
      <c r="U2061" s="35"/>
      <c r="V2061" s="35"/>
      <c r="W2061" s="35"/>
      <c r="X2061" s="35"/>
      <c r="Y2061" s="35"/>
      <c r="Z2061" s="35"/>
      <c r="AA2061" s="35"/>
      <c r="AB2061" s="35"/>
      <c r="AC2061" s="35"/>
      <c r="AD2061" s="35"/>
      <c r="AE2061" s="35"/>
      <c r="AR2061" s="203" t="s">
        <v>278</v>
      </c>
      <c r="AT2061" s="203" t="s">
        <v>176</v>
      </c>
      <c r="AU2061" s="203" t="s">
        <v>89</v>
      </c>
      <c r="AY2061" s="18" t="s">
        <v>174</v>
      </c>
      <c r="BE2061" s="204">
        <f>IF(N2061="základní",J2061,0)</f>
        <v>0</v>
      </c>
      <c r="BF2061" s="204">
        <f>IF(N2061="snížená",J2061,0)</f>
        <v>0</v>
      </c>
      <c r="BG2061" s="204">
        <f>IF(N2061="zákl. přenesená",J2061,0)</f>
        <v>0</v>
      </c>
      <c r="BH2061" s="204">
        <f>IF(N2061="sníž. přenesená",J2061,0)</f>
        <v>0</v>
      </c>
      <c r="BI2061" s="204">
        <f>IF(N2061="nulová",J2061,0)</f>
        <v>0</v>
      </c>
      <c r="BJ2061" s="18" t="s">
        <v>87</v>
      </c>
      <c r="BK2061" s="204">
        <f>ROUND(I2061*H2061,2)</f>
        <v>0</v>
      </c>
      <c r="BL2061" s="18" t="s">
        <v>278</v>
      </c>
      <c r="BM2061" s="203" t="s">
        <v>1894</v>
      </c>
    </row>
    <row r="2062" spans="1:65" s="2" customFormat="1" ht="14.45" customHeight="1">
      <c r="A2062" s="35"/>
      <c r="B2062" s="36"/>
      <c r="C2062" s="192" t="s">
        <v>1895</v>
      </c>
      <c r="D2062" s="192" t="s">
        <v>176</v>
      </c>
      <c r="E2062" s="193" t="s">
        <v>1896</v>
      </c>
      <c r="F2062" s="194" t="s">
        <v>1897</v>
      </c>
      <c r="G2062" s="195" t="s">
        <v>357</v>
      </c>
      <c r="H2062" s="196">
        <v>7.8</v>
      </c>
      <c r="I2062" s="197"/>
      <c r="J2062" s="198">
        <f>ROUND(I2062*H2062,2)</f>
        <v>0</v>
      </c>
      <c r="K2062" s="194" t="s">
        <v>180</v>
      </c>
      <c r="L2062" s="40"/>
      <c r="M2062" s="199" t="s">
        <v>1</v>
      </c>
      <c r="N2062" s="200" t="s">
        <v>44</v>
      </c>
      <c r="O2062" s="72"/>
      <c r="P2062" s="201">
        <f>O2062*H2062</f>
        <v>0</v>
      </c>
      <c r="Q2062" s="201">
        <v>0.00169</v>
      </c>
      <c r="R2062" s="201">
        <f>Q2062*H2062</f>
        <v>0.013182000000000001</v>
      </c>
      <c r="S2062" s="201">
        <v>0</v>
      </c>
      <c r="T2062" s="202">
        <f>S2062*H2062</f>
        <v>0</v>
      </c>
      <c r="U2062" s="35"/>
      <c r="V2062" s="35"/>
      <c r="W2062" s="35"/>
      <c r="X2062" s="35"/>
      <c r="Y2062" s="35"/>
      <c r="Z2062" s="35"/>
      <c r="AA2062" s="35"/>
      <c r="AB2062" s="35"/>
      <c r="AC2062" s="35"/>
      <c r="AD2062" s="35"/>
      <c r="AE2062" s="35"/>
      <c r="AR2062" s="203" t="s">
        <v>278</v>
      </c>
      <c r="AT2062" s="203" t="s">
        <v>176</v>
      </c>
      <c r="AU2062" s="203" t="s">
        <v>89</v>
      </c>
      <c r="AY2062" s="18" t="s">
        <v>174</v>
      </c>
      <c r="BE2062" s="204">
        <f>IF(N2062="základní",J2062,0)</f>
        <v>0</v>
      </c>
      <c r="BF2062" s="204">
        <f>IF(N2062="snížená",J2062,0)</f>
        <v>0</v>
      </c>
      <c r="BG2062" s="204">
        <f>IF(N2062="zákl. přenesená",J2062,0)</f>
        <v>0</v>
      </c>
      <c r="BH2062" s="204">
        <f>IF(N2062="sníž. přenesená",J2062,0)</f>
        <v>0</v>
      </c>
      <c r="BI2062" s="204">
        <f>IF(N2062="nulová",J2062,0)</f>
        <v>0</v>
      </c>
      <c r="BJ2062" s="18" t="s">
        <v>87</v>
      </c>
      <c r="BK2062" s="204">
        <f>ROUND(I2062*H2062,2)</f>
        <v>0</v>
      </c>
      <c r="BL2062" s="18" t="s">
        <v>278</v>
      </c>
      <c r="BM2062" s="203" t="s">
        <v>1898</v>
      </c>
    </row>
    <row r="2063" spans="2:51" s="13" customFormat="1" ht="11.25">
      <c r="B2063" s="205"/>
      <c r="C2063" s="206"/>
      <c r="D2063" s="207" t="s">
        <v>183</v>
      </c>
      <c r="E2063" s="208" t="s">
        <v>1</v>
      </c>
      <c r="F2063" s="209" t="s">
        <v>1710</v>
      </c>
      <c r="G2063" s="206"/>
      <c r="H2063" s="208" t="s">
        <v>1</v>
      </c>
      <c r="I2063" s="210"/>
      <c r="J2063" s="206"/>
      <c r="K2063" s="206"/>
      <c r="L2063" s="211"/>
      <c r="M2063" s="212"/>
      <c r="N2063" s="213"/>
      <c r="O2063" s="213"/>
      <c r="P2063" s="213"/>
      <c r="Q2063" s="213"/>
      <c r="R2063" s="213"/>
      <c r="S2063" s="213"/>
      <c r="T2063" s="214"/>
      <c r="AT2063" s="215" t="s">
        <v>183</v>
      </c>
      <c r="AU2063" s="215" t="s">
        <v>89</v>
      </c>
      <c r="AV2063" s="13" t="s">
        <v>87</v>
      </c>
      <c r="AW2063" s="13" t="s">
        <v>36</v>
      </c>
      <c r="AX2063" s="13" t="s">
        <v>79</v>
      </c>
      <c r="AY2063" s="215" t="s">
        <v>174</v>
      </c>
    </row>
    <row r="2064" spans="2:51" s="14" customFormat="1" ht="11.25">
      <c r="B2064" s="216"/>
      <c r="C2064" s="217"/>
      <c r="D2064" s="207" t="s">
        <v>183</v>
      </c>
      <c r="E2064" s="218" t="s">
        <v>1</v>
      </c>
      <c r="F2064" s="219" t="s">
        <v>1899</v>
      </c>
      <c r="G2064" s="217"/>
      <c r="H2064" s="220">
        <v>2.6</v>
      </c>
      <c r="I2064" s="221"/>
      <c r="J2064" s="217"/>
      <c r="K2064" s="217"/>
      <c r="L2064" s="222"/>
      <c r="M2064" s="223"/>
      <c r="N2064" s="224"/>
      <c r="O2064" s="224"/>
      <c r="P2064" s="224"/>
      <c r="Q2064" s="224"/>
      <c r="R2064" s="224"/>
      <c r="S2064" s="224"/>
      <c r="T2064" s="225"/>
      <c r="AT2064" s="226" t="s">
        <v>183</v>
      </c>
      <c r="AU2064" s="226" t="s">
        <v>89</v>
      </c>
      <c r="AV2064" s="14" t="s">
        <v>89</v>
      </c>
      <c r="AW2064" s="14" t="s">
        <v>36</v>
      </c>
      <c r="AX2064" s="14" t="s">
        <v>79</v>
      </c>
      <c r="AY2064" s="226" t="s">
        <v>174</v>
      </c>
    </row>
    <row r="2065" spans="2:51" s="13" customFormat="1" ht="11.25">
      <c r="B2065" s="205"/>
      <c r="C2065" s="206"/>
      <c r="D2065" s="207" t="s">
        <v>183</v>
      </c>
      <c r="E2065" s="208" t="s">
        <v>1</v>
      </c>
      <c r="F2065" s="209" t="s">
        <v>1711</v>
      </c>
      <c r="G2065" s="206"/>
      <c r="H2065" s="208" t="s">
        <v>1</v>
      </c>
      <c r="I2065" s="210"/>
      <c r="J2065" s="206"/>
      <c r="K2065" s="206"/>
      <c r="L2065" s="211"/>
      <c r="M2065" s="212"/>
      <c r="N2065" s="213"/>
      <c r="O2065" s="213"/>
      <c r="P2065" s="213"/>
      <c r="Q2065" s="213"/>
      <c r="R2065" s="213"/>
      <c r="S2065" s="213"/>
      <c r="T2065" s="214"/>
      <c r="AT2065" s="215" t="s">
        <v>183</v>
      </c>
      <c r="AU2065" s="215" t="s">
        <v>89</v>
      </c>
      <c r="AV2065" s="13" t="s">
        <v>87</v>
      </c>
      <c r="AW2065" s="13" t="s">
        <v>36</v>
      </c>
      <c r="AX2065" s="13" t="s">
        <v>79</v>
      </c>
      <c r="AY2065" s="215" t="s">
        <v>174</v>
      </c>
    </row>
    <row r="2066" spans="2:51" s="14" customFormat="1" ht="11.25">
      <c r="B2066" s="216"/>
      <c r="C2066" s="217"/>
      <c r="D2066" s="207" t="s">
        <v>183</v>
      </c>
      <c r="E2066" s="218" t="s">
        <v>1</v>
      </c>
      <c r="F2066" s="219" t="s">
        <v>1900</v>
      </c>
      <c r="G2066" s="217"/>
      <c r="H2066" s="220">
        <v>5.2</v>
      </c>
      <c r="I2066" s="221"/>
      <c r="J2066" s="217"/>
      <c r="K2066" s="217"/>
      <c r="L2066" s="222"/>
      <c r="M2066" s="223"/>
      <c r="N2066" s="224"/>
      <c r="O2066" s="224"/>
      <c r="P2066" s="224"/>
      <c r="Q2066" s="224"/>
      <c r="R2066" s="224"/>
      <c r="S2066" s="224"/>
      <c r="T2066" s="225"/>
      <c r="AT2066" s="226" t="s">
        <v>183</v>
      </c>
      <c r="AU2066" s="226" t="s">
        <v>89</v>
      </c>
      <c r="AV2066" s="14" t="s">
        <v>89</v>
      </c>
      <c r="AW2066" s="14" t="s">
        <v>36</v>
      </c>
      <c r="AX2066" s="14" t="s">
        <v>79</v>
      </c>
      <c r="AY2066" s="226" t="s">
        <v>174</v>
      </c>
    </row>
    <row r="2067" spans="2:51" s="15" customFormat="1" ht="11.25">
      <c r="B2067" s="227"/>
      <c r="C2067" s="228"/>
      <c r="D2067" s="207" t="s">
        <v>183</v>
      </c>
      <c r="E2067" s="229" t="s">
        <v>1</v>
      </c>
      <c r="F2067" s="230" t="s">
        <v>188</v>
      </c>
      <c r="G2067" s="228"/>
      <c r="H2067" s="231">
        <v>7.800000000000001</v>
      </c>
      <c r="I2067" s="232"/>
      <c r="J2067" s="228"/>
      <c r="K2067" s="228"/>
      <c r="L2067" s="233"/>
      <c r="M2067" s="234"/>
      <c r="N2067" s="235"/>
      <c r="O2067" s="235"/>
      <c r="P2067" s="235"/>
      <c r="Q2067" s="235"/>
      <c r="R2067" s="235"/>
      <c r="S2067" s="235"/>
      <c r="T2067" s="236"/>
      <c r="AT2067" s="237" t="s">
        <v>183</v>
      </c>
      <c r="AU2067" s="237" t="s">
        <v>89</v>
      </c>
      <c r="AV2067" s="15" t="s">
        <v>181</v>
      </c>
      <c r="AW2067" s="15" t="s">
        <v>36</v>
      </c>
      <c r="AX2067" s="15" t="s">
        <v>87</v>
      </c>
      <c r="AY2067" s="237" t="s">
        <v>174</v>
      </c>
    </row>
    <row r="2068" spans="1:65" s="2" customFormat="1" ht="14.45" customHeight="1">
      <c r="A2068" s="35"/>
      <c r="B2068" s="36"/>
      <c r="C2068" s="192" t="s">
        <v>1901</v>
      </c>
      <c r="D2068" s="192" t="s">
        <v>176</v>
      </c>
      <c r="E2068" s="193" t="s">
        <v>1902</v>
      </c>
      <c r="F2068" s="194" t="s">
        <v>1903</v>
      </c>
      <c r="G2068" s="195" t="s">
        <v>595</v>
      </c>
      <c r="H2068" s="196">
        <v>2</v>
      </c>
      <c r="I2068" s="197"/>
      <c r="J2068" s="198">
        <f>ROUND(I2068*H2068,2)</f>
        <v>0</v>
      </c>
      <c r="K2068" s="194" t="s">
        <v>180</v>
      </c>
      <c r="L2068" s="40"/>
      <c r="M2068" s="199" t="s">
        <v>1</v>
      </c>
      <c r="N2068" s="200" t="s">
        <v>44</v>
      </c>
      <c r="O2068" s="72"/>
      <c r="P2068" s="201">
        <f>O2068*H2068</f>
        <v>0</v>
      </c>
      <c r="Q2068" s="201">
        <v>0.00036</v>
      </c>
      <c r="R2068" s="201">
        <f>Q2068*H2068</f>
        <v>0.00072</v>
      </c>
      <c r="S2068" s="201">
        <v>0</v>
      </c>
      <c r="T2068" s="202">
        <f>S2068*H2068</f>
        <v>0</v>
      </c>
      <c r="U2068" s="35"/>
      <c r="V2068" s="35"/>
      <c r="W2068" s="35"/>
      <c r="X2068" s="35"/>
      <c r="Y2068" s="35"/>
      <c r="Z2068" s="35"/>
      <c r="AA2068" s="35"/>
      <c r="AB2068" s="35"/>
      <c r="AC2068" s="35"/>
      <c r="AD2068" s="35"/>
      <c r="AE2068" s="35"/>
      <c r="AR2068" s="203" t="s">
        <v>278</v>
      </c>
      <c r="AT2068" s="203" t="s">
        <v>176</v>
      </c>
      <c r="AU2068" s="203" t="s">
        <v>89</v>
      </c>
      <c r="AY2068" s="18" t="s">
        <v>174</v>
      </c>
      <c r="BE2068" s="204">
        <f>IF(N2068="základní",J2068,0)</f>
        <v>0</v>
      </c>
      <c r="BF2068" s="204">
        <f>IF(N2068="snížená",J2068,0)</f>
        <v>0</v>
      </c>
      <c r="BG2068" s="204">
        <f>IF(N2068="zákl. přenesená",J2068,0)</f>
        <v>0</v>
      </c>
      <c r="BH2068" s="204">
        <f>IF(N2068="sníž. přenesená",J2068,0)</f>
        <v>0</v>
      </c>
      <c r="BI2068" s="204">
        <f>IF(N2068="nulová",J2068,0)</f>
        <v>0</v>
      </c>
      <c r="BJ2068" s="18" t="s">
        <v>87</v>
      </c>
      <c r="BK2068" s="204">
        <f>ROUND(I2068*H2068,2)</f>
        <v>0</v>
      </c>
      <c r="BL2068" s="18" t="s">
        <v>278</v>
      </c>
      <c r="BM2068" s="203" t="s">
        <v>1904</v>
      </c>
    </row>
    <row r="2069" spans="2:51" s="13" customFormat="1" ht="11.25">
      <c r="B2069" s="205"/>
      <c r="C2069" s="206"/>
      <c r="D2069" s="207" t="s">
        <v>183</v>
      </c>
      <c r="E2069" s="208" t="s">
        <v>1</v>
      </c>
      <c r="F2069" s="209" t="s">
        <v>1710</v>
      </c>
      <c r="G2069" s="206"/>
      <c r="H2069" s="208" t="s">
        <v>1</v>
      </c>
      <c r="I2069" s="210"/>
      <c r="J2069" s="206"/>
      <c r="K2069" s="206"/>
      <c r="L2069" s="211"/>
      <c r="M2069" s="212"/>
      <c r="N2069" s="213"/>
      <c r="O2069" s="213"/>
      <c r="P2069" s="213"/>
      <c r="Q2069" s="213"/>
      <c r="R2069" s="213"/>
      <c r="S2069" s="213"/>
      <c r="T2069" s="214"/>
      <c r="AT2069" s="215" t="s">
        <v>183</v>
      </c>
      <c r="AU2069" s="215" t="s">
        <v>89</v>
      </c>
      <c r="AV2069" s="13" t="s">
        <v>87</v>
      </c>
      <c r="AW2069" s="13" t="s">
        <v>36</v>
      </c>
      <c r="AX2069" s="13" t="s">
        <v>79</v>
      </c>
      <c r="AY2069" s="215" t="s">
        <v>174</v>
      </c>
    </row>
    <row r="2070" spans="2:51" s="14" customFormat="1" ht="11.25">
      <c r="B2070" s="216"/>
      <c r="C2070" s="217"/>
      <c r="D2070" s="207" t="s">
        <v>183</v>
      </c>
      <c r="E2070" s="218" t="s">
        <v>1</v>
      </c>
      <c r="F2070" s="219" t="s">
        <v>87</v>
      </c>
      <c r="G2070" s="217"/>
      <c r="H2070" s="220">
        <v>1</v>
      </c>
      <c r="I2070" s="221"/>
      <c r="J2070" s="217"/>
      <c r="K2070" s="217"/>
      <c r="L2070" s="222"/>
      <c r="M2070" s="223"/>
      <c r="N2070" s="224"/>
      <c r="O2070" s="224"/>
      <c r="P2070" s="224"/>
      <c r="Q2070" s="224"/>
      <c r="R2070" s="224"/>
      <c r="S2070" s="224"/>
      <c r="T2070" s="225"/>
      <c r="AT2070" s="226" t="s">
        <v>183</v>
      </c>
      <c r="AU2070" s="226" t="s">
        <v>89</v>
      </c>
      <c r="AV2070" s="14" t="s">
        <v>89</v>
      </c>
      <c r="AW2070" s="14" t="s">
        <v>36</v>
      </c>
      <c r="AX2070" s="14" t="s">
        <v>79</v>
      </c>
      <c r="AY2070" s="226" t="s">
        <v>174</v>
      </c>
    </row>
    <row r="2071" spans="2:51" s="13" customFormat="1" ht="11.25">
      <c r="B2071" s="205"/>
      <c r="C2071" s="206"/>
      <c r="D2071" s="207" t="s">
        <v>183</v>
      </c>
      <c r="E2071" s="208" t="s">
        <v>1</v>
      </c>
      <c r="F2071" s="209" t="s">
        <v>1711</v>
      </c>
      <c r="G2071" s="206"/>
      <c r="H2071" s="208" t="s">
        <v>1</v>
      </c>
      <c r="I2071" s="210"/>
      <c r="J2071" s="206"/>
      <c r="K2071" s="206"/>
      <c r="L2071" s="211"/>
      <c r="M2071" s="212"/>
      <c r="N2071" s="213"/>
      <c r="O2071" s="213"/>
      <c r="P2071" s="213"/>
      <c r="Q2071" s="213"/>
      <c r="R2071" s="213"/>
      <c r="S2071" s="213"/>
      <c r="T2071" s="214"/>
      <c r="AT2071" s="215" t="s">
        <v>183</v>
      </c>
      <c r="AU2071" s="215" t="s">
        <v>89</v>
      </c>
      <c r="AV2071" s="13" t="s">
        <v>87</v>
      </c>
      <c r="AW2071" s="13" t="s">
        <v>36</v>
      </c>
      <c r="AX2071" s="13" t="s">
        <v>79</v>
      </c>
      <c r="AY2071" s="215" t="s">
        <v>174</v>
      </c>
    </row>
    <row r="2072" spans="2:51" s="14" customFormat="1" ht="11.25">
      <c r="B2072" s="216"/>
      <c r="C2072" s="217"/>
      <c r="D2072" s="207" t="s">
        <v>183</v>
      </c>
      <c r="E2072" s="218" t="s">
        <v>1</v>
      </c>
      <c r="F2072" s="219" t="s">
        <v>87</v>
      </c>
      <c r="G2072" s="217"/>
      <c r="H2072" s="220">
        <v>1</v>
      </c>
      <c r="I2072" s="221"/>
      <c r="J2072" s="217"/>
      <c r="K2072" s="217"/>
      <c r="L2072" s="222"/>
      <c r="M2072" s="223"/>
      <c r="N2072" s="224"/>
      <c r="O2072" s="224"/>
      <c r="P2072" s="224"/>
      <c r="Q2072" s="224"/>
      <c r="R2072" s="224"/>
      <c r="S2072" s="224"/>
      <c r="T2072" s="225"/>
      <c r="AT2072" s="226" t="s">
        <v>183</v>
      </c>
      <c r="AU2072" s="226" t="s">
        <v>89</v>
      </c>
      <c r="AV2072" s="14" t="s">
        <v>89</v>
      </c>
      <c r="AW2072" s="14" t="s">
        <v>36</v>
      </c>
      <c r="AX2072" s="14" t="s">
        <v>79</v>
      </c>
      <c r="AY2072" s="226" t="s">
        <v>174</v>
      </c>
    </row>
    <row r="2073" spans="2:51" s="15" customFormat="1" ht="11.25">
      <c r="B2073" s="227"/>
      <c r="C2073" s="228"/>
      <c r="D2073" s="207" t="s">
        <v>183</v>
      </c>
      <c r="E2073" s="229" t="s">
        <v>1</v>
      </c>
      <c r="F2073" s="230" t="s">
        <v>188</v>
      </c>
      <c r="G2073" s="228"/>
      <c r="H2073" s="231">
        <v>2</v>
      </c>
      <c r="I2073" s="232"/>
      <c r="J2073" s="228"/>
      <c r="K2073" s="228"/>
      <c r="L2073" s="233"/>
      <c r="M2073" s="234"/>
      <c r="N2073" s="235"/>
      <c r="O2073" s="235"/>
      <c r="P2073" s="235"/>
      <c r="Q2073" s="235"/>
      <c r="R2073" s="235"/>
      <c r="S2073" s="235"/>
      <c r="T2073" s="236"/>
      <c r="AT2073" s="237" t="s">
        <v>183</v>
      </c>
      <c r="AU2073" s="237" t="s">
        <v>89</v>
      </c>
      <c r="AV2073" s="15" t="s">
        <v>181</v>
      </c>
      <c r="AW2073" s="15" t="s">
        <v>36</v>
      </c>
      <c r="AX2073" s="15" t="s">
        <v>87</v>
      </c>
      <c r="AY2073" s="237" t="s">
        <v>174</v>
      </c>
    </row>
    <row r="2074" spans="1:65" s="2" customFormat="1" ht="14.45" customHeight="1">
      <c r="A2074" s="35"/>
      <c r="B2074" s="36"/>
      <c r="C2074" s="192" t="s">
        <v>1905</v>
      </c>
      <c r="D2074" s="192" t="s">
        <v>176</v>
      </c>
      <c r="E2074" s="193" t="s">
        <v>1906</v>
      </c>
      <c r="F2074" s="194" t="s">
        <v>1907</v>
      </c>
      <c r="G2074" s="195" t="s">
        <v>357</v>
      </c>
      <c r="H2074" s="196">
        <v>7</v>
      </c>
      <c r="I2074" s="197"/>
      <c r="J2074" s="198">
        <f>ROUND(I2074*H2074,2)</f>
        <v>0</v>
      </c>
      <c r="K2074" s="194" t="s">
        <v>180</v>
      </c>
      <c r="L2074" s="40"/>
      <c r="M2074" s="199" t="s">
        <v>1</v>
      </c>
      <c r="N2074" s="200" t="s">
        <v>44</v>
      </c>
      <c r="O2074" s="72"/>
      <c r="P2074" s="201">
        <f>O2074*H2074</f>
        <v>0</v>
      </c>
      <c r="Q2074" s="201">
        <v>0.0021</v>
      </c>
      <c r="R2074" s="201">
        <f>Q2074*H2074</f>
        <v>0.0147</v>
      </c>
      <c r="S2074" s="201">
        <v>0</v>
      </c>
      <c r="T2074" s="202">
        <f>S2074*H2074</f>
        <v>0</v>
      </c>
      <c r="U2074" s="35"/>
      <c r="V2074" s="35"/>
      <c r="W2074" s="35"/>
      <c r="X2074" s="35"/>
      <c r="Y2074" s="35"/>
      <c r="Z2074" s="35"/>
      <c r="AA2074" s="35"/>
      <c r="AB2074" s="35"/>
      <c r="AC2074" s="35"/>
      <c r="AD2074" s="35"/>
      <c r="AE2074" s="35"/>
      <c r="AR2074" s="203" t="s">
        <v>278</v>
      </c>
      <c r="AT2074" s="203" t="s">
        <v>176</v>
      </c>
      <c r="AU2074" s="203" t="s">
        <v>89</v>
      </c>
      <c r="AY2074" s="18" t="s">
        <v>174</v>
      </c>
      <c r="BE2074" s="204">
        <f>IF(N2074="základní",J2074,0)</f>
        <v>0</v>
      </c>
      <c r="BF2074" s="204">
        <f>IF(N2074="snížená",J2074,0)</f>
        <v>0</v>
      </c>
      <c r="BG2074" s="204">
        <f>IF(N2074="zákl. přenesená",J2074,0)</f>
        <v>0</v>
      </c>
      <c r="BH2074" s="204">
        <f>IF(N2074="sníž. přenesená",J2074,0)</f>
        <v>0</v>
      </c>
      <c r="BI2074" s="204">
        <f>IF(N2074="nulová",J2074,0)</f>
        <v>0</v>
      </c>
      <c r="BJ2074" s="18" t="s">
        <v>87</v>
      </c>
      <c r="BK2074" s="204">
        <f>ROUND(I2074*H2074,2)</f>
        <v>0</v>
      </c>
      <c r="BL2074" s="18" t="s">
        <v>278</v>
      </c>
      <c r="BM2074" s="203" t="s">
        <v>1908</v>
      </c>
    </row>
    <row r="2075" spans="2:51" s="13" customFormat="1" ht="11.25">
      <c r="B2075" s="205"/>
      <c r="C2075" s="206"/>
      <c r="D2075" s="207" t="s">
        <v>183</v>
      </c>
      <c r="E2075" s="208" t="s">
        <v>1</v>
      </c>
      <c r="F2075" s="209" t="s">
        <v>1710</v>
      </c>
      <c r="G2075" s="206"/>
      <c r="H2075" s="208" t="s">
        <v>1</v>
      </c>
      <c r="I2075" s="210"/>
      <c r="J2075" s="206"/>
      <c r="K2075" s="206"/>
      <c r="L2075" s="211"/>
      <c r="M2075" s="212"/>
      <c r="N2075" s="213"/>
      <c r="O2075" s="213"/>
      <c r="P2075" s="213"/>
      <c r="Q2075" s="213"/>
      <c r="R2075" s="213"/>
      <c r="S2075" s="213"/>
      <c r="T2075" s="214"/>
      <c r="AT2075" s="215" t="s">
        <v>183</v>
      </c>
      <c r="AU2075" s="215" t="s">
        <v>89</v>
      </c>
      <c r="AV2075" s="13" t="s">
        <v>87</v>
      </c>
      <c r="AW2075" s="13" t="s">
        <v>36</v>
      </c>
      <c r="AX2075" s="13" t="s">
        <v>79</v>
      </c>
      <c r="AY2075" s="215" t="s">
        <v>174</v>
      </c>
    </row>
    <row r="2076" spans="2:51" s="14" customFormat="1" ht="11.25">
      <c r="B2076" s="216"/>
      <c r="C2076" s="217"/>
      <c r="D2076" s="207" t="s">
        <v>183</v>
      </c>
      <c r="E2076" s="218" t="s">
        <v>1</v>
      </c>
      <c r="F2076" s="219" t="s">
        <v>1909</v>
      </c>
      <c r="G2076" s="217"/>
      <c r="H2076" s="220">
        <v>3.5</v>
      </c>
      <c r="I2076" s="221"/>
      <c r="J2076" s="217"/>
      <c r="K2076" s="217"/>
      <c r="L2076" s="222"/>
      <c r="M2076" s="223"/>
      <c r="N2076" s="224"/>
      <c r="O2076" s="224"/>
      <c r="P2076" s="224"/>
      <c r="Q2076" s="224"/>
      <c r="R2076" s="224"/>
      <c r="S2076" s="224"/>
      <c r="T2076" s="225"/>
      <c r="AT2076" s="226" t="s">
        <v>183</v>
      </c>
      <c r="AU2076" s="226" t="s">
        <v>89</v>
      </c>
      <c r="AV2076" s="14" t="s">
        <v>89</v>
      </c>
      <c r="AW2076" s="14" t="s">
        <v>36</v>
      </c>
      <c r="AX2076" s="14" t="s">
        <v>79</v>
      </c>
      <c r="AY2076" s="226" t="s">
        <v>174</v>
      </c>
    </row>
    <row r="2077" spans="2:51" s="13" customFormat="1" ht="11.25">
      <c r="B2077" s="205"/>
      <c r="C2077" s="206"/>
      <c r="D2077" s="207" t="s">
        <v>183</v>
      </c>
      <c r="E2077" s="208" t="s">
        <v>1</v>
      </c>
      <c r="F2077" s="209" t="s">
        <v>1711</v>
      </c>
      <c r="G2077" s="206"/>
      <c r="H2077" s="208" t="s">
        <v>1</v>
      </c>
      <c r="I2077" s="210"/>
      <c r="J2077" s="206"/>
      <c r="K2077" s="206"/>
      <c r="L2077" s="211"/>
      <c r="M2077" s="212"/>
      <c r="N2077" s="213"/>
      <c r="O2077" s="213"/>
      <c r="P2077" s="213"/>
      <c r="Q2077" s="213"/>
      <c r="R2077" s="213"/>
      <c r="S2077" s="213"/>
      <c r="T2077" s="214"/>
      <c r="AT2077" s="215" t="s">
        <v>183</v>
      </c>
      <c r="AU2077" s="215" t="s">
        <v>89</v>
      </c>
      <c r="AV2077" s="13" t="s">
        <v>87</v>
      </c>
      <c r="AW2077" s="13" t="s">
        <v>36</v>
      </c>
      <c r="AX2077" s="13" t="s">
        <v>79</v>
      </c>
      <c r="AY2077" s="215" t="s">
        <v>174</v>
      </c>
    </row>
    <row r="2078" spans="2:51" s="14" customFormat="1" ht="11.25">
      <c r="B2078" s="216"/>
      <c r="C2078" s="217"/>
      <c r="D2078" s="207" t="s">
        <v>183</v>
      </c>
      <c r="E2078" s="218" t="s">
        <v>1</v>
      </c>
      <c r="F2078" s="219" t="s">
        <v>1909</v>
      </c>
      <c r="G2078" s="217"/>
      <c r="H2078" s="220">
        <v>3.5</v>
      </c>
      <c r="I2078" s="221"/>
      <c r="J2078" s="217"/>
      <c r="K2078" s="217"/>
      <c r="L2078" s="222"/>
      <c r="M2078" s="223"/>
      <c r="N2078" s="224"/>
      <c r="O2078" s="224"/>
      <c r="P2078" s="224"/>
      <c r="Q2078" s="224"/>
      <c r="R2078" s="224"/>
      <c r="S2078" s="224"/>
      <c r="T2078" s="225"/>
      <c r="AT2078" s="226" t="s">
        <v>183</v>
      </c>
      <c r="AU2078" s="226" t="s">
        <v>89</v>
      </c>
      <c r="AV2078" s="14" t="s">
        <v>89</v>
      </c>
      <c r="AW2078" s="14" t="s">
        <v>36</v>
      </c>
      <c r="AX2078" s="14" t="s">
        <v>79</v>
      </c>
      <c r="AY2078" s="226" t="s">
        <v>174</v>
      </c>
    </row>
    <row r="2079" spans="2:51" s="15" customFormat="1" ht="11.25">
      <c r="B2079" s="227"/>
      <c r="C2079" s="228"/>
      <c r="D2079" s="207" t="s">
        <v>183</v>
      </c>
      <c r="E2079" s="229" t="s">
        <v>1</v>
      </c>
      <c r="F2079" s="230" t="s">
        <v>188</v>
      </c>
      <c r="G2079" s="228"/>
      <c r="H2079" s="231">
        <v>7</v>
      </c>
      <c r="I2079" s="232"/>
      <c r="J2079" s="228"/>
      <c r="K2079" s="228"/>
      <c r="L2079" s="233"/>
      <c r="M2079" s="234"/>
      <c r="N2079" s="235"/>
      <c r="O2079" s="235"/>
      <c r="P2079" s="235"/>
      <c r="Q2079" s="235"/>
      <c r="R2079" s="235"/>
      <c r="S2079" s="235"/>
      <c r="T2079" s="236"/>
      <c r="AT2079" s="237" t="s">
        <v>183</v>
      </c>
      <c r="AU2079" s="237" t="s">
        <v>89</v>
      </c>
      <c r="AV2079" s="15" t="s">
        <v>181</v>
      </c>
      <c r="AW2079" s="15" t="s">
        <v>36</v>
      </c>
      <c r="AX2079" s="15" t="s">
        <v>87</v>
      </c>
      <c r="AY2079" s="237" t="s">
        <v>174</v>
      </c>
    </row>
    <row r="2080" spans="1:65" s="2" customFormat="1" ht="14.45" customHeight="1">
      <c r="A2080" s="35"/>
      <c r="B2080" s="36"/>
      <c r="C2080" s="192" t="s">
        <v>1910</v>
      </c>
      <c r="D2080" s="192" t="s">
        <v>176</v>
      </c>
      <c r="E2080" s="193" t="s">
        <v>1911</v>
      </c>
      <c r="F2080" s="194" t="s">
        <v>1912</v>
      </c>
      <c r="G2080" s="195" t="s">
        <v>1573</v>
      </c>
      <c r="H2080" s="259"/>
      <c r="I2080" s="197"/>
      <c r="J2080" s="198">
        <f>ROUND(I2080*H2080,2)</f>
        <v>0</v>
      </c>
      <c r="K2080" s="194" t="s">
        <v>180</v>
      </c>
      <c r="L2080" s="40"/>
      <c r="M2080" s="199" t="s">
        <v>1</v>
      </c>
      <c r="N2080" s="200" t="s">
        <v>44</v>
      </c>
      <c r="O2080" s="72"/>
      <c r="P2080" s="201">
        <f>O2080*H2080</f>
        <v>0</v>
      </c>
      <c r="Q2080" s="201">
        <v>0</v>
      </c>
      <c r="R2080" s="201">
        <f>Q2080*H2080</f>
        <v>0</v>
      </c>
      <c r="S2080" s="201">
        <v>0</v>
      </c>
      <c r="T2080" s="202">
        <f>S2080*H2080</f>
        <v>0</v>
      </c>
      <c r="U2080" s="35"/>
      <c r="V2080" s="35"/>
      <c r="W2080" s="35"/>
      <c r="X2080" s="35"/>
      <c r="Y2080" s="35"/>
      <c r="Z2080" s="35"/>
      <c r="AA2080" s="35"/>
      <c r="AB2080" s="35"/>
      <c r="AC2080" s="35"/>
      <c r="AD2080" s="35"/>
      <c r="AE2080" s="35"/>
      <c r="AR2080" s="203" t="s">
        <v>278</v>
      </c>
      <c r="AT2080" s="203" t="s">
        <v>176</v>
      </c>
      <c r="AU2080" s="203" t="s">
        <v>89</v>
      </c>
      <c r="AY2080" s="18" t="s">
        <v>174</v>
      </c>
      <c r="BE2080" s="204">
        <f>IF(N2080="základní",J2080,0)</f>
        <v>0</v>
      </c>
      <c r="BF2080" s="204">
        <f>IF(N2080="snížená",J2080,0)</f>
        <v>0</v>
      </c>
      <c r="BG2080" s="204">
        <f>IF(N2080="zákl. přenesená",J2080,0)</f>
        <v>0</v>
      </c>
      <c r="BH2080" s="204">
        <f>IF(N2080="sníž. přenesená",J2080,0)</f>
        <v>0</v>
      </c>
      <c r="BI2080" s="204">
        <f>IF(N2080="nulová",J2080,0)</f>
        <v>0</v>
      </c>
      <c r="BJ2080" s="18" t="s">
        <v>87</v>
      </c>
      <c r="BK2080" s="204">
        <f>ROUND(I2080*H2080,2)</f>
        <v>0</v>
      </c>
      <c r="BL2080" s="18" t="s">
        <v>278</v>
      </c>
      <c r="BM2080" s="203" t="s">
        <v>1913</v>
      </c>
    </row>
    <row r="2081" spans="2:63" s="12" customFormat="1" ht="22.9" customHeight="1">
      <c r="B2081" s="176"/>
      <c r="C2081" s="177"/>
      <c r="D2081" s="178" t="s">
        <v>78</v>
      </c>
      <c r="E2081" s="190" t="s">
        <v>1914</v>
      </c>
      <c r="F2081" s="190" t="s">
        <v>1915</v>
      </c>
      <c r="G2081" s="177"/>
      <c r="H2081" s="177"/>
      <c r="I2081" s="180"/>
      <c r="J2081" s="191">
        <f>BK2081</f>
        <v>0</v>
      </c>
      <c r="K2081" s="177"/>
      <c r="L2081" s="182"/>
      <c r="M2081" s="183"/>
      <c r="N2081" s="184"/>
      <c r="O2081" s="184"/>
      <c r="P2081" s="185">
        <f>SUM(P2082:P2167)</f>
        <v>0</v>
      </c>
      <c r="Q2081" s="184"/>
      <c r="R2081" s="185">
        <f>SUM(R2082:R2167)</f>
        <v>1.00993925</v>
      </c>
      <c r="S2081" s="184"/>
      <c r="T2081" s="186">
        <f>SUM(T2082:T2167)</f>
        <v>0</v>
      </c>
      <c r="AR2081" s="187" t="s">
        <v>89</v>
      </c>
      <c r="AT2081" s="188" t="s">
        <v>78</v>
      </c>
      <c r="AU2081" s="188" t="s">
        <v>87</v>
      </c>
      <c r="AY2081" s="187" t="s">
        <v>174</v>
      </c>
      <c r="BK2081" s="189">
        <f>SUM(BK2082:BK2167)</f>
        <v>0</v>
      </c>
    </row>
    <row r="2082" spans="1:65" s="2" customFormat="1" ht="14.45" customHeight="1">
      <c r="A2082" s="35"/>
      <c r="B2082" s="36"/>
      <c r="C2082" s="192" t="s">
        <v>1916</v>
      </c>
      <c r="D2082" s="192" t="s">
        <v>176</v>
      </c>
      <c r="E2082" s="193" t="s">
        <v>1917</v>
      </c>
      <c r="F2082" s="194" t="s">
        <v>1918</v>
      </c>
      <c r="G2082" s="195" t="s">
        <v>179</v>
      </c>
      <c r="H2082" s="196">
        <v>19.975</v>
      </c>
      <c r="I2082" s="197"/>
      <c r="J2082" s="198">
        <f>ROUND(I2082*H2082,2)</f>
        <v>0</v>
      </c>
      <c r="K2082" s="194" t="s">
        <v>180</v>
      </c>
      <c r="L2082" s="40"/>
      <c r="M2082" s="199" t="s">
        <v>1</v>
      </c>
      <c r="N2082" s="200" t="s">
        <v>44</v>
      </c>
      <c r="O2082" s="72"/>
      <c r="P2082" s="201">
        <f>O2082*H2082</f>
        <v>0</v>
      </c>
      <c r="Q2082" s="201">
        <v>0</v>
      </c>
      <c r="R2082" s="201">
        <f>Q2082*H2082</f>
        <v>0</v>
      </c>
      <c r="S2082" s="201">
        <v>0</v>
      </c>
      <c r="T2082" s="202">
        <f>S2082*H2082</f>
        <v>0</v>
      </c>
      <c r="U2082" s="35"/>
      <c r="V2082" s="35"/>
      <c r="W2082" s="35"/>
      <c r="X2082" s="35"/>
      <c r="Y2082" s="35"/>
      <c r="Z2082" s="35"/>
      <c r="AA2082" s="35"/>
      <c r="AB2082" s="35"/>
      <c r="AC2082" s="35"/>
      <c r="AD2082" s="35"/>
      <c r="AE2082" s="35"/>
      <c r="AR2082" s="203" t="s">
        <v>278</v>
      </c>
      <c r="AT2082" s="203" t="s">
        <v>176</v>
      </c>
      <c r="AU2082" s="203" t="s">
        <v>89</v>
      </c>
      <c r="AY2082" s="18" t="s">
        <v>174</v>
      </c>
      <c r="BE2082" s="204">
        <f>IF(N2082="základní",J2082,0)</f>
        <v>0</v>
      </c>
      <c r="BF2082" s="204">
        <f>IF(N2082="snížená",J2082,0)</f>
        <v>0</v>
      </c>
      <c r="BG2082" s="204">
        <f>IF(N2082="zákl. přenesená",J2082,0)</f>
        <v>0</v>
      </c>
      <c r="BH2082" s="204">
        <f>IF(N2082="sníž. přenesená",J2082,0)</f>
        <v>0</v>
      </c>
      <c r="BI2082" s="204">
        <f>IF(N2082="nulová",J2082,0)</f>
        <v>0</v>
      </c>
      <c r="BJ2082" s="18" t="s">
        <v>87</v>
      </c>
      <c r="BK2082" s="204">
        <f>ROUND(I2082*H2082,2)</f>
        <v>0</v>
      </c>
      <c r="BL2082" s="18" t="s">
        <v>278</v>
      </c>
      <c r="BM2082" s="203" t="s">
        <v>1919</v>
      </c>
    </row>
    <row r="2083" spans="2:51" s="13" customFormat="1" ht="11.25">
      <c r="B2083" s="205"/>
      <c r="C2083" s="206"/>
      <c r="D2083" s="207" t="s">
        <v>183</v>
      </c>
      <c r="E2083" s="208" t="s">
        <v>1</v>
      </c>
      <c r="F2083" s="209" t="s">
        <v>1920</v>
      </c>
      <c r="G2083" s="206"/>
      <c r="H2083" s="208" t="s">
        <v>1</v>
      </c>
      <c r="I2083" s="210"/>
      <c r="J2083" s="206"/>
      <c r="K2083" s="206"/>
      <c r="L2083" s="211"/>
      <c r="M2083" s="212"/>
      <c r="N2083" s="213"/>
      <c r="O2083" s="213"/>
      <c r="P2083" s="213"/>
      <c r="Q2083" s="213"/>
      <c r="R2083" s="213"/>
      <c r="S2083" s="213"/>
      <c r="T2083" s="214"/>
      <c r="AT2083" s="215" t="s">
        <v>183</v>
      </c>
      <c r="AU2083" s="215" t="s">
        <v>89</v>
      </c>
      <c r="AV2083" s="13" t="s">
        <v>87</v>
      </c>
      <c r="AW2083" s="13" t="s">
        <v>36</v>
      </c>
      <c r="AX2083" s="13" t="s">
        <v>79</v>
      </c>
      <c r="AY2083" s="215" t="s">
        <v>174</v>
      </c>
    </row>
    <row r="2084" spans="2:51" s="14" customFormat="1" ht="11.25">
      <c r="B2084" s="216"/>
      <c r="C2084" s="217"/>
      <c r="D2084" s="207" t="s">
        <v>183</v>
      </c>
      <c r="E2084" s="218" t="s">
        <v>1</v>
      </c>
      <c r="F2084" s="219" t="s">
        <v>1921</v>
      </c>
      <c r="G2084" s="217"/>
      <c r="H2084" s="220">
        <v>11.475</v>
      </c>
      <c r="I2084" s="221"/>
      <c r="J2084" s="217"/>
      <c r="K2084" s="217"/>
      <c r="L2084" s="222"/>
      <c r="M2084" s="223"/>
      <c r="N2084" s="224"/>
      <c r="O2084" s="224"/>
      <c r="P2084" s="224"/>
      <c r="Q2084" s="224"/>
      <c r="R2084" s="224"/>
      <c r="S2084" s="224"/>
      <c r="T2084" s="225"/>
      <c r="AT2084" s="226" t="s">
        <v>183</v>
      </c>
      <c r="AU2084" s="226" t="s">
        <v>89</v>
      </c>
      <c r="AV2084" s="14" t="s">
        <v>89</v>
      </c>
      <c r="AW2084" s="14" t="s">
        <v>36</v>
      </c>
      <c r="AX2084" s="14" t="s">
        <v>79</v>
      </c>
      <c r="AY2084" s="226" t="s">
        <v>174</v>
      </c>
    </row>
    <row r="2085" spans="2:51" s="14" customFormat="1" ht="11.25">
      <c r="B2085" s="216"/>
      <c r="C2085" s="217"/>
      <c r="D2085" s="207" t="s">
        <v>183</v>
      </c>
      <c r="E2085" s="218" t="s">
        <v>1</v>
      </c>
      <c r="F2085" s="219" t="s">
        <v>1922</v>
      </c>
      <c r="G2085" s="217"/>
      <c r="H2085" s="220">
        <v>8.5</v>
      </c>
      <c r="I2085" s="221"/>
      <c r="J2085" s="217"/>
      <c r="K2085" s="217"/>
      <c r="L2085" s="222"/>
      <c r="M2085" s="223"/>
      <c r="N2085" s="224"/>
      <c r="O2085" s="224"/>
      <c r="P2085" s="224"/>
      <c r="Q2085" s="224"/>
      <c r="R2085" s="224"/>
      <c r="S2085" s="224"/>
      <c r="T2085" s="225"/>
      <c r="AT2085" s="226" t="s">
        <v>183</v>
      </c>
      <c r="AU2085" s="226" t="s">
        <v>89</v>
      </c>
      <c r="AV2085" s="14" t="s">
        <v>89</v>
      </c>
      <c r="AW2085" s="14" t="s">
        <v>36</v>
      </c>
      <c r="AX2085" s="14" t="s">
        <v>79</v>
      </c>
      <c r="AY2085" s="226" t="s">
        <v>174</v>
      </c>
    </row>
    <row r="2086" spans="2:51" s="15" customFormat="1" ht="11.25">
      <c r="B2086" s="227"/>
      <c r="C2086" s="228"/>
      <c r="D2086" s="207" t="s">
        <v>183</v>
      </c>
      <c r="E2086" s="229" t="s">
        <v>1</v>
      </c>
      <c r="F2086" s="230" t="s">
        <v>188</v>
      </c>
      <c r="G2086" s="228"/>
      <c r="H2086" s="231">
        <v>19.975</v>
      </c>
      <c r="I2086" s="232"/>
      <c r="J2086" s="228"/>
      <c r="K2086" s="228"/>
      <c r="L2086" s="233"/>
      <c r="M2086" s="234"/>
      <c r="N2086" s="235"/>
      <c r="O2086" s="235"/>
      <c r="P2086" s="235"/>
      <c r="Q2086" s="235"/>
      <c r="R2086" s="235"/>
      <c r="S2086" s="235"/>
      <c r="T2086" s="236"/>
      <c r="AT2086" s="237" t="s">
        <v>183</v>
      </c>
      <c r="AU2086" s="237" t="s">
        <v>89</v>
      </c>
      <c r="AV2086" s="15" t="s">
        <v>181</v>
      </c>
      <c r="AW2086" s="15" t="s">
        <v>36</v>
      </c>
      <c r="AX2086" s="15" t="s">
        <v>87</v>
      </c>
      <c r="AY2086" s="237" t="s">
        <v>174</v>
      </c>
    </row>
    <row r="2087" spans="1:65" s="2" customFormat="1" ht="14.45" customHeight="1">
      <c r="A2087" s="35"/>
      <c r="B2087" s="36"/>
      <c r="C2087" s="249" t="s">
        <v>1923</v>
      </c>
      <c r="D2087" s="249" t="s">
        <v>317</v>
      </c>
      <c r="E2087" s="250" t="s">
        <v>1924</v>
      </c>
      <c r="F2087" s="251" t="s">
        <v>1925</v>
      </c>
      <c r="G2087" s="252" t="s">
        <v>179</v>
      </c>
      <c r="H2087" s="253">
        <v>22.971</v>
      </c>
      <c r="I2087" s="254"/>
      <c r="J2087" s="255">
        <f>ROUND(I2087*H2087,2)</f>
        <v>0</v>
      </c>
      <c r="K2087" s="251" t="s">
        <v>180</v>
      </c>
      <c r="L2087" s="256"/>
      <c r="M2087" s="257" t="s">
        <v>1</v>
      </c>
      <c r="N2087" s="258" t="s">
        <v>44</v>
      </c>
      <c r="O2087" s="72"/>
      <c r="P2087" s="201">
        <f>O2087*H2087</f>
        <v>0</v>
      </c>
      <c r="Q2087" s="201">
        <v>0.00705</v>
      </c>
      <c r="R2087" s="201">
        <f>Q2087*H2087</f>
        <v>0.16194555</v>
      </c>
      <c r="S2087" s="201">
        <v>0</v>
      </c>
      <c r="T2087" s="202">
        <f>S2087*H2087</f>
        <v>0</v>
      </c>
      <c r="U2087" s="35"/>
      <c r="V2087" s="35"/>
      <c r="W2087" s="35"/>
      <c r="X2087" s="35"/>
      <c r="Y2087" s="35"/>
      <c r="Z2087" s="35"/>
      <c r="AA2087" s="35"/>
      <c r="AB2087" s="35"/>
      <c r="AC2087" s="35"/>
      <c r="AD2087" s="35"/>
      <c r="AE2087" s="35"/>
      <c r="AR2087" s="203" t="s">
        <v>371</v>
      </c>
      <c r="AT2087" s="203" t="s">
        <v>317</v>
      </c>
      <c r="AU2087" s="203" t="s">
        <v>89</v>
      </c>
      <c r="AY2087" s="18" t="s">
        <v>174</v>
      </c>
      <c r="BE2087" s="204">
        <f>IF(N2087="základní",J2087,0)</f>
        <v>0</v>
      </c>
      <c r="BF2087" s="204">
        <f>IF(N2087="snížená",J2087,0)</f>
        <v>0</v>
      </c>
      <c r="BG2087" s="204">
        <f>IF(N2087="zákl. přenesená",J2087,0)</f>
        <v>0</v>
      </c>
      <c r="BH2087" s="204">
        <f>IF(N2087="sníž. přenesená",J2087,0)</f>
        <v>0</v>
      </c>
      <c r="BI2087" s="204">
        <f>IF(N2087="nulová",J2087,0)</f>
        <v>0</v>
      </c>
      <c r="BJ2087" s="18" t="s">
        <v>87</v>
      </c>
      <c r="BK2087" s="204">
        <f>ROUND(I2087*H2087,2)</f>
        <v>0</v>
      </c>
      <c r="BL2087" s="18" t="s">
        <v>278</v>
      </c>
      <c r="BM2087" s="203" t="s">
        <v>1926</v>
      </c>
    </row>
    <row r="2088" spans="2:51" s="14" customFormat="1" ht="11.25">
      <c r="B2088" s="216"/>
      <c r="C2088" s="217"/>
      <c r="D2088" s="207" t="s">
        <v>183</v>
      </c>
      <c r="E2088" s="218" t="s">
        <v>1</v>
      </c>
      <c r="F2088" s="219" t="s">
        <v>1927</v>
      </c>
      <c r="G2088" s="217"/>
      <c r="H2088" s="220">
        <v>22.971</v>
      </c>
      <c r="I2088" s="221"/>
      <c r="J2088" s="217"/>
      <c r="K2088" s="217"/>
      <c r="L2088" s="222"/>
      <c r="M2088" s="223"/>
      <c r="N2088" s="224"/>
      <c r="O2088" s="224"/>
      <c r="P2088" s="224"/>
      <c r="Q2088" s="224"/>
      <c r="R2088" s="224"/>
      <c r="S2088" s="224"/>
      <c r="T2088" s="225"/>
      <c r="AT2088" s="226" t="s">
        <v>183</v>
      </c>
      <c r="AU2088" s="226" t="s">
        <v>89</v>
      </c>
      <c r="AV2088" s="14" t="s">
        <v>89</v>
      </c>
      <c r="AW2088" s="14" t="s">
        <v>36</v>
      </c>
      <c r="AX2088" s="14" t="s">
        <v>87</v>
      </c>
      <c r="AY2088" s="226" t="s">
        <v>174</v>
      </c>
    </row>
    <row r="2089" spans="1:65" s="2" customFormat="1" ht="14.45" customHeight="1">
      <c r="A2089" s="35"/>
      <c r="B2089" s="36"/>
      <c r="C2089" s="192" t="s">
        <v>1928</v>
      </c>
      <c r="D2089" s="192" t="s">
        <v>176</v>
      </c>
      <c r="E2089" s="193" t="s">
        <v>1929</v>
      </c>
      <c r="F2089" s="194" t="s">
        <v>1930</v>
      </c>
      <c r="G2089" s="195" t="s">
        <v>179</v>
      </c>
      <c r="H2089" s="196">
        <v>13.65</v>
      </c>
      <c r="I2089" s="197"/>
      <c r="J2089" s="198">
        <f>ROUND(I2089*H2089,2)</f>
        <v>0</v>
      </c>
      <c r="K2089" s="194" t="s">
        <v>180</v>
      </c>
      <c r="L2089" s="40"/>
      <c r="M2089" s="199" t="s">
        <v>1</v>
      </c>
      <c r="N2089" s="200" t="s">
        <v>44</v>
      </c>
      <c r="O2089" s="72"/>
      <c r="P2089" s="201">
        <f>O2089*H2089</f>
        <v>0</v>
      </c>
      <c r="Q2089" s="201">
        <v>0.00027</v>
      </c>
      <c r="R2089" s="201">
        <f>Q2089*H2089</f>
        <v>0.0036855</v>
      </c>
      <c r="S2089" s="201">
        <v>0</v>
      </c>
      <c r="T2089" s="202">
        <f>S2089*H2089</f>
        <v>0</v>
      </c>
      <c r="U2089" s="35"/>
      <c r="V2089" s="35"/>
      <c r="W2089" s="35"/>
      <c r="X2089" s="35"/>
      <c r="Y2089" s="35"/>
      <c r="Z2089" s="35"/>
      <c r="AA2089" s="35"/>
      <c r="AB2089" s="35"/>
      <c r="AC2089" s="35"/>
      <c r="AD2089" s="35"/>
      <c r="AE2089" s="35"/>
      <c r="AR2089" s="203" t="s">
        <v>278</v>
      </c>
      <c r="AT2089" s="203" t="s">
        <v>176</v>
      </c>
      <c r="AU2089" s="203" t="s">
        <v>89</v>
      </c>
      <c r="AY2089" s="18" t="s">
        <v>174</v>
      </c>
      <c r="BE2089" s="204">
        <f>IF(N2089="základní",J2089,0)</f>
        <v>0</v>
      </c>
      <c r="BF2089" s="204">
        <f>IF(N2089="snížená",J2089,0)</f>
        <v>0</v>
      </c>
      <c r="BG2089" s="204">
        <f>IF(N2089="zákl. přenesená",J2089,0)</f>
        <v>0</v>
      </c>
      <c r="BH2089" s="204">
        <f>IF(N2089="sníž. přenesená",J2089,0)</f>
        <v>0</v>
      </c>
      <c r="BI2089" s="204">
        <f>IF(N2089="nulová",J2089,0)</f>
        <v>0</v>
      </c>
      <c r="BJ2089" s="18" t="s">
        <v>87</v>
      </c>
      <c r="BK2089" s="204">
        <f>ROUND(I2089*H2089,2)</f>
        <v>0</v>
      </c>
      <c r="BL2089" s="18" t="s">
        <v>278</v>
      </c>
      <c r="BM2089" s="203" t="s">
        <v>1931</v>
      </c>
    </row>
    <row r="2090" spans="2:51" s="13" customFormat="1" ht="11.25">
      <c r="B2090" s="205"/>
      <c r="C2090" s="206"/>
      <c r="D2090" s="207" t="s">
        <v>183</v>
      </c>
      <c r="E2090" s="208" t="s">
        <v>1</v>
      </c>
      <c r="F2090" s="209" t="s">
        <v>1932</v>
      </c>
      <c r="G2090" s="206"/>
      <c r="H2090" s="208" t="s">
        <v>1</v>
      </c>
      <c r="I2090" s="210"/>
      <c r="J2090" s="206"/>
      <c r="K2090" s="206"/>
      <c r="L2090" s="211"/>
      <c r="M2090" s="212"/>
      <c r="N2090" s="213"/>
      <c r="O2090" s="213"/>
      <c r="P2090" s="213"/>
      <c r="Q2090" s="213"/>
      <c r="R2090" s="213"/>
      <c r="S2090" s="213"/>
      <c r="T2090" s="214"/>
      <c r="AT2090" s="215" t="s">
        <v>183</v>
      </c>
      <c r="AU2090" s="215" t="s">
        <v>89</v>
      </c>
      <c r="AV2090" s="13" t="s">
        <v>87</v>
      </c>
      <c r="AW2090" s="13" t="s">
        <v>36</v>
      </c>
      <c r="AX2090" s="13" t="s">
        <v>79</v>
      </c>
      <c r="AY2090" s="215" t="s">
        <v>174</v>
      </c>
    </row>
    <row r="2091" spans="2:51" s="14" customFormat="1" ht="11.25">
      <c r="B2091" s="216"/>
      <c r="C2091" s="217"/>
      <c r="D2091" s="207" t="s">
        <v>183</v>
      </c>
      <c r="E2091" s="218" t="s">
        <v>1</v>
      </c>
      <c r="F2091" s="219" t="s">
        <v>935</v>
      </c>
      <c r="G2091" s="217"/>
      <c r="H2091" s="220">
        <v>7.2</v>
      </c>
      <c r="I2091" s="221"/>
      <c r="J2091" s="217"/>
      <c r="K2091" s="217"/>
      <c r="L2091" s="222"/>
      <c r="M2091" s="223"/>
      <c r="N2091" s="224"/>
      <c r="O2091" s="224"/>
      <c r="P2091" s="224"/>
      <c r="Q2091" s="224"/>
      <c r="R2091" s="224"/>
      <c r="S2091" s="224"/>
      <c r="T2091" s="225"/>
      <c r="AT2091" s="226" t="s">
        <v>183</v>
      </c>
      <c r="AU2091" s="226" t="s">
        <v>89</v>
      </c>
      <c r="AV2091" s="14" t="s">
        <v>89</v>
      </c>
      <c r="AW2091" s="14" t="s">
        <v>36</v>
      </c>
      <c r="AX2091" s="14" t="s">
        <v>79</v>
      </c>
      <c r="AY2091" s="226" t="s">
        <v>174</v>
      </c>
    </row>
    <row r="2092" spans="2:51" s="13" customFormat="1" ht="11.25">
      <c r="B2092" s="205"/>
      <c r="C2092" s="206"/>
      <c r="D2092" s="207" t="s">
        <v>183</v>
      </c>
      <c r="E2092" s="208" t="s">
        <v>1</v>
      </c>
      <c r="F2092" s="209" t="s">
        <v>1933</v>
      </c>
      <c r="G2092" s="206"/>
      <c r="H2092" s="208" t="s">
        <v>1</v>
      </c>
      <c r="I2092" s="210"/>
      <c r="J2092" s="206"/>
      <c r="K2092" s="206"/>
      <c r="L2092" s="211"/>
      <c r="M2092" s="212"/>
      <c r="N2092" s="213"/>
      <c r="O2092" s="213"/>
      <c r="P2092" s="213"/>
      <c r="Q2092" s="213"/>
      <c r="R2092" s="213"/>
      <c r="S2092" s="213"/>
      <c r="T2092" s="214"/>
      <c r="AT2092" s="215" t="s">
        <v>183</v>
      </c>
      <c r="AU2092" s="215" t="s">
        <v>89</v>
      </c>
      <c r="AV2092" s="13" t="s">
        <v>87</v>
      </c>
      <c r="AW2092" s="13" t="s">
        <v>36</v>
      </c>
      <c r="AX2092" s="13" t="s">
        <v>79</v>
      </c>
      <c r="AY2092" s="215" t="s">
        <v>174</v>
      </c>
    </row>
    <row r="2093" spans="2:51" s="14" customFormat="1" ht="11.25">
      <c r="B2093" s="216"/>
      <c r="C2093" s="217"/>
      <c r="D2093" s="207" t="s">
        <v>183</v>
      </c>
      <c r="E2093" s="218" t="s">
        <v>1</v>
      </c>
      <c r="F2093" s="219" t="s">
        <v>936</v>
      </c>
      <c r="G2093" s="217"/>
      <c r="H2093" s="220">
        <v>2.4</v>
      </c>
      <c r="I2093" s="221"/>
      <c r="J2093" s="217"/>
      <c r="K2093" s="217"/>
      <c r="L2093" s="222"/>
      <c r="M2093" s="223"/>
      <c r="N2093" s="224"/>
      <c r="O2093" s="224"/>
      <c r="P2093" s="224"/>
      <c r="Q2093" s="224"/>
      <c r="R2093" s="224"/>
      <c r="S2093" s="224"/>
      <c r="T2093" s="225"/>
      <c r="AT2093" s="226" t="s">
        <v>183</v>
      </c>
      <c r="AU2093" s="226" t="s">
        <v>89</v>
      </c>
      <c r="AV2093" s="14" t="s">
        <v>89</v>
      </c>
      <c r="AW2093" s="14" t="s">
        <v>36</v>
      </c>
      <c r="AX2093" s="14" t="s">
        <v>79</v>
      </c>
      <c r="AY2093" s="226" t="s">
        <v>174</v>
      </c>
    </row>
    <row r="2094" spans="2:51" s="13" customFormat="1" ht="11.25">
      <c r="B2094" s="205"/>
      <c r="C2094" s="206"/>
      <c r="D2094" s="207" t="s">
        <v>183</v>
      </c>
      <c r="E2094" s="208" t="s">
        <v>1</v>
      </c>
      <c r="F2094" s="209" t="s">
        <v>1934</v>
      </c>
      <c r="G2094" s="206"/>
      <c r="H2094" s="208" t="s">
        <v>1</v>
      </c>
      <c r="I2094" s="210"/>
      <c r="J2094" s="206"/>
      <c r="K2094" s="206"/>
      <c r="L2094" s="211"/>
      <c r="M2094" s="212"/>
      <c r="N2094" s="213"/>
      <c r="O2094" s="213"/>
      <c r="P2094" s="213"/>
      <c r="Q2094" s="213"/>
      <c r="R2094" s="213"/>
      <c r="S2094" s="213"/>
      <c r="T2094" s="214"/>
      <c r="AT2094" s="215" t="s">
        <v>183</v>
      </c>
      <c r="AU2094" s="215" t="s">
        <v>89</v>
      </c>
      <c r="AV2094" s="13" t="s">
        <v>87</v>
      </c>
      <c r="AW2094" s="13" t="s">
        <v>36</v>
      </c>
      <c r="AX2094" s="13" t="s">
        <v>79</v>
      </c>
      <c r="AY2094" s="215" t="s">
        <v>174</v>
      </c>
    </row>
    <row r="2095" spans="2:51" s="14" customFormat="1" ht="11.25">
      <c r="B2095" s="216"/>
      <c r="C2095" s="217"/>
      <c r="D2095" s="207" t="s">
        <v>183</v>
      </c>
      <c r="E2095" s="218" t="s">
        <v>1</v>
      </c>
      <c r="F2095" s="219" t="s">
        <v>1935</v>
      </c>
      <c r="G2095" s="217"/>
      <c r="H2095" s="220">
        <v>4.05</v>
      </c>
      <c r="I2095" s="221"/>
      <c r="J2095" s="217"/>
      <c r="K2095" s="217"/>
      <c r="L2095" s="222"/>
      <c r="M2095" s="223"/>
      <c r="N2095" s="224"/>
      <c r="O2095" s="224"/>
      <c r="P2095" s="224"/>
      <c r="Q2095" s="224"/>
      <c r="R2095" s="224"/>
      <c r="S2095" s="224"/>
      <c r="T2095" s="225"/>
      <c r="AT2095" s="226" t="s">
        <v>183</v>
      </c>
      <c r="AU2095" s="226" t="s">
        <v>89</v>
      </c>
      <c r="AV2095" s="14" t="s">
        <v>89</v>
      </c>
      <c r="AW2095" s="14" t="s">
        <v>36</v>
      </c>
      <c r="AX2095" s="14" t="s">
        <v>79</v>
      </c>
      <c r="AY2095" s="226" t="s">
        <v>174</v>
      </c>
    </row>
    <row r="2096" spans="2:51" s="15" customFormat="1" ht="11.25">
      <c r="B2096" s="227"/>
      <c r="C2096" s="228"/>
      <c r="D2096" s="207" t="s">
        <v>183</v>
      </c>
      <c r="E2096" s="229" t="s">
        <v>1</v>
      </c>
      <c r="F2096" s="230" t="s">
        <v>188</v>
      </c>
      <c r="G2096" s="228"/>
      <c r="H2096" s="231">
        <v>13.649999999999999</v>
      </c>
      <c r="I2096" s="232"/>
      <c r="J2096" s="228"/>
      <c r="K2096" s="228"/>
      <c r="L2096" s="233"/>
      <c r="M2096" s="234"/>
      <c r="N2096" s="235"/>
      <c r="O2096" s="235"/>
      <c r="P2096" s="235"/>
      <c r="Q2096" s="235"/>
      <c r="R2096" s="235"/>
      <c r="S2096" s="235"/>
      <c r="T2096" s="236"/>
      <c r="AT2096" s="237" t="s">
        <v>183</v>
      </c>
      <c r="AU2096" s="237" t="s">
        <v>89</v>
      </c>
      <c r="AV2096" s="15" t="s">
        <v>181</v>
      </c>
      <c r="AW2096" s="15" t="s">
        <v>36</v>
      </c>
      <c r="AX2096" s="15" t="s">
        <v>87</v>
      </c>
      <c r="AY2096" s="237" t="s">
        <v>174</v>
      </c>
    </row>
    <row r="2097" spans="1:65" s="2" customFormat="1" ht="14.45" customHeight="1">
      <c r="A2097" s="35"/>
      <c r="B2097" s="36"/>
      <c r="C2097" s="249" t="s">
        <v>1936</v>
      </c>
      <c r="D2097" s="249" t="s">
        <v>317</v>
      </c>
      <c r="E2097" s="250" t="s">
        <v>1937</v>
      </c>
      <c r="F2097" s="251" t="s">
        <v>1938</v>
      </c>
      <c r="G2097" s="252" t="s">
        <v>179</v>
      </c>
      <c r="H2097" s="253">
        <v>13.65</v>
      </c>
      <c r="I2097" s="254"/>
      <c r="J2097" s="255">
        <f>ROUND(I2097*H2097,2)</f>
        <v>0</v>
      </c>
      <c r="K2097" s="251" t="s">
        <v>180</v>
      </c>
      <c r="L2097" s="256"/>
      <c r="M2097" s="257" t="s">
        <v>1</v>
      </c>
      <c r="N2097" s="258" t="s">
        <v>44</v>
      </c>
      <c r="O2097" s="72"/>
      <c r="P2097" s="201">
        <f>O2097*H2097</f>
        <v>0</v>
      </c>
      <c r="Q2097" s="201">
        <v>0.03056</v>
      </c>
      <c r="R2097" s="201">
        <f>Q2097*H2097</f>
        <v>0.417144</v>
      </c>
      <c r="S2097" s="201">
        <v>0</v>
      </c>
      <c r="T2097" s="202">
        <f>S2097*H2097</f>
        <v>0</v>
      </c>
      <c r="U2097" s="35"/>
      <c r="V2097" s="35"/>
      <c r="W2097" s="35"/>
      <c r="X2097" s="35"/>
      <c r="Y2097" s="35"/>
      <c r="Z2097" s="35"/>
      <c r="AA2097" s="35"/>
      <c r="AB2097" s="35"/>
      <c r="AC2097" s="35"/>
      <c r="AD2097" s="35"/>
      <c r="AE2097" s="35"/>
      <c r="AR2097" s="203" t="s">
        <v>371</v>
      </c>
      <c r="AT2097" s="203" t="s">
        <v>317</v>
      </c>
      <c r="AU2097" s="203" t="s">
        <v>89</v>
      </c>
      <c r="AY2097" s="18" t="s">
        <v>174</v>
      </c>
      <c r="BE2097" s="204">
        <f>IF(N2097="základní",J2097,0)</f>
        <v>0</v>
      </c>
      <c r="BF2097" s="204">
        <f>IF(N2097="snížená",J2097,0)</f>
        <v>0</v>
      </c>
      <c r="BG2097" s="204">
        <f>IF(N2097="zákl. přenesená",J2097,0)</f>
        <v>0</v>
      </c>
      <c r="BH2097" s="204">
        <f>IF(N2097="sníž. přenesená",J2097,0)</f>
        <v>0</v>
      </c>
      <c r="BI2097" s="204">
        <f>IF(N2097="nulová",J2097,0)</f>
        <v>0</v>
      </c>
      <c r="BJ2097" s="18" t="s">
        <v>87</v>
      </c>
      <c r="BK2097" s="204">
        <f>ROUND(I2097*H2097,2)</f>
        <v>0</v>
      </c>
      <c r="BL2097" s="18" t="s">
        <v>278</v>
      </c>
      <c r="BM2097" s="203" t="s">
        <v>1939</v>
      </c>
    </row>
    <row r="2098" spans="1:65" s="2" customFormat="1" ht="14.45" customHeight="1">
      <c r="A2098" s="35"/>
      <c r="B2098" s="36"/>
      <c r="C2098" s="192" t="s">
        <v>1940</v>
      </c>
      <c r="D2098" s="192" t="s">
        <v>176</v>
      </c>
      <c r="E2098" s="193" t="s">
        <v>1941</v>
      </c>
      <c r="F2098" s="194" t="s">
        <v>1942</v>
      </c>
      <c r="G2098" s="195" t="s">
        <v>595</v>
      </c>
      <c r="H2098" s="196">
        <v>1</v>
      </c>
      <c r="I2098" s="197"/>
      <c r="J2098" s="198">
        <f>ROUND(I2098*H2098,2)</f>
        <v>0</v>
      </c>
      <c r="K2098" s="194" t="s">
        <v>180</v>
      </c>
      <c r="L2098" s="40"/>
      <c r="M2098" s="199" t="s">
        <v>1</v>
      </c>
      <c r="N2098" s="200" t="s">
        <v>44</v>
      </c>
      <c r="O2098" s="72"/>
      <c r="P2098" s="201">
        <f>O2098*H2098</f>
        <v>0</v>
      </c>
      <c r="Q2098" s="201">
        <v>0</v>
      </c>
      <c r="R2098" s="201">
        <f>Q2098*H2098</f>
        <v>0</v>
      </c>
      <c r="S2098" s="201">
        <v>0</v>
      </c>
      <c r="T2098" s="202">
        <f>S2098*H2098</f>
        <v>0</v>
      </c>
      <c r="U2098" s="35"/>
      <c r="V2098" s="35"/>
      <c r="W2098" s="35"/>
      <c r="X2098" s="35"/>
      <c r="Y2098" s="35"/>
      <c r="Z2098" s="35"/>
      <c r="AA2098" s="35"/>
      <c r="AB2098" s="35"/>
      <c r="AC2098" s="35"/>
      <c r="AD2098" s="35"/>
      <c r="AE2098" s="35"/>
      <c r="AR2098" s="203" t="s">
        <v>278</v>
      </c>
      <c r="AT2098" s="203" t="s">
        <v>176</v>
      </c>
      <c r="AU2098" s="203" t="s">
        <v>89</v>
      </c>
      <c r="AY2098" s="18" t="s">
        <v>174</v>
      </c>
      <c r="BE2098" s="204">
        <f>IF(N2098="základní",J2098,0)</f>
        <v>0</v>
      </c>
      <c r="BF2098" s="204">
        <f>IF(N2098="snížená",J2098,0)</f>
        <v>0</v>
      </c>
      <c r="BG2098" s="204">
        <f>IF(N2098="zákl. přenesená",J2098,0)</f>
        <v>0</v>
      </c>
      <c r="BH2098" s="204">
        <f>IF(N2098="sníž. přenesená",J2098,0)</f>
        <v>0</v>
      </c>
      <c r="BI2098" s="204">
        <f>IF(N2098="nulová",J2098,0)</f>
        <v>0</v>
      </c>
      <c r="BJ2098" s="18" t="s">
        <v>87</v>
      </c>
      <c r="BK2098" s="204">
        <f>ROUND(I2098*H2098,2)</f>
        <v>0</v>
      </c>
      <c r="BL2098" s="18" t="s">
        <v>278</v>
      </c>
      <c r="BM2098" s="203" t="s">
        <v>1943</v>
      </c>
    </row>
    <row r="2099" spans="2:51" s="13" customFormat="1" ht="11.25">
      <c r="B2099" s="205"/>
      <c r="C2099" s="206"/>
      <c r="D2099" s="207" t="s">
        <v>183</v>
      </c>
      <c r="E2099" s="208" t="s">
        <v>1</v>
      </c>
      <c r="F2099" s="209" t="s">
        <v>529</v>
      </c>
      <c r="G2099" s="206"/>
      <c r="H2099" s="208" t="s">
        <v>1</v>
      </c>
      <c r="I2099" s="210"/>
      <c r="J2099" s="206"/>
      <c r="K2099" s="206"/>
      <c r="L2099" s="211"/>
      <c r="M2099" s="212"/>
      <c r="N2099" s="213"/>
      <c r="O2099" s="213"/>
      <c r="P2099" s="213"/>
      <c r="Q2099" s="213"/>
      <c r="R2099" s="213"/>
      <c r="S2099" s="213"/>
      <c r="T2099" s="214"/>
      <c r="AT2099" s="215" t="s">
        <v>183</v>
      </c>
      <c r="AU2099" s="215" t="s">
        <v>89</v>
      </c>
      <c r="AV2099" s="13" t="s">
        <v>87</v>
      </c>
      <c r="AW2099" s="13" t="s">
        <v>36</v>
      </c>
      <c r="AX2099" s="13" t="s">
        <v>79</v>
      </c>
      <c r="AY2099" s="215" t="s">
        <v>174</v>
      </c>
    </row>
    <row r="2100" spans="2:51" s="13" customFormat="1" ht="11.25">
      <c r="B2100" s="205"/>
      <c r="C2100" s="206"/>
      <c r="D2100" s="207" t="s">
        <v>183</v>
      </c>
      <c r="E2100" s="208" t="s">
        <v>1</v>
      </c>
      <c r="F2100" s="209" t="s">
        <v>1006</v>
      </c>
      <c r="G2100" s="206"/>
      <c r="H2100" s="208" t="s">
        <v>1</v>
      </c>
      <c r="I2100" s="210"/>
      <c r="J2100" s="206"/>
      <c r="K2100" s="206"/>
      <c r="L2100" s="211"/>
      <c r="M2100" s="212"/>
      <c r="N2100" s="213"/>
      <c r="O2100" s="213"/>
      <c r="P2100" s="213"/>
      <c r="Q2100" s="213"/>
      <c r="R2100" s="213"/>
      <c r="S2100" s="213"/>
      <c r="T2100" s="214"/>
      <c r="AT2100" s="215" t="s">
        <v>183</v>
      </c>
      <c r="AU2100" s="215" t="s">
        <v>89</v>
      </c>
      <c r="AV2100" s="13" t="s">
        <v>87</v>
      </c>
      <c r="AW2100" s="13" t="s">
        <v>36</v>
      </c>
      <c r="AX2100" s="13" t="s">
        <v>79</v>
      </c>
      <c r="AY2100" s="215" t="s">
        <v>174</v>
      </c>
    </row>
    <row r="2101" spans="2:51" s="14" customFormat="1" ht="11.25">
      <c r="B2101" s="216"/>
      <c r="C2101" s="217"/>
      <c r="D2101" s="207" t="s">
        <v>183</v>
      </c>
      <c r="E2101" s="218" t="s">
        <v>1</v>
      </c>
      <c r="F2101" s="219" t="s">
        <v>87</v>
      </c>
      <c r="G2101" s="217"/>
      <c r="H2101" s="220">
        <v>1</v>
      </c>
      <c r="I2101" s="221"/>
      <c r="J2101" s="217"/>
      <c r="K2101" s="217"/>
      <c r="L2101" s="222"/>
      <c r="M2101" s="223"/>
      <c r="N2101" s="224"/>
      <c r="O2101" s="224"/>
      <c r="P2101" s="224"/>
      <c r="Q2101" s="224"/>
      <c r="R2101" s="224"/>
      <c r="S2101" s="224"/>
      <c r="T2101" s="225"/>
      <c r="AT2101" s="226" t="s">
        <v>183</v>
      </c>
      <c r="AU2101" s="226" t="s">
        <v>89</v>
      </c>
      <c r="AV2101" s="14" t="s">
        <v>89</v>
      </c>
      <c r="AW2101" s="14" t="s">
        <v>36</v>
      </c>
      <c r="AX2101" s="14" t="s">
        <v>79</v>
      </c>
      <c r="AY2101" s="226" t="s">
        <v>174</v>
      </c>
    </row>
    <row r="2102" spans="2:51" s="15" customFormat="1" ht="11.25">
      <c r="B2102" s="227"/>
      <c r="C2102" s="228"/>
      <c r="D2102" s="207" t="s">
        <v>183</v>
      </c>
      <c r="E2102" s="229" t="s">
        <v>1</v>
      </c>
      <c r="F2102" s="230" t="s">
        <v>188</v>
      </c>
      <c r="G2102" s="228"/>
      <c r="H2102" s="231">
        <v>1</v>
      </c>
      <c r="I2102" s="232"/>
      <c r="J2102" s="228"/>
      <c r="K2102" s="228"/>
      <c r="L2102" s="233"/>
      <c r="M2102" s="234"/>
      <c r="N2102" s="235"/>
      <c r="O2102" s="235"/>
      <c r="P2102" s="235"/>
      <c r="Q2102" s="235"/>
      <c r="R2102" s="235"/>
      <c r="S2102" s="235"/>
      <c r="T2102" s="236"/>
      <c r="AT2102" s="237" t="s">
        <v>183</v>
      </c>
      <c r="AU2102" s="237" t="s">
        <v>89</v>
      </c>
      <c r="AV2102" s="15" t="s">
        <v>181</v>
      </c>
      <c r="AW2102" s="15" t="s">
        <v>36</v>
      </c>
      <c r="AX2102" s="15" t="s">
        <v>87</v>
      </c>
      <c r="AY2102" s="237" t="s">
        <v>174</v>
      </c>
    </row>
    <row r="2103" spans="1:65" s="2" customFormat="1" ht="14.45" customHeight="1">
      <c r="A2103" s="35"/>
      <c r="B2103" s="36"/>
      <c r="C2103" s="249" t="s">
        <v>1944</v>
      </c>
      <c r="D2103" s="249" t="s">
        <v>317</v>
      </c>
      <c r="E2103" s="250" t="s">
        <v>1945</v>
      </c>
      <c r="F2103" s="251" t="s">
        <v>1946</v>
      </c>
      <c r="G2103" s="252" t="s">
        <v>595</v>
      </c>
      <c r="H2103" s="253">
        <v>1</v>
      </c>
      <c r="I2103" s="254"/>
      <c r="J2103" s="255">
        <f>ROUND(I2103*H2103,2)</f>
        <v>0</v>
      </c>
      <c r="K2103" s="251" t="s">
        <v>180</v>
      </c>
      <c r="L2103" s="256"/>
      <c r="M2103" s="257" t="s">
        <v>1</v>
      </c>
      <c r="N2103" s="258" t="s">
        <v>44</v>
      </c>
      <c r="O2103" s="72"/>
      <c r="P2103" s="201">
        <f>O2103*H2103</f>
        <v>0</v>
      </c>
      <c r="Q2103" s="201">
        <v>0.032</v>
      </c>
      <c r="R2103" s="201">
        <f>Q2103*H2103</f>
        <v>0.032</v>
      </c>
      <c r="S2103" s="201">
        <v>0</v>
      </c>
      <c r="T2103" s="202">
        <f>S2103*H2103</f>
        <v>0</v>
      </c>
      <c r="U2103" s="35"/>
      <c r="V2103" s="35"/>
      <c r="W2103" s="35"/>
      <c r="X2103" s="35"/>
      <c r="Y2103" s="35"/>
      <c r="Z2103" s="35"/>
      <c r="AA2103" s="35"/>
      <c r="AB2103" s="35"/>
      <c r="AC2103" s="35"/>
      <c r="AD2103" s="35"/>
      <c r="AE2103" s="35"/>
      <c r="AR2103" s="203" t="s">
        <v>371</v>
      </c>
      <c r="AT2103" s="203" t="s">
        <v>317</v>
      </c>
      <c r="AU2103" s="203" t="s">
        <v>89</v>
      </c>
      <c r="AY2103" s="18" t="s">
        <v>174</v>
      </c>
      <c r="BE2103" s="204">
        <f>IF(N2103="základní",J2103,0)</f>
        <v>0</v>
      </c>
      <c r="BF2103" s="204">
        <f>IF(N2103="snížená",J2103,0)</f>
        <v>0</v>
      </c>
      <c r="BG2103" s="204">
        <f>IF(N2103="zákl. přenesená",J2103,0)</f>
        <v>0</v>
      </c>
      <c r="BH2103" s="204">
        <f>IF(N2103="sníž. přenesená",J2103,0)</f>
        <v>0</v>
      </c>
      <c r="BI2103" s="204">
        <f>IF(N2103="nulová",J2103,0)</f>
        <v>0</v>
      </c>
      <c r="BJ2103" s="18" t="s">
        <v>87</v>
      </c>
      <c r="BK2103" s="204">
        <f>ROUND(I2103*H2103,2)</f>
        <v>0</v>
      </c>
      <c r="BL2103" s="18" t="s">
        <v>278</v>
      </c>
      <c r="BM2103" s="203" t="s">
        <v>1947</v>
      </c>
    </row>
    <row r="2104" spans="1:65" s="2" customFormat="1" ht="14.45" customHeight="1">
      <c r="A2104" s="35"/>
      <c r="B2104" s="36"/>
      <c r="C2104" s="192" t="s">
        <v>1948</v>
      </c>
      <c r="D2104" s="192" t="s">
        <v>176</v>
      </c>
      <c r="E2104" s="193" t="s">
        <v>1949</v>
      </c>
      <c r="F2104" s="194" t="s">
        <v>1950</v>
      </c>
      <c r="G2104" s="195" t="s">
        <v>595</v>
      </c>
      <c r="H2104" s="196">
        <v>1</v>
      </c>
      <c r="I2104" s="197"/>
      <c r="J2104" s="198">
        <f>ROUND(I2104*H2104,2)</f>
        <v>0</v>
      </c>
      <c r="K2104" s="194" t="s">
        <v>180</v>
      </c>
      <c r="L2104" s="40"/>
      <c r="M2104" s="199" t="s">
        <v>1</v>
      </c>
      <c r="N2104" s="200" t="s">
        <v>44</v>
      </c>
      <c r="O2104" s="72"/>
      <c r="P2104" s="201">
        <f>O2104*H2104</f>
        <v>0</v>
      </c>
      <c r="Q2104" s="201">
        <v>0</v>
      </c>
      <c r="R2104" s="201">
        <f>Q2104*H2104</f>
        <v>0</v>
      </c>
      <c r="S2104" s="201">
        <v>0</v>
      </c>
      <c r="T2104" s="202">
        <f>S2104*H2104</f>
        <v>0</v>
      </c>
      <c r="U2104" s="35"/>
      <c r="V2104" s="35"/>
      <c r="W2104" s="35"/>
      <c r="X2104" s="35"/>
      <c r="Y2104" s="35"/>
      <c r="Z2104" s="35"/>
      <c r="AA2104" s="35"/>
      <c r="AB2104" s="35"/>
      <c r="AC2104" s="35"/>
      <c r="AD2104" s="35"/>
      <c r="AE2104" s="35"/>
      <c r="AR2104" s="203" t="s">
        <v>278</v>
      </c>
      <c r="AT2104" s="203" t="s">
        <v>176</v>
      </c>
      <c r="AU2104" s="203" t="s">
        <v>89</v>
      </c>
      <c r="AY2104" s="18" t="s">
        <v>174</v>
      </c>
      <c r="BE2104" s="204">
        <f>IF(N2104="základní",J2104,0)</f>
        <v>0</v>
      </c>
      <c r="BF2104" s="204">
        <f>IF(N2104="snížená",J2104,0)</f>
        <v>0</v>
      </c>
      <c r="BG2104" s="204">
        <f>IF(N2104="zákl. přenesená",J2104,0)</f>
        <v>0</v>
      </c>
      <c r="BH2104" s="204">
        <f>IF(N2104="sníž. přenesená",J2104,0)</f>
        <v>0</v>
      </c>
      <c r="BI2104" s="204">
        <f>IF(N2104="nulová",J2104,0)</f>
        <v>0</v>
      </c>
      <c r="BJ2104" s="18" t="s">
        <v>87</v>
      </c>
      <c r="BK2104" s="204">
        <f>ROUND(I2104*H2104,2)</f>
        <v>0</v>
      </c>
      <c r="BL2104" s="18" t="s">
        <v>278</v>
      </c>
      <c r="BM2104" s="203" t="s">
        <v>1951</v>
      </c>
    </row>
    <row r="2105" spans="2:51" s="13" customFormat="1" ht="11.25">
      <c r="B2105" s="205"/>
      <c r="C2105" s="206"/>
      <c r="D2105" s="207" t="s">
        <v>183</v>
      </c>
      <c r="E2105" s="208" t="s">
        <v>1</v>
      </c>
      <c r="F2105" s="209" t="s">
        <v>529</v>
      </c>
      <c r="G2105" s="206"/>
      <c r="H2105" s="208" t="s">
        <v>1</v>
      </c>
      <c r="I2105" s="210"/>
      <c r="J2105" s="206"/>
      <c r="K2105" s="206"/>
      <c r="L2105" s="211"/>
      <c r="M2105" s="212"/>
      <c r="N2105" s="213"/>
      <c r="O2105" s="213"/>
      <c r="P2105" s="213"/>
      <c r="Q2105" s="213"/>
      <c r="R2105" s="213"/>
      <c r="S2105" s="213"/>
      <c r="T2105" s="214"/>
      <c r="AT2105" s="215" t="s">
        <v>183</v>
      </c>
      <c r="AU2105" s="215" t="s">
        <v>89</v>
      </c>
      <c r="AV2105" s="13" t="s">
        <v>87</v>
      </c>
      <c r="AW2105" s="13" t="s">
        <v>36</v>
      </c>
      <c r="AX2105" s="13" t="s">
        <v>79</v>
      </c>
      <c r="AY2105" s="215" t="s">
        <v>174</v>
      </c>
    </row>
    <row r="2106" spans="2:51" s="13" customFormat="1" ht="11.25">
      <c r="B2106" s="205"/>
      <c r="C2106" s="206"/>
      <c r="D2106" s="207" t="s">
        <v>183</v>
      </c>
      <c r="E2106" s="208" t="s">
        <v>1</v>
      </c>
      <c r="F2106" s="209" t="s">
        <v>1015</v>
      </c>
      <c r="G2106" s="206"/>
      <c r="H2106" s="208" t="s">
        <v>1</v>
      </c>
      <c r="I2106" s="210"/>
      <c r="J2106" s="206"/>
      <c r="K2106" s="206"/>
      <c r="L2106" s="211"/>
      <c r="M2106" s="212"/>
      <c r="N2106" s="213"/>
      <c r="O2106" s="213"/>
      <c r="P2106" s="213"/>
      <c r="Q2106" s="213"/>
      <c r="R2106" s="213"/>
      <c r="S2106" s="213"/>
      <c r="T2106" s="214"/>
      <c r="AT2106" s="215" t="s">
        <v>183</v>
      </c>
      <c r="AU2106" s="215" t="s">
        <v>89</v>
      </c>
      <c r="AV2106" s="13" t="s">
        <v>87</v>
      </c>
      <c r="AW2106" s="13" t="s">
        <v>36</v>
      </c>
      <c r="AX2106" s="13" t="s">
        <v>79</v>
      </c>
      <c r="AY2106" s="215" t="s">
        <v>174</v>
      </c>
    </row>
    <row r="2107" spans="2:51" s="14" customFormat="1" ht="11.25">
      <c r="B2107" s="216"/>
      <c r="C2107" s="217"/>
      <c r="D2107" s="207" t="s">
        <v>183</v>
      </c>
      <c r="E2107" s="218" t="s">
        <v>1</v>
      </c>
      <c r="F2107" s="219" t="s">
        <v>87</v>
      </c>
      <c r="G2107" s="217"/>
      <c r="H2107" s="220">
        <v>1</v>
      </c>
      <c r="I2107" s="221"/>
      <c r="J2107" s="217"/>
      <c r="K2107" s="217"/>
      <c r="L2107" s="222"/>
      <c r="M2107" s="223"/>
      <c r="N2107" s="224"/>
      <c r="O2107" s="224"/>
      <c r="P2107" s="224"/>
      <c r="Q2107" s="224"/>
      <c r="R2107" s="224"/>
      <c r="S2107" s="224"/>
      <c r="T2107" s="225"/>
      <c r="AT2107" s="226" t="s">
        <v>183</v>
      </c>
      <c r="AU2107" s="226" t="s">
        <v>89</v>
      </c>
      <c r="AV2107" s="14" t="s">
        <v>89</v>
      </c>
      <c r="AW2107" s="14" t="s">
        <v>36</v>
      </c>
      <c r="AX2107" s="14" t="s">
        <v>79</v>
      </c>
      <c r="AY2107" s="226" t="s">
        <v>174</v>
      </c>
    </row>
    <row r="2108" spans="2:51" s="15" customFormat="1" ht="11.25">
      <c r="B2108" s="227"/>
      <c r="C2108" s="228"/>
      <c r="D2108" s="207" t="s">
        <v>183</v>
      </c>
      <c r="E2108" s="229" t="s">
        <v>1</v>
      </c>
      <c r="F2108" s="230" t="s">
        <v>188</v>
      </c>
      <c r="G2108" s="228"/>
      <c r="H2108" s="231">
        <v>1</v>
      </c>
      <c r="I2108" s="232"/>
      <c r="J2108" s="228"/>
      <c r="K2108" s="228"/>
      <c r="L2108" s="233"/>
      <c r="M2108" s="234"/>
      <c r="N2108" s="235"/>
      <c r="O2108" s="235"/>
      <c r="P2108" s="235"/>
      <c r="Q2108" s="235"/>
      <c r="R2108" s="235"/>
      <c r="S2108" s="235"/>
      <c r="T2108" s="236"/>
      <c r="AT2108" s="237" t="s">
        <v>183</v>
      </c>
      <c r="AU2108" s="237" t="s">
        <v>89</v>
      </c>
      <c r="AV2108" s="15" t="s">
        <v>181</v>
      </c>
      <c r="AW2108" s="15" t="s">
        <v>36</v>
      </c>
      <c r="AX2108" s="15" t="s">
        <v>87</v>
      </c>
      <c r="AY2108" s="237" t="s">
        <v>174</v>
      </c>
    </row>
    <row r="2109" spans="1:65" s="2" customFormat="1" ht="14.45" customHeight="1">
      <c r="A2109" s="35"/>
      <c r="B2109" s="36"/>
      <c r="C2109" s="249" t="s">
        <v>1952</v>
      </c>
      <c r="D2109" s="249" t="s">
        <v>317</v>
      </c>
      <c r="E2109" s="250" t="s">
        <v>1953</v>
      </c>
      <c r="F2109" s="251" t="s">
        <v>1954</v>
      </c>
      <c r="G2109" s="252" t="s">
        <v>595</v>
      </c>
      <c r="H2109" s="253">
        <v>1</v>
      </c>
      <c r="I2109" s="254"/>
      <c r="J2109" s="255">
        <f>ROUND(I2109*H2109,2)</f>
        <v>0</v>
      </c>
      <c r="K2109" s="251" t="s">
        <v>180</v>
      </c>
      <c r="L2109" s="256"/>
      <c r="M2109" s="257" t="s">
        <v>1</v>
      </c>
      <c r="N2109" s="258" t="s">
        <v>44</v>
      </c>
      <c r="O2109" s="72"/>
      <c r="P2109" s="201">
        <f>O2109*H2109</f>
        <v>0</v>
      </c>
      <c r="Q2109" s="201">
        <v>0.0195</v>
      </c>
      <c r="R2109" s="201">
        <f>Q2109*H2109</f>
        <v>0.0195</v>
      </c>
      <c r="S2109" s="201">
        <v>0</v>
      </c>
      <c r="T2109" s="202">
        <f>S2109*H2109</f>
        <v>0</v>
      </c>
      <c r="U2109" s="35"/>
      <c r="V2109" s="35"/>
      <c r="W2109" s="35"/>
      <c r="X2109" s="35"/>
      <c r="Y2109" s="35"/>
      <c r="Z2109" s="35"/>
      <c r="AA2109" s="35"/>
      <c r="AB2109" s="35"/>
      <c r="AC2109" s="35"/>
      <c r="AD2109" s="35"/>
      <c r="AE2109" s="35"/>
      <c r="AR2109" s="203" t="s">
        <v>371</v>
      </c>
      <c r="AT2109" s="203" t="s">
        <v>317</v>
      </c>
      <c r="AU2109" s="203" t="s">
        <v>89</v>
      </c>
      <c r="AY2109" s="18" t="s">
        <v>174</v>
      </c>
      <c r="BE2109" s="204">
        <f>IF(N2109="základní",J2109,0)</f>
        <v>0</v>
      </c>
      <c r="BF2109" s="204">
        <f>IF(N2109="snížená",J2109,0)</f>
        <v>0</v>
      </c>
      <c r="BG2109" s="204">
        <f>IF(N2109="zákl. přenesená",J2109,0)</f>
        <v>0</v>
      </c>
      <c r="BH2109" s="204">
        <f>IF(N2109="sníž. přenesená",J2109,0)</f>
        <v>0</v>
      </c>
      <c r="BI2109" s="204">
        <f>IF(N2109="nulová",J2109,0)</f>
        <v>0</v>
      </c>
      <c r="BJ2109" s="18" t="s">
        <v>87</v>
      </c>
      <c r="BK2109" s="204">
        <f>ROUND(I2109*H2109,2)</f>
        <v>0</v>
      </c>
      <c r="BL2109" s="18" t="s">
        <v>278</v>
      </c>
      <c r="BM2109" s="203" t="s">
        <v>1955</v>
      </c>
    </row>
    <row r="2110" spans="1:65" s="2" customFormat="1" ht="14.45" customHeight="1">
      <c r="A2110" s="35"/>
      <c r="B2110" s="36"/>
      <c r="C2110" s="192" t="s">
        <v>1956</v>
      </c>
      <c r="D2110" s="192" t="s">
        <v>176</v>
      </c>
      <c r="E2110" s="193" t="s">
        <v>1957</v>
      </c>
      <c r="F2110" s="194" t="s">
        <v>1958</v>
      </c>
      <c r="G2110" s="195" t="s">
        <v>595</v>
      </c>
      <c r="H2110" s="196">
        <v>2</v>
      </c>
      <c r="I2110" s="197"/>
      <c r="J2110" s="198">
        <f>ROUND(I2110*H2110,2)</f>
        <v>0</v>
      </c>
      <c r="K2110" s="194" t="s">
        <v>180</v>
      </c>
      <c r="L2110" s="40"/>
      <c r="M2110" s="199" t="s">
        <v>1</v>
      </c>
      <c r="N2110" s="200" t="s">
        <v>44</v>
      </c>
      <c r="O2110" s="72"/>
      <c r="P2110" s="201">
        <f>O2110*H2110</f>
        <v>0</v>
      </c>
      <c r="Q2110" s="201">
        <v>0.00092</v>
      </c>
      <c r="R2110" s="201">
        <f>Q2110*H2110</f>
        <v>0.00184</v>
      </c>
      <c r="S2110" s="201">
        <v>0</v>
      </c>
      <c r="T2110" s="202">
        <f>S2110*H2110</f>
        <v>0</v>
      </c>
      <c r="U2110" s="35"/>
      <c r="V2110" s="35"/>
      <c r="W2110" s="35"/>
      <c r="X2110" s="35"/>
      <c r="Y2110" s="35"/>
      <c r="Z2110" s="35"/>
      <c r="AA2110" s="35"/>
      <c r="AB2110" s="35"/>
      <c r="AC2110" s="35"/>
      <c r="AD2110" s="35"/>
      <c r="AE2110" s="35"/>
      <c r="AR2110" s="203" t="s">
        <v>278</v>
      </c>
      <c r="AT2110" s="203" t="s">
        <v>176</v>
      </c>
      <c r="AU2110" s="203" t="s">
        <v>89</v>
      </c>
      <c r="AY2110" s="18" t="s">
        <v>174</v>
      </c>
      <c r="BE2110" s="204">
        <f>IF(N2110="základní",J2110,0)</f>
        <v>0</v>
      </c>
      <c r="BF2110" s="204">
        <f>IF(N2110="snížená",J2110,0)</f>
        <v>0</v>
      </c>
      <c r="BG2110" s="204">
        <f>IF(N2110="zákl. přenesená",J2110,0)</f>
        <v>0</v>
      </c>
      <c r="BH2110" s="204">
        <f>IF(N2110="sníž. přenesená",J2110,0)</f>
        <v>0</v>
      </c>
      <c r="BI2110" s="204">
        <f>IF(N2110="nulová",J2110,0)</f>
        <v>0</v>
      </c>
      <c r="BJ2110" s="18" t="s">
        <v>87</v>
      </c>
      <c r="BK2110" s="204">
        <f>ROUND(I2110*H2110,2)</f>
        <v>0</v>
      </c>
      <c r="BL2110" s="18" t="s">
        <v>278</v>
      </c>
      <c r="BM2110" s="203" t="s">
        <v>1959</v>
      </c>
    </row>
    <row r="2111" spans="2:51" s="13" customFormat="1" ht="11.25">
      <c r="B2111" s="205"/>
      <c r="C2111" s="206"/>
      <c r="D2111" s="207" t="s">
        <v>183</v>
      </c>
      <c r="E2111" s="208" t="s">
        <v>1</v>
      </c>
      <c r="F2111" s="209" t="s">
        <v>529</v>
      </c>
      <c r="G2111" s="206"/>
      <c r="H2111" s="208" t="s">
        <v>1</v>
      </c>
      <c r="I2111" s="210"/>
      <c r="J2111" s="206"/>
      <c r="K2111" s="206"/>
      <c r="L2111" s="211"/>
      <c r="M2111" s="212"/>
      <c r="N2111" s="213"/>
      <c r="O2111" s="213"/>
      <c r="P2111" s="213"/>
      <c r="Q2111" s="213"/>
      <c r="R2111" s="213"/>
      <c r="S2111" s="213"/>
      <c r="T2111" s="214"/>
      <c r="AT2111" s="215" t="s">
        <v>183</v>
      </c>
      <c r="AU2111" s="215" t="s">
        <v>89</v>
      </c>
      <c r="AV2111" s="13" t="s">
        <v>87</v>
      </c>
      <c r="AW2111" s="13" t="s">
        <v>36</v>
      </c>
      <c r="AX2111" s="13" t="s">
        <v>79</v>
      </c>
      <c r="AY2111" s="215" t="s">
        <v>174</v>
      </c>
    </row>
    <row r="2112" spans="2:51" s="13" customFormat="1" ht="11.25">
      <c r="B2112" s="205"/>
      <c r="C2112" s="206"/>
      <c r="D2112" s="207" t="s">
        <v>183</v>
      </c>
      <c r="E2112" s="208" t="s">
        <v>1</v>
      </c>
      <c r="F2112" s="209" t="s">
        <v>1960</v>
      </c>
      <c r="G2112" s="206"/>
      <c r="H2112" s="208" t="s">
        <v>1</v>
      </c>
      <c r="I2112" s="210"/>
      <c r="J2112" s="206"/>
      <c r="K2112" s="206"/>
      <c r="L2112" s="211"/>
      <c r="M2112" s="212"/>
      <c r="N2112" s="213"/>
      <c r="O2112" s="213"/>
      <c r="P2112" s="213"/>
      <c r="Q2112" s="213"/>
      <c r="R2112" s="213"/>
      <c r="S2112" s="213"/>
      <c r="T2112" s="214"/>
      <c r="AT2112" s="215" t="s">
        <v>183</v>
      </c>
      <c r="AU2112" s="215" t="s">
        <v>89</v>
      </c>
      <c r="AV2112" s="13" t="s">
        <v>87</v>
      </c>
      <c r="AW2112" s="13" t="s">
        <v>36</v>
      </c>
      <c r="AX2112" s="13" t="s">
        <v>79</v>
      </c>
      <c r="AY2112" s="215" t="s">
        <v>174</v>
      </c>
    </row>
    <row r="2113" spans="2:51" s="14" customFormat="1" ht="11.25">
      <c r="B2113" s="216"/>
      <c r="C2113" s="217"/>
      <c r="D2113" s="207" t="s">
        <v>183</v>
      </c>
      <c r="E2113" s="218" t="s">
        <v>1</v>
      </c>
      <c r="F2113" s="219" t="s">
        <v>1961</v>
      </c>
      <c r="G2113" s="217"/>
      <c r="H2113" s="220">
        <v>2</v>
      </c>
      <c r="I2113" s="221"/>
      <c r="J2113" s="217"/>
      <c r="K2113" s="217"/>
      <c r="L2113" s="222"/>
      <c r="M2113" s="223"/>
      <c r="N2113" s="224"/>
      <c r="O2113" s="224"/>
      <c r="P2113" s="224"/>
      <c r="Q2113" s="224"/>
      <c r="R2113" s="224"/>
      <c r="S2113" s="224"/>
      <c r="T2113" s="225"/>
      <c r="AT2113" s="226" t="s">
        <v>183</v>
      </c>
      <c r="AU2113" s="226" t="s">
        <v>89</v>
      </c>
      <c r="AV2113" s="14" t="s">
        <v>89</v>
      </c>
      <c r="AW2113" s="14" t="s">
        <v>36</v>
      </c>
      <c r="AX2113" s="14" t="s">
        <v>79</v>
      </c>
      <c r="AY2113" s="226" t="s">
        <v>174</v>
      </c>
    </row>
    <row r="2114" spans="2:51" s="15" customFormat="1" ht="11.25">
      <c r="B2114" s="227"/>
      <c r="C2114" s="228"/>
      <c r="D2114" s="207" t="s">
        <v>183</v>
      </c>
      <c r="E2114" s="229" t="s">
        <v>1</v>
      </c>
      <c r="F2114" s="230" t="s">
        <v>188</v>
      </c>
      <c r="G2114" s="228"/>
      <c r="H2114" s="231">
        <v>2</v>
      </c>
      <c r="I2114" s="232"/>
      <c r="J2114" s="228"/>
      <c r="K2114" s="228"/>
      <c r="L2114" s="233"/>
      <c r="M2114" s="234"/>
      <c r="N2114" s="235"/>
      <c r="O2114" s="235"/>
      <c r="P2114" s="235"/>
      <c r="Q2114" s="235"/>
      <c r="R2114" s="235"/>
      <c r="S2114" s="235"/>
      <c r="T2114" s="236"/>
      <c r="AT2114" s="237" t="s">
        <v>183</v>
      </c>
      <c r="AU2114" s="237" t="s">
        <v>89</v>
      </c>
      <c r="AV2114" s="15" t="s">
        <v>181</v>
      </c>
      <c r="AW2114" s="15" t="s">
        <v>36</v>
      </c>
      <c r="AX2114" s="15" t="s">
        <v>87</v>
      </c>
      <c r="AY2114" s="237" t="s">
        <v>174</v>
      </c>
    </row>
    <row r="2115" spans="1:65" s="2" customFormat="1" ht="24.2" customHeight="1">
      <c r="A2115" s="35"/>
      <c r="B2115" s="36"/>
      <c r="C2115" s="249" t="s">
        <v>1962</v>
      </c>
      <c r="D2115" s="249" t="s">
        <v>317</v>
      </c>
      <c r="E2115" s="250" t="s">
        <v>1963</v>
      </c>
      <c r="F2115" s="251" t="s">
        <v>1964</v>
      </c>
      <c r="G2115" s="252" t="s">
        <v>1342</v>
      </c>
      <c r="H2115" s="253">
        <v>2</v>
      </c>
      <c r="I2115" s="254"/>
      <c r="J2115" s="255">
        <f>ROUND(I2115*H2115,2)</f>
        <v>0</v>
      </c>
      <c r="K2115" s="251" t="s">
        <v>180</v>
      </c>
      <c r="L2115" s="256"/>
      <c r="M2115" s="257" t="s">
        <v>1</v>
      </c>
      <c r="N2115" s="258" t="s">
        <v>44</v>
      </c>
      <c r="O2115" s="72"/>
      <c r="P2115" s="201">
        <f>O2115*H2115</f>
        <v>0</v>
      </c>
      <c r="Q2115" s="201">
        <v>0.03388</v>
      </c>
      <c r="R2115" s="201">
        <f>Q2115*H2115</f>
        <v>0.06776</v>
      </c>
      <c r="S2115" s="201">
        <v>0</v>
      </c>
      <c r="T2115" s="202">
        <f>S2115*H2115</f>
        <v>0</v>
      </c>
      <c r="U2115" s="35"/>
      <c r="V2115" s="35"/>
      <c r="W2115" s="35"/>
      <c r="X2115" s="35"/>
      <c r="Y2115" s="35"/>
      <c r="Z2115" s="35"/>
      <c r="AA2115" s="35"/>
      <c r="AB2115" s="35"/>
      <c r="AC2115" s="35"/>
      <c r="AD2115" s="35"/>
      <c r="AE2115" s="35"/>
      <c r="AR2115" s="203" t="s">
        <v>371</v>
      </c>
      <c r="AT2115" s="203" t="s">
        <v>317</v>
      </c>
      <c r="AU2115" s="203" t="s">
        <v>89</v>
      </c>
      <c r="AY2115" s="18" t="s">
        <v>174</v>
      </c>
      <c r="BE2115" s="204">
        <f>IF(N2115="základní",J2115,0)</f>
        <v>0</v>
      </c>
      <c r="BF2115" s="204">
        <f>IF(N2115="snížená",J2115,0)</f>
        <v>0</v>
      </c>
      <c r="BG2115" s="204">
        <f>IF(N2115="zákl. přenesená",J2115,0)</f>
        <v>0</v>
      </c>
      <c r="BH2115" s="204">
        <f>IF(N2115="sníž. přenesená",J2115,0)</f>
        <v>0</v>
      </c>
      <c r="BI2115" s="204">
        <f>IF(N2115="nulová",J2115,0)</f>
        <v>0</v>
      </c>
      <c r="BJ2115" s="18" t="s">
        <v>87</v>
      </c>
      <c r="BK2115" s="204">
        <f>ROUND(I2115*H2115,2)</f>
        <v>0</v>
      </c>
      <c r="BL2115" s="18" t="s">
        <v>278</v>
      </c>
      <c r="BM2115" s="203" t="s">
        <v>1965</v>
      </c>
    </row>
    <row r="2116" spans="2:51" s="13" customFormat="1" ht="11.25">
      <c r="B2116" s="205"/>
      <c r="C2116" s="206"/>
      <c r="D2116" s="207" t="s">
        <v>183</v>
      </c>
      <c r="E2116" s="208" t="s">
        <v>1</v>
      </c>
      <c r="F2116" s="209" t="s">
        <v>529</v>
      </c>
      <c r="G2116" s="206"/>
      <c r="H2116" s="208" t="s">
        <v>1</v>
      </c>
      <c r="I2116" s="210"/>
      <c r="J2116" s="206"/>
      <c r="K2116" s="206"/>
      <c r="L2116" s="211"/>
      <c r="M2116" s="212"/>
      <c r="N2116" s="213"/>
      <c r="O2116" s="213"/>
      <c r="P2116" s="213"/>
      <c r="Q2116" s="213"/>
      <c r="R2116" s="213"/>
      <c r="S2116" s="213"/>
      <c r="T2116" s="214"/>
      <c r="AT2116" s="215" t="s">
        <v>183</v>
      </c>
      <c r="AU2116" s="215" t="s">
        <v>89</v>
      </c>
      <c r="AV2116" s="13" t="s">
        <v>87</v>
      </c>
      <c r="AW2116" s="13" t="s">
        <v>36</v>
      </c>
      <c r="AX2116" s="13" t="s">
        <v>79</v>
      </c>
      <c r="AY2116" s="215" t="s">
        <v>174</v>
      </c>
    </row>
    <row r="2117" spans="2:51" s="13" customFormat="1" ht="11.25">
      <c r="B2117" s="205"/>
      <c r="C2117" s="206"/>
      <c r="D2117" s="207" t="s">
        <v>183</v>
      </c>
      <c r="E2117" s="208" t="s">
        <v>1</v>
      </c>
      <c r="F2117" s="209" t="s">
        <v>1960</v>
      </c>
      <c r="G2117" s="206"/>
      <c r="H2117" s="208" t="s">
        <v>1</v>
      </c>
      <c r="I2117" s="210"/>
      <c r="J2117" s="206"/>
      <c r="K2117" s="206"/>
      <c r="L2117" s="211"/>
      <c r="M2117" s="212"/>
      <c r="N2117" s="213"/>
      <c r="O2117" s="213"/>
      <c r="P2117" s="213"/>
      <c r="Q2117" s="213"/>
      <c r="R2117" s="213"/>
      <c r="S2117" s="213"/>
      <c r="T2117" s="214"/>
      <c r="AT2117" s="215" t="s">
        <v>183</v>
      </c>
      <c r="AU2117" s="215" t="s">
        <v>89</v>
      </c>
      <c r="AV2117" s="13" t="s">
        <v>87</v>
      </c>
      <c r="AW2117" s="13" t="s">
        <v>36</v>
      </c>
      <c r="AX2117" s="13" t="s">
        <v>79</v>
      </c>
      <c r="AY2117" s="215" t="s">
        <v>174</v>
      </c>
    </row>
    <row r="2118" spans="2:51" s="14" customFormat="1" ht="11.25">
      <c r="B2118" s="216"/>
      <c r="C2118" s="217"/>
      <c r="D2118" s="207" t="s">
        <v>183</v>
      </c>
      <c r="E2118" s="218" t="s">
        <v>1</v>
      </c>
      <c r="F2118" s="219" t="s">
        <v>1961</v>
      </c>
      <c r="G2118" s="217"/>
      <c r="H2118" s="220">
        <v>2</v>
      </c>
      <c r="I2118" s="221"/>
      <c r="J2118" s="217"/>
      <c r="K2118" s="217"/>
      <c r="L2118" s="222"/>
      <c r="M2118" s="223"/>
      <c r="N2118" s="224"/>
      <c r="O2118" s="224"/>
      <c r="P2118" s="224"/>
      <c r="Q2118" s="224"/>
      <c r="R2118" s="224"/>
      <c r="S2118" s="224"/>
      <c r="T2118" s="225"/>
      <c r="AT2118" s="226" t="s">
        <v>183</v>
      </c>
      <c r="AU2118" s="226" t="s">
        <v>89</v>
      </c>
      <c r="AV2118" s="14" t="s">
        <v>89</v>
      </c>
      <c r="AW2118" s="14" t="s">
        <v>36</v>
      </c>
      <c r="AX2118" s="14" t="s">
        <v>79</v>
      </c>
      <c r="AY2118" s="226" t="s">
        <v>174</v>
      </c>
    </row>
    <row r="2119" spans="2:51" s="15" customFormat="1" ht="11.25">
      <c r="B2119" s="227"/>
      <c r="C2119" s="228"/>
      <c r="D2119" s="207" t="s">
        <v>183</v>
      </c>
      <c r="E2119" s="229" t="s">
        <v>1</v>
      </c>
      <c r="F2119" s="230" t="s">
        <v>188</v>
      </c>
      <c r="G2119" s="228"/>
      <c r="H2119" s="231">
        <v>2</v>
      </c>
      <c r="I2119" s="232"/>
      <c r="J2119" s="228"/>
      <c r="K2119" s="228"/>
      <c r="L2119" s="233"/>
      <c r="M2119" s="234"/>
      <c r="N2119" s="235"/>
      <c r="O2119" s="235"/>
      <c r="P2119" s="235"/>
      <c r="Q2119" s="235"/>
      <c r="R2119" s="235"/>
      <c r="S2119" s="235"/>
      <c r="T2119" s="236"/>
      <c r="AT2119" s="237" t="s">
        <v>183</v>
      </c>
      <c r="AU2119" s="237" t="s">
        <v>89</v>
      </c>
      <c r="AV2119" s="15" t="s">
        <v>181</v>
      </c>
      <c r="AW2119" s="15" t="s">
        <v>36</v>
      </c>
      <c r="AX2119" s="15" t="s">
        <v>87</v>
      </c>
      <c r="AY2119" s="237" t="s">
        <v>174</v>
      </c>
    </row>
    <row r="2120" spans="1:65" s="2" customFormat="1" ht="14.45" customHeight="1">
      <c r="A2120" s="35"/>
      <c r="B2120" s="36"/>
      <c r="C2120" s="192" t="s">
        <v>1966</v>
      </c>
      <c r="D2120" s="192" t="s">
        <v>176</v>
      </c>
      <c r="E2120" s="193" t="s">
        <v>1967</v>
      </c>
      <c r="F2120" s="194" t="s">
        <v>1968</v>
      </c>
      <c r="G2120" s="195" t="s">
        <v>595</v>
      </c>
      <c r="H2120" s="196">
        <v>1</v>
      </c>
      <c r="I2120" s="197"/>
      <c r="J2120" s="198">
        <f>ROUND(I2120*H2120,2)</f>
        <v>0</v>
      </c>
      <c r="K2120" s="194" t="s">
        <v>180</v>
      </c>
      <c r="L2120" s="40"/>
      <c r="M2120" s="199" t="s">
        <v>1</v>
      </c>
      <c r="N2120" s="200" t="s">
        <v>44</v>
      </c>
      <c r="O2120" s="72"/>
      <c r="P2120" s="201">
        <f>O2120*H2120</f>
        <v>0</v>
      </c>
      <c r="Q2120" s="201">
        <v>0.00093</v>
      </c>
      <c r="R2120" s="201">
        <f>Q2120*H2120</f>
        <v>0.00093</v>
      </c>
      <c r="S2120" s="201">
        <v>0</v>
      </c>
      <c r="T2120" s="202">
        <f>S2120*H2120</f>
        <v>0</v>
      </c>
      <c r="U2120" s="35"/>
      <c r="V2120" s="35"/>
      <c r="W2120" s="35"/>
      <c r="X2120" s="35"/>
      <c r="Y2120" s="35"/>
      <c r="Z2120" s="35"/>
      <c r="AA2120" s="35"/>
      <c r="AB2120" s="35"/>
      <c r="AC2120" s="35"/>
      <c r="AD2120" s="35"/>
      <c r="AE2120" s="35"/>
      <c r="AR2120" s="203" t="s">
        <v>278</v>
      </c>
      <c r="AT2120" s="203" t="s">
        <v>176</v>
      </c>
      <c r="AU2120" s="203" t="s">
        <v>89</v>
      </c>
      <c r="AY2120" s="18" t="s">
        <v>174</v>
      </c>
      <c r="BE2120" s="204">
        <f>IF(N2120="základní",J2120,0)</f>
        <v>0</v>
      </c>
      <c r="BF2120" s="204">
        <f>IF(N2120="snížená",J2120,0)</f>
        <v>0</v>
      </c>
      <c r="BG2120" s="204">
        <f>IF(N2120="zákl. přenesená",J2120,0)</f>
        <v>0</v>
      </c>
      <c r="BH2120" s="204">
        <f>IF(N2120="sníž. přenesená",J2120,0)</f>
        <v>0</v>
      </c>
      <c r="BI2120" s="204">
        <f>IF(N2120="nulová",J2120,0)</f>
        <v>0</v>
      </c>
      <c r="BJ2120" s="18" t="s">
        <v>87</v>
      </c>
      <c r="BK2120" s="204">
        <f>ROUND(I2120*H2120,2)</f>
        <v>0</v>
      </c>
      <c r="BL2120" s="18" t="s">
        <v>278</v>
      </c>
      <c r="BM2120" s="203" t="s">
        <v>1969</v>
      </c>
    </row>
    <row r="2121" spans="2:51" s="13" customFormat="1" ht="11.25">
      <c r="B2121" s="205"/>
      <c r="C2121" s="206"/>
      <c r="D2121" s="207" t="s">
        <v>183</v>
      </c>
      <c r="E2121" s="208" t="s">
        <v>1</v>
      </c>
      <c r="F2121" s="209" t="s">
        <v>529</v>
      </c>
      <c r="G2121" s="206"/>
      <c r="H2121" s="208" t="s">
        <v>1</v>
      </c>
      <c r="I2121" s="210"/>
      <c r="J2121" s="206"/>
      <c r="K2121" s="206"/>
      <c r="L2121" s="211"/>
      <c r="M2121" s="212"/>
      <c r="N2121" s="213"/>
      <c r="O2121" s="213"/>
      <c r="P2121" s="213"/>
      <c r="Q2121" s="213"/>
      <c r="R2121" s="213"/>
      <c r="S2121" s="213"/>
      <c r="T2121" s="214"/>
      <c r="AT2121" s="215" t="s">
        <v>183</v>
      </c>
      <c r="AU2121" s="215" t="s">
        <v>89</v>
      </c>
      <c r="AV2121" s="13" t="s">
        <v>87</v>
      </c>
      <c r="AW2121" s="13" t="s">
        <v>36</v>
      </c>
      <c r="AX2121" s="13" t="s">
        <v>79</v>
      </c>
      <c r="AY2121" s="215" t="s">
        <v>174</v>
      </c>
    </row>
    <row r="2122" spans="2:51" s="13" customFormat="1" ht="11.25">
      <c r="B2122" s="205"/>
      <c r="C2122" s="206"/>
      <c r="D2122" s="207" t="s">
        <v>183</v>
      </c>
      <c r="E2122" s="208" t="s">
        <v>1</v>
      </c>
      <c r="F2122" s="209" t="s">
        <v>1970</v>
      </c>
      <c r="G2122" s="206"/>
      <c r="H2122" s="208" t="s">
        <v>1</v>
      </c>
      <c r="I2122" s="210"/>
      <c r="J2122" s="206"/>
      <c r="K2122" s="206"/>
      <c r="L2122" s="211"/>
      <c r="M2122" s="212"/>
      <c r="N2122" s="213"/>
      <c r="O2122" s="213"/>
      <c r="P2122" s="213"/>
      <c r="Q2122" s="213"/>
      <c r="R2122" s="213"/>
      <c r="S2122" s="213"/>
      <c r="T2122" s="214"/>
      <c r="AT2122" s="215" t="s">
        <v>183</v>
      </c>
      <c r="AU2122" s="215" t="s">
        <v>89</v>
      </c>
      <c r="AV2122" s="13" t="s">
        <v>87</v>
      </c>
      <c r="AW2122" s="13" t="s">
        <v>36</v>
      </c>
      <c r="AX2122" s="13" t="s">
        <v>79</v>
      </c>
      <c r="AY2122" s="215" t="s">
        <v>174</v>
      </c>
    </row>
    <row r="2123" spans="2:51" s="14" customFormat="1" ht="11.25">
      <c r="B2123" s="216"/>
      <c r="C2123" s="217"/>
      <c r="D2123" s="207" t="s">
        <v>183</v>
      </c>
      <c r="E2123" s="218" t="s">
        <v>1</v>
      </c>
      <c r="F2123" s="219" t="s">
        <v>87</v>
      </c>
      <c r="G2123" s="217"/>
      <c r="H2123" s="220">
        <v>1</v>
      </c>
      <c r="I2123" s="221"/>
      <c r="J2123" s="217"/>
      <c r="K2123" s="217"/>
      <c r="L2123" s="222"/>
      <c r="M2123" s="223"/>
      <c r="N2123" s="224"/>
      <c r="O2123" s="224"/>
      <c r="P2123" s="224"/>
      <c r="Q2123" s="224"/>
      <c r="R2123" s="224"/>
      <c r="S2123" s="224"/>
      <c r="T2123" s="225"/>
      <c r="AT2123" s="226" t="s">
        <v>183</v>
      </c>
      <c r="AU2123" s="226" t="s">
        <v>89</v>
      </c>
      <c r="AV2123" s="14" t="s">
        <v>89</v>
      </c>
      <c r="AW2123" s="14" t="s">
        <v>36</v>
      </c>
      <c r="AX2123" s="14" t="s">
        <v>79</v>
      </c>
      <c r="AY2123" s="226" t="s">
        <v>174</v>
      </c>
    </row>
    <row r="2124" spans="2:51" s="15" customFormat="1" ht="11.25">
      <c r="B2124" s="227"/>
      <c r="C2124" s="228"/>
      <c r="D2124" s="207" t="s">
        <v>183</v>
      </c>
      <c r="E2124" s="229" t="s">
        <v>1</v>
      </c>
      <c r="F2124" s="230" t="s">
        <v>188</v>
      </c>
      <c r="G2124" s="228"/>
      <c r="H2124" s="231">
        <v>1</v>
      </c>
      <c r="I2124" s="232"/>
      <c r="J2124" s="228"/>
      <c r="K2124" s="228"/>
      <c r="L2124" s="233"/>
      <c r="M2124" s="234"/>
      <c r="N2124" s="235"/>
      <c r="O2124" s="235"/>
      <c r="P2124" s="235"/>
      <c r="Q2124" s="235"/>
      <c r="R2124" s="235"/>
      <c r="S2124" s="235"/>
      <c r="T2124" s="236"/>
      <c r="AT2124" s="237" t="s">
        <v>183</v>
      </c>
      <c r="AU2124" s="237" t="s">
        <v>89</v>
      </c>
      <c r="AV2124" s="15" t="s">
        <v>181</v>
      </c>
      <c r="AW2124" s="15" t="s">
        <v>36</v>
      </c>
      <c r="AX2124" s="15" t="s">
        <v>87</v>
      </c>
      <c r="AY2124" s="237" t="s">
        <v>174</v>
      </c>
    </row>
    <row r="2125" spans="1:65" s="2" customFormat="1" ht="24.2" customHeight="1">
      <c r="A2125" s="35"/>
      <c r="B2125" s="36"/>
      <c r="C2125" s="249" t="s">
        <v>1971</v>
      </c>
      <c r="D2125" s="249" t="s">
        <v>317</v>
      </c>
      <c r="E2125" s="250" t="s">
        <v>1972</v>
      </c>
      <c r="F2125" s="251" t="s">
        <v>1973</v>
      </c>
      <c r="G2125" s="252" t="s">
        <v>179</v>
      </c>
      <c r="H2125" s="253">
        <v>3.105</v>
      </c>
      <c r="I2125" s="254"/>
      <c r="J2125" s="255">
        <f>ROUND(I2125*H2125,2)</f>
        <v>0</v>
      </c>
      <c r="K2125" s="251" t="s">
        <v>180</v>
      </c>
      <c r="L2125" s="256"/>
      <c r="M2125" s="257" t="s">
        <v>1</v>
      </c>
      <c r="N2125" s="258" t="s">
        <v>44</v>
      </c>
      <c r="O2125" s="72"/>
      <c r="P2125" s="201">
        <f>O2125*H2125</f>
        <v>0</v>
      </c>
      <c r="Q2125" s="201">
        <v>0.04806</v>
      </c>
      <c r="R2125" s="201">
        <f>Q2125*H2125</f>
        <v>0.1492263</v>
      </c>
      <c r="S2125" s="201">
        <v>0</v>
      </c>
      <c r="T2125" s="202">
        <f>S2125*H2125</f>
        <v>0</v>
      </c>
      <c r="U2125" s="35"/>
      <c r="V2125" s="35"/>
      <c r="W2125" s="35"/>
      <c r="X2125" s="35"/>
      <c r="Y2125" s="35"/>
      <c r="Z2125" s="35"/>
      <c r="AA2125" s="35"/>
      <c r="AB2125" s="35"/>
      <c r="AC2125" s="35"/>
      <c r="AD2125" s="35"/>
      <c r="AE2125" s="35"/>
      <c r="AR2125" s="203" t="s">
        <v>371</v>
      </c>
      <c r="AT2125" s="203" t="s">
        <v>317</v>
      </c>
      <c r="AU2125" s="203" t="s">
        <v>89</v>
      </c>
      <c r="AY2125" s="18" t="s">
        <v>174</v>
      </c>
      <c r="BE2125" s="204">
        <f>IF(N2125="základní",J2125,0)</f>
        <v>0</v>
      </c>
      <c r="BF2125" s="204">
        <f>IF(N2125="snížená",J2125,0)</f>
        <v>0</v>
      </c>
      <c r="BG2125" s="204">
        <f>IF(N2125="zákl. přenesená",J2125,0)</f>
        <v>0</v>
      </c>
      <c r="BH2125" s="204">
        <f>IF(N2125="sníž. přenesená",J2125,0)</f>
        <v>0</v>
      </c>
      <c r="BI2125" s="204">
        <f>IF(N2125="nulová",J2125,0)</f>
        <v>0</v>
      </c>
      <c r="BJ2125" s="18" t="s">
        <v>87</v>
      </c>
      <c r="BK2125" s="204">
        <f>ROUND(I2125*H2125,2)</f>
        <v>0</v>
      </c>
      <c r="BL2125" s="18" t="s">
        <v>278</v>
      </c>
      <c r="BM2125" s="203" t="s">
        <v>1974</v>
      </c>
    </row>
    <row r="2126" spans="2:51" s="13" customFormat="1" ht="11.25">
      <c r="B2126" s="205"/>
      <c r="C2126" s="206"/>
      <c r="D2126" s="207" t="s">
        <v>183</v>
      </c>
      <c r="E2126" s="208" t="s">
        <v>1</v>
      </c>
      <c r="F2126" s="209" t="s">
        <v>529</v>
      </c>
      <c r="G2126" s="206"/>
      <c r="H2126" s="208" t="s">
        <v>1</v>
      </c>
      <c r="I2126" s="210"/>
      <c r="J2126" s="206"/>
      <c r="K2126" s="206"/>
      <c r="L2126" s="211"/>
      <c r="M2126" s="212"/>
      <c r="N2126" s="213"/>
      <c r="O2126" s="213"/>
      <c r="P2126" s="213"/>
      <c r="Q2126" s="213"/>
      <c r="R2126" s="213"/>
      <c r="S2126" s="213"/>
      <c r="T2126" s="214"/>
      <c r="AT2126" s="215" t="s">
        <v>183</v>
      </c>
      <c r="AU2126" s="215" t="s">
        <v>89</v>
      </c>
      <c r="AV2126" s="13" t="s">
        <v>87</v>
      </c>
      <c r="AW2126" s="13" t="s">
        <v>36</v>
      </c>
      <c r="AX2126" s="13" t="s">
        <v>79</v>
      </c>
      <c r="AY2126" s="215" t="s">
        <v>174</v>
      </c>
    </row>
    <row r="2127" spans="2:51" s="13" customFormat="1" ht="11.25">
      <c r="B2127" s="205"/>
      <c r="C2127" s="206"/>
      <c r="D2127" s="207" t="s">
        <v>183</v>
      </c>
      <c r="E2127" s="208" t="s">
        <v>1</v>
      </c>
      <c r="F2127" s="209" t="s">
        <v>1970</v>
      </c>
      <c r="G2127" s="206"/>
      <c r="H2127" s="208" t="s">
        <v>1</v>
      </c>
      <c r="I2127" s="210"/>
      <c r="J2127" s="206"/>
      <c r="K2127" s="206"/>
      <c r="L2127" s="211"/>
      <c r="M2127" s="212"/>
      <c r="N2127" s="213"/>
      <c r="O2127" s="213"/>
      <c r="P2127" s="213"/>
      <c r="Q2127" s="213"/>
      <c r="R2127" s="213"/>
      <c r="S2127" s="213"/>
      <c r="T2127" s="214"/>
      <c r="AT2127" s="215" t="s">
        <v>183</v>
      </c>
      <c r="AU2127" s="215" t="s">
        <v>89</v>
      </c>
      <c r="AV2127" s="13" t="s">
        <v>87</v>
      </c>
      <c r="AW2127" s="13" t="s">
        <v>36</v>
      </c>
      <c r="AX2127" s="13" t="s">
        <v>79</v>
      </c>
      <c r="AY2127" s="215" t="s">
        <v>174</v>
      </c>
    </row>
    <row r="2128" spans="2:51" s="14" customFormat="1" ht="11.25">
      <c r="B2128" s="216"/>
      <c r="C2128" s="217"/>
      <c r="D2128" s="207" t="s">
        <v>183</v>
      </c>
      <c r="E2128" s="218" t="s">
        <v>1</v>
      </c>
      <c r="F2128" s="219" t="s">
        <v>1975</v>
      </c>
      <c r="G2128" s="217"/>
      <c r="H2128" s="220">
        <v>3.105</v>
      </c>
      <c r="I2128" s="221"/>
      <c r="J2128" s="217"/>
      <c r="K2128" s="217"/>
      <c r="L2128" s="222"/>
      <c r="M2128" s="223"/>
      <c r="N2128" s="224"/>
      <c r="O2128" s="224"/>
      <c r="P2128" s="224"/>
      <c r="Q2128" s="224"/>
      <c r="R2128" s="224"/>
      <c r="S2128" s="224"/>
      <c r="T2128" s="225"/>
      <c r="AT2128" s="226" t="s">
        <v>183</v>
      </c>
      <c r="AU2128" s="226" t="s">
        <v>89</v>
      </c>
      <c r="AV2128" s="14" t="s">
        <v>89</v>
      </c>
      <c r="AW2128" s="14" t="s">
        <v>36</v>
      </c>
      <c r="AX2128" s="14" t="s">
        <v>79</v>
      </c>
      <c r="AY2128" s="226" t="s">
        <v>174</v>
      </c>
    </row>
    <row r="2129" spans="2:51" s="15" customFormat="1" ht="11.25">
      <c r="B2129" s="227"/>
      <c r="C2129" s="228"/>
      <c r="D2129" s="207" t="s">
        <v>183</v>
      </c>
      <c r="E2129" s="229" t="s">
        <v>1</v>
      </c>
      <c r="F2129" s="230" t="s">
        <v>188</v>
      </c>
      <c r="G2129" s="228"/>
      <c r="H2129" s="231">
        <v>3.105</v>
      </c>
      <c r="I2129" s="232"/>
      <c r="J2129" s="228"/>
      <c r="K2129" s="228"/>
      <c r="L2129" s="233"/>
      <c r="M2129" s="234"/>
      <c r="N2129" s="235"/>
      <c r="O2129" s="235"/>
      <c r="P2129" s="235"/>
      <c r="Q2129" s="235"/>
      <c r="R2129" s="235"/>
      <c r="S2129" s="235"/>
      <c r="T2129" s="236"/>
      <c r="AT2129" s="237" t="s">
        <v>183</v>
      </c>
      <c r="AU2129" s="237" t="s">
        <v>89</v>
      </c>
      <c r="AV2129" s="15" t="s">
        <v>181</v>
      </c>
      <c r="AW2129" s="15" t="s">
        <v>36</v>
      </c>
      <c r="AX2129" s="15" t="s">
        <v>87</v>
      </c>
      <c r="AY2129" s="237" t="s">
        <v>174</v>
      </c>
    </row>
    <row r="2130" spans="1:65" s="2" customFormat="1" ht="14.45" customHeight="1">
      <c r="A2130" s="35"/>
      <c r="B2130" s="36"/>
      <c r="C2130" s="192" t="s">
        <v>1976</v>
      </c>
      <c r="D2130" s="192" t="s">
        <v>176</v>
      </c>
      <c r="E2130" s="193" t="s">
        <v>1977</v>
      </c>
      <c r="F2130" s="194" t="s">
        <v>1978</v>
      </c>
      <c r="G2130" s="195" t="s">
        <v>595</v>
      </c>
      <c r="H2130" s="196">
        <v>1</v>
      </c>
      <c r="I2130" s="197"/>
      <c r="J2130" s="198">
        <f>ROUND(I2130*H2130,2)</f>
        <v>0</v>
      </c>
      <c r="K2130" s="194" t="s">
        <v>180</v>
      </c>
      <c r="L2130" s="40"/>
      <c r="M2130" s="199" t="s">
        <v>1</v>
      </c>
      <c r="N2130" s="200" t="s">
        <v>44</v>
      </c>
      <c r="O2130" s="72"/>
      <c r="P2130" s="201">
        <f>O2130*H2130</f>
        <v>0</v>
      </c>
      <c r="Q2130" s="201">
        <v>0</v>
      </c>
      <c r="R2130" s="201">
        <f>Q2130*H2130</f>
        <v>0</v>
      </c>
      <c r="S2130" s="201">
        <v>0</v>
      </c>
      <c r="T2130" s="202">
        <f>S2130*H2130</f>
        <v>0</v>
      </c>
      <c r="U2130" s="35"/>
      <c r="V2130" s="35"/>
      <c r="W2130" s="35"/>
      <c r="X2130" s="35"/>
      <c r="Y2130" s="35"/>
      <c r="Z2130" s="35"/>
      <c r="AA2130" s="35"/>
      <c r="AB2130" s="35"/>
      <c r="AC2130" s="35"/>
      <c r="AD2130" s="35"/>
      <c r="AE2130" s="35"/>
      <c r="AR2130" s="203" t="s">
        <v>278</v>
      </c>
      <c r="AT2130" s="203" t="s">
        <v>176</v>
      </c>
      <c r="AU2130" s="203" t="s">
        <v>89</v>
      </c>
      <c r="AY2130" s="18" t="s">
        <v>174</v>
      </c>
      <c r="BE2130" s="204">
        <f>IF(N2130="základní",J2130,0)</f>
        <v>0</v>
      </c>
      <c r="BF2130" s="204">
        <f>IF(N2130="snížená",J2130,0)</f>
        <v>0</v>
      </c>
      <c r="BG2130" s="204">
        <f>IF(N2130="zákl. přenesená",J2130,0)</f>
        <v>0</v>
      </c>
      <c r="BH2130" s="204">
        <f>IF(N2130="sníž. přenesená",J2130,0)</f>
        <v>0</v>
      </c>
      <c r="BI2130" s="204">
        <f>IF(N2130="nulová",J2130,0)</f>
        <v>0</v>
      </c>
      <c r="BJ2130" s="18" t="s">
        <v>87</v>
      </c>
      <c r="BK2130" s="204">
        <f>ROUND(I2130*H2130,2)</f>
        <v>0</v>
      </c>
      <c r="BL2130" s="18" t="s">
        <v>278</v>
      </c>
      <c r="BM2130" s="203" t="s">
        <v>1979</v>
      </c>
    </row>
    <row r="2131" spans="2:51" s="13" customFormat="1" ht="11.25">
      <c r="B2131" s="205"/>
      <c r="C2131" s="206"/>
      <c r="D2131" s="207" t="s">
        <v>183</v>
      </c>
      <c r="E2131" s="208" t="s">
        <v>1</v>
      </c>
      <c r="F2131" s="209" t="s">
        <v>529</v>
      </c>
      <c r="G2131" s="206"/>
      <c r="H2131" s="208" t="s">
        <v>1</v>
      </c>
      <c r="I2131" s="210"/>
      <c r="J2131" s="206"/>
      <c r="K2131" s="206"/>
      <c r="L2131" s="211"/>
      <c r="M2131" s="212"/>
      <c r="N2131" s="213"/>
      <c r="O2131" s="213"/>
      <c r="P2131" s="213"/>
      <c r="Q2131" s="213"/>
      <c r="R2131" s="213"/>
      <c r="S2131" s="213"/>
      <c r="T2131" s="214"/>
      <c r="AT2131" s="215" t="s">
        <v>183</v>
      </c>
      <c r="AU2131" s="215" t="s">
        <v>89</v>
      </c>
      <c r="AV2131" s="13" t="s">
        <v>87</v>
      </c>
      <c r="AW2131" s="13" t="s">
        <v>36</v>
      </c>
      <c r="AX2131" s="13" t="s">
        <v>79</v>
      </c>
      <c r="AY2131" s="215" t="s">
        <v>174</v>
      </c>
    </row>
    <row r="2132" spans="2:51" s="13" customFormat="1" ht="11.25">
      <c r="B2132" s="205"/>
      <c r="C2132" s="206"/>
      <c r="D2132" s="207" t="s">
        <v>183</v>
      </c>
      <c r="E2132" s="208" t="s">
        <v>1</v>
      </c>
      <c r="F2132" s="209" t="s">
        <v>1970</v>
      </c>
      <c r="G2132" s="206"/>
      <c r="H2132" s="208" t="s">
        <v>1</v>
      </c>
      <c r="I2132" s="210"/>
      <c r="J2132" s="206"/>
      <c r="K2132" s="206"/>
      <c r="L2132" s="211"/>
      <c r="M2132" s="212"/>
      <c r="N2132" s="213"/>
      <c r="O2132" s="213"/>
      <c r="P2132" s="213"/>
      <c r="Q2132" s="213"/>
      <c r="R2132" s="213"/>
      <c r="S2132" s="213"/>
      <c r="T2132" s="214"/>
      <c r="AT2132" s="215" t="s">
        <v>183</v>
      </c>
      <c r="AU2132" s="215" t="s">
        <v>89</v>
      </c>
      <c r="AV2132" s="13" t="s">
        <v>87</v>
      </c>
      <c r="AW2132" s="13" t="s">
        <v>36</v>
      </c>
      <c r="AX2132" s="13" t="s">
        <v>79</v>
      </c>
      <c r="AY2132" s="215" t="s">
        <v>174</v>
      </c>
    </row>
    <row r="2133" spans="2:51" s="14" customFormat="1" ht="11.25">
      <c r="B2133" s="216"/>
      <c r="C2133" s="217"/>
      <c r="D2133" s="207" t="s">
        <v>183</v>
      </c>
      <c r="E2133" s="218" t="s">
        <v>1</v>
      </c>
      <c r="F2133" s="219" t="s">
        <v>87</v>
      </c>
      <c r="G2133" s="217"/>
      <c r="H2133" s="220">
        <v>1</v>
      </c>
      <c r="I2133" s="221"/>
      <c r="J2133" s="217"/>
      <c r="K2133" s="217"/>
      <c r="L2133" s="222"/>
      <c r="M2133" s="223"/>
      <c r="N2133" s="224"/>
      <c r="O2133" s="224"/>
      <c r="P2133" s="224"/>
      <c r="Q2133" s="224"/>
      <c r="R2133" s="224"/>
      <c r="S2133" s="224"/>
      <c r="T2133" s="225"/>
      <c r="AT2133" s="226" t="s">
        <v>183</v>
      </c>
      <c r="AU2133" s="226" t="s">
        <v>89</v>
      </c>
      <c r="AV2133" s="14" t="s">
        <v>89</v>
      </c>
      <c r="AW2133" s="14" t="s">
        <v>36</v>
      </c>
      <c r="AX2133" s="14" t="s">
        <v>79</v>
      </c>
      <c r="AY2133" s="226" t="s">
        <v>174</v>
      </c>
    </row>
    <row r="2134" spans="2:51" s="15" customFormat="1" ht="11.25">
      <c r="B2134" s="227"/>
      <c r="C2134" s="228"/>
      <c r="D2134" s="207" t="s">
        <v>183</v>
      </c>
      <c r="E2134" s="229" t="s">
        <v>1</v>
      </c>
      <c r="F2134" s="230" t="s">
        <v>188</v>
      </c>
      <c r="G2134" s="228"/>
      <c r="H2134" s="231">
        <v>1</v>
      </c>
      <c r="I2134" s="232"/>
      <c r="J2134" s="228"/>
      <c r="K2134" s="228"/>
      <c r="L2134" s="233"/>
      <c r="M2134" s="234"/>
      <c r="N2134" s="235"/>
      <c r="O2134" s="235"/>
      <c r="P2134" s="235"/>
      <c r="Q2134" s="235"/>
      <c r="R2134" s="235"/>
      <c r="S2134" s="235"/>
      <c r="T2134" s="236"/>
      <c r="AT2134" s="237" t="s">
        <v>183</v>
      </c>
      <c r="AU2134" s="237" t="s">
        <v>89</v>
      </c>
      <c r="AV2134" s="15" t="s">
        <v>181</v>
      </c>
      <c r="AW2134" s="15" t="s">
        <v>36</v>
      </c>
      <c r="AX2134" s="15" t="s">
        <v>87</v>
      </c>
      <c r="AY2134" s="237" t="s">
        <v>174</v>
      </c>
    </row>
    <row r="2135" spans="1:65" s="2" customFormat="1" ht="14.45" customHeight="1">
      <c r="A2135" s="35"/>
      <c r="B2135" s="36"/>
      <c r="C2135" s="192" t="s">
        <v>1980</v>
      </c>
      <c r="D2135" s="192" t="s">
        <v>176</v>
      </c>
      <c r="E2135" s="193" t="s">
        <v>1981</v>
      </c>
      <c r="F2135" s="194" t="s">
        <v>1982</v>
      </c>
      <c r="G2135" s="195" t="s">
        <v>595</v>
      </c>
      <c r="H2135" s="196">
        <v>1</v>
      </c>
      <c r="I2135" s="197"/>
      <c r="J2135" s="198">
        <f>ROUND(I2135*H2135,2)</f>
        <v>0</v>
      </c>
      <c r="K2135" s="194" t="s">
        <v>180</v>
      </c>
      <c r="L2135" s="40"/>
      <c r="M2135" s="199" t="s">
        <v>1</v>
      </c>
      <c r="N2135" s="200" t="s">
        <v>44</v>
      </c>
      <c r="O2135" s="72"/>
      <c r="P2135" s="201">
        <f>O2135*H2135</f>
        <v>0</v>
      </c>
      <c r="Q2135" s="201">
        <v>0.00088</v>
      </c>
      <c r="R2135" s="201">
        <f>Q2135*H2135</f>
        <v>0.00088</v>
      </c>
      <c r="S2135" s="201">
        <v>0</v>
      </c>
      <c r="T2135" s="202">
        <f>S2135*H2135</f>
        <v>0</v>
      </c>
      <c r="U2135" s="35"/>
      <c r="V2135" s="35"/>
      <c r="W2135" s="35"/>
      <c r="X2135" s="35"/>
      <c r="Y2135" s="35"/>
      <c r="Z2135" s="35"/>
      <c r="AA2135" s="35"/>
      <c r="AB2135" s="35"/>
      <c r="AC2135" s="35"/>
      <c r="AD2135" s="35"/>
      <c r="AE2135" s="35"/>
      <c r="AR2135" s="203" t="s">
        <v>278</v>
      </c>
      <c r="AT2135" s="203" t="s">
        <v>176</v>
      </c>
      <c r="AU2135" s="203" t="s">
        <v>89</v>
      </c>
      <c r="AY2135" s="18" t="s">
        <v>174</v>
      </c>
      <c r="BE2135" s="204">
        <f>IF(N2135="základní",J2135,0)</f>
        <v>0</v>
      </c>
      <c r="BF2135" s="204">
        <f>IF(N2135="snížená",J2135,0)</f>
        <v>0</v>
      </c>
      <c r="BG2135" s="204">
        <f>IF(N2135="zákl. přenesená",J2135,0)</f>
        <v>0</v>
      </c>
      <c r="BH2135" s="204">
        <f>IF(N2135="sníž. přenesená",J2135,0)</f>
        <v>0</v>
      </c>
      <c r="BI2135" s="204">
        <f>IF(N2135="nulová",J2135,0)</f>
        <v>0</v>
      </c>
      <c r="BJ2135" s="18" t="s">
        <v>87</v>
      </c>
      <c r="BK2135" s="204">
        <f>ROUND(I2135*H2135,2)</f>
        <v>0</v>
      </c>
      <c r="BL2135" s="18" t="s">
        <v>278</v>
      </c>
      <c r="BM2135" s="203" t="s">
        <v>1983</v>
      </c>
    </row>
    <row r="2136" spans="2:51" s="13" customFormat="1" ht="11.25">
      <c r="B2136" s="205"/>
      <c r="C2136" s="206"/>
      <c r="D2136" s="207" t="s">
        <v>183</v>
      </c>
      <c r="E2136" s="208" t="s">
        <v>1</v>
      </c>
      <c r="F2136" s="209" t="s">
        <v>529</v>
      </c>
      <c r="G2136" s="206"/>
      <c r="H2136" s="208" t="s">
        <v>1</v>
      </c>
      <c r="I2136" s="210"/>
      <c r="J2136" s="206"/>
      <c r="K2136" s="206"/>
      <c r="L2136" s="211"/>
      <c r="M2136" s="212"/>
      <c r="N2136" s="213"/>
      <c r="O2136" s="213"/>
      <c r="P2136" s="213"/>
      <c r="Q2136" s="213"/>
      <c r="R2136" s="213"/>
      <c r="S2136" s="213"/>
      <c r="T2136" s="214"/>
      <c r="AT2136" s="215" t="s">
        <v>183</v>
      </c>
      <c r="AU2136" s="215" t="s">
        <v>89</v>
      </c>
      <c r="AV2136" s="13" t="s">
        <v>87</v>
      </c>
      <c r="AW2136" s="13" t="s">
        <v>36</v>
      </c>
      <c r="AX2136" s="13" t="s">
        <v>79</v>
      </c>
      <c r="AY2136" s="215" t="s">
        <v>174</v>
      </c>
    </row>
    <row r="2137" spans="2:51" s="13" customFormat="1" ht="11.25">
      <c r="B2137" s="205"/>
      <c r="C2137" s="206"/>
      <c r="D2137" s="207" t="s">
        <v>183</v>
      </c>
      <c r="E2137" s="208" t="s">
        <v>1</v>
      </c>
      <c r="F2137" s="209" t="s">
        <v>1984</v>
      </c>
      <c r="G2137" s="206"/>
      <c r="H2137" s="208" t="s">
        <v>1</v>
      </c>
      <c r="I2137" s="210"/>
      <c r="J2137" s="206"/>
      <c r="K2137" s="206"/>
      <c r="L2137" s="211"/>
      <c r="M2137" s="212"/>
      <c r="N2137" s="213"/>
      <c r="O2137" s="213"/>
      <c r="P2137" s="213"/>
      <c r="Q2137" s="213"/>
      <c r="R2137" s="213"/>
      <c r="S2137" s="213"/>
      <c r="T2137" s="214"/>
      <c r="AT2137" s="215" t="s">
        <v>183</v>
      </c>
      <c r="AU2137" s="215" t="s">
        <v>89</v>
      </c>
      <c r="AV2137" s="13" t="s">
        <v>87</v>
      </c>
      <c r="AW2137" s="13" t="s">
        <v>36</v>
      </c>
      <c r="AX2137" s="13" t="s">
        <v>79</v>
      </c>
      <c r="AY2137" s="215" t="s">
        <v>174</v>
      </c>
    </row>
    <row r="2138" spans="2:51" s="14" customFormat="1" ht="11.25">
      <c r="B2138" s="216"/>
      <c r="C2138" s="217"/>
      <c r="D2138" s="207" t="s">
        <v>183</v>
      </c>
      <c r="E2138" s="218" t="s">
        <v>1</v>
      </c>
      <c r="F2138" s="219" t="s">
        <v>87</v>
      </c>
      <c r="G2138" s="217"/>
      <c r="H2138" s="220">
        <v>1</v>
      </c>
      <c r="I2138" s="221"/>
      <c r="J2138" s="217"/>
      <c r="K2138" s="217"/>
      <c r="L2138" s="222"/>
      <c r="M2138" s="223"/>
      <c r="N2138" s="224"/>
      <c r="O2138" s="224"/>
      <c r="P2138" s="224"/>
      <c r="Q2138" s="224"/>
      <c r="R2138" s="224"/>
      <c r="S2138" s="224"/>
      <c r="T2138" s="225"/>
      <c r="AT2138" s="226" t="s">
        <v>183</v>
      </c>
      <c r="AU2138" s="226" t="s">
        <v>89</v>
      </c>
      <c r="AV2138" s="14" t="s">
        <v>89</v>
      </c>
      <c r="AW2138" s="14" t="s">
        <v>36</v>
      </c>
      <c r="AX2138" s="14" t="s">
        <v>79</v>
      </c>
      <c r="AY2138" s="226" t="s">
        <v>174</v>
      </c>
    </row>
    <row r="2139" spans="2:51" s="15" customFormat="1" ht="11.25">
      <c r="B2139" s="227"/>
      <c r="C2139" s="228"/>
      <c r="D2139" s="207" t="s">
        <v>183</v>
      </c>
      <c r="E2139" s="229" t="s">
        <v>1</v>
      </c>
      <c r="F2139" s="230" t="s">
        <v>188</v>
      </c>
      <c r="G2139" s="228"/>
      <c r="H2139" s="231">
        <v>1</v>
      </c>
      <c r="I2139" s="232"/>
      <c r="J2139" s="228"/>
      <c r="K2139" s="228"/>
      <c r="L2139" s="233"/>
      <c r="M2139" s="234"/>
      <c r="N2139" s="235"/>
      <c r="O2139" s="235"/>
      <c r="P2139" s="235"/>
      <c r="Q2139" s="235"/>
      <c r="R2139" s="235"/>
      <c r="S2139" s="235"/>
      <c r="T2139" s="236"/>
      <c r="AT2139" s="237" t="s">
        <v>183</v>
      </c>
      <c r="AU2139" s="237" t="s">
        <v>89</v>
      </c>
      <c r="AV2139" s="15" t="s">
        <v>181</v>
      </c>
      <c r="AW2139" s="15" t="s">
        <v>36</v>
      </c>
      <c r="AX2139" s="15" t="s">
        <v>87</v>
      </c>
      <c r="AY2139" s="237" t="s">
        <v>174</v>
      </c>
    </row>
    <row r="2140" spans="1:65" s="2" customFormat="1" ht="14.45" customHeight="1">
      <c r="A2140" s="35"/>
      <c r="B2140" s="36"/>
      <c r="C2140" s="249" t="s">
        <v>1985</v>
      </c>
      <c r="D2140" s="249" t="s">
        <v>317</v>
      </c>
      <c r="E2140" s="250" t="s">
        <v>1986</v>
      </c>
      <c r="F2140" s="251" t="s">
        <v>1987</v>
      </c>
      <c r="G2140" s="252" t="s">
        <v>179</v>
      </c>
      <c r="H2140" s="253">
        <v>2.99</v>
      </c>
      <c r="I2140" s="254"/>
      <c r="J2140" s="255">
        <f>ROUND(I2140*H2140,2)</f>
        <v>0</v>
      </c>
      <c r="K2140" s="251" t="s">
        <v>180</v>
      </c>
      <c r="L2140" s="256"/>
      <c r="M2140" s="257" t="s">
        <v>1</v>
      </c>
      <c r="N2140" s="258" t="s">
        <v>44</v>
      </c>
      <c r="O2140" s="72"/>
      <c r="P2140" s="201">
        <f>O2140*H2140</f>
        <v>0</v>
      </c>
      <c r="Q2140" s="201">
        <v>0.04021</v>
      </c>
      <c r="R2140" s="201">
        <f>Q2140*H2140</f>
        <v>0.12022790000000001</v>
      </c>
      <c r="S2140" s="201">
        <v>0</v>
      </c>
      <c r="T2140" s="202">
        <f>S2140*H2140</f>
        <v>0</v>
      </c>
      <c r="U2140" s="35"/>
      <c r="V2140" s="35"/>
      <c r="W2140" s="35"/>
      <c r="X2140" s="35"/>
      <c r="Y2140" s="35"/>
      <c r="Z2140" s="35"/>
      <c r="AA2140" s="35"/>
      <c r="AB2140" s="35"/>
      <c r="AC2140" s="35"/>
      <c r="AD2140" s="35"/>
      <c r="AE2140" s="35"/>
      <c r="AR2140" s="203" t="s">
        <v>371</v>
      </c>
      <c r="AT2140" s="203" t="s">
        <v>317</v>
      </c>
      <c r="AU2140" s="203" t="s">
        <v>89</v>
      </c>
      <c r="AY2140" s="18" t="s">
        <v>174</v>
      </c>
      <c r="BE2140" s="204">
        <f>IF(N2140="základní",J2140,0)</f>
        <v>0</v>
      </c>
      <c r="BF2140" s="204">
        <f>IF(N2140="snížená",J2140,0)</f>
        <v>0</v>
      </c>
      <c r="BG2140" s="204">
        <f>IF(N2140="zákl. přenesená",J2140,0)</f>
        <v>0</v>
      </c>
      <c r="BH2140" s="204">
        <f>IF(N2140="sníž. přenesená",J2140,0)</f>
        <v>0</v>
      </c>
      <c r="BI2140" s="204">
        <f>IF(N2140="nulová",J2140,0)</f>
        <v>0</v>
      </c>
      <c r="BJ2140" s="18" t="s">
        <v>87</v>
      </c>
      <c r="BK2140" s="204">
        <f>ROUND(I2140*H2140,2)</f>
        <v>0</v>
      </c>
      <c r="BL2140" s="18" t="s">
        <v>278</v>
      </c>
      <c r="BM2140" s="203" t="s">
        <v>1988</v>
      </c>
    </row>
    <row r="2141" spans="2:51" s="13" customFormat="1" ht="11.25">
      <c r="B2141" s="205"/>
      <c r="C2141" s="206"/>
      <c r="D2141" s="207" t="s">
        <v>183</v>
      </c>
      <c r="E2141" s="208" t="s">
        <v>1</v>
      </c>
      <c r="F2141" s="209" t="s">
        <v>529</v>
      </c>
      <c r="G2141" s="206"/>
      <c r="H2141" s="208" t="s">
        <v>1</v>
      </c>
      <c r="I2141" s="210"/>
      <c r="J2141" s="206"/>
      <c r="K2141" s="206"/>
      <c r="L2141" s="211"/>
      <c r="M2141" s="212"/>
      <c r="N2141" s="213"/>
      <c r="O2141" s="213"/>
      <c r="P2141" s="213"/>
      <c r="Q2141" s="213"/>
      <c r="R2141" s="213"/>
      <c r="S2141" s="213"/>
      <c r="T2141" s="214"/>
      <c r="AT2141" s="215" t="s">
        <v>183</v>
      </c>
      <c r="AU2141" s="215" t="s">
        <v>89</v>
      </c>
      <c r="AV2141" s="13" t="s">
        <v>87</v>
      </c>
      <c r="AW2141" s="13" t="s">
        <v>36</v>
      </c>
      <c r="AX2141" s="13" t="s">
        <v>79</v>
      </c>
      <c r="AY2141" s="215" t="s">
        <v>174</v>
      </c>
    </row>
    <row r="2142" spans="2:51" s="13" customFormat="1" ht="11.25">
      <c r="B2142" s="205"/>
      <c r="C2142" s="206"/>
      <c r="D2142" s="207" t="s">
        <v>183</v>
      </c>
      <c r="E2142" s="208" t="s">
        <v>1</v>
      </c>
      <c r="F2142" s="209" t="s">
        <v>1984</v>
      </c>
      <c r="G2142" s="206"/>
      <c r="H2142" s="208" t="s">
        <v>1</v>
      </c>
      <c r="I2142" s="210"/>
      <c r="J2142" s="206"/>
      <c r="K2142" s="206"/>
      <c r="L2142" s="211"/>
      <c r="M2142" s="212"/>
      <c r="N2142" s="213"/>
      <c r="O2142" s="213"/>
      <c r="P2142" s="213"/>
      <c r="Q2142" s="213"/>
      <c r="R2142" s="213"/>
      <c r="S2142" s="213"/>
      <c r="T2142" s="214"/>
      <c r="AT2142" s="215" t="s">
        <v>183</v>
      </c>
      <c r="AU2142" s="215" t="s">
        <v>89</v>
      </c>
      <c r="AV2142" s="13" t="s">
        <v>87</v>
      </c>
      <c r="AW2142" s="13" t="s">
        <v>36</v>
      </c>
      <c r="AX2142" s="13" t="s">
        <v>79</v>
      </c>
      <c r="AY2142" s="215" t="s">
        <v>174</v>
      </c>
    </row>
    <row r="2143" spans="2:51" s="14" customFormat="1" ht="11.25">
      <c r="B2143" s="216"/>
      <c r="C2143" s="217"/>
      <c r="D2143" s="207" t="s">
        <v>183</v>
      </c>
      <c r="E2143" s="218" t="s">
        <v>1</v>
      </c>
      <c r="F2143" s="219" t="s">
        <v>1989</v>
      </c>
      <c r="G2143" s="217"/>
      <c r="H2143" s="220">
        <v>2.99</v>
      </c>
      <c r="I2143" s="221"/>
      <c r="J2143" s="217"/>
      <c r="K2143" s="217"/>
      <c r="L2143" s="222"/>
      <c r="M2143" s="223"/>
      <c r="N2143" s="224"/>
      <c r="O2143" s="224"/>
      <c r="P2143" s="224"/>
      <c r="Q2143" s="224"/>
      <c r="R2143" s="224"/>
      <c r="S2143" s="224"/>
      <c r="T2143" s="225"/>
      <c r="AT2143" s="226" t="s">
        <v>183</v>
      </c>
      <c r="AU2143" s="226" t="s">
        <v>89</v>
      </c>
      <c r="AV2143" s="14" t="s">
        <v>89</v>
      </c>
      <c r="AW2143" s="14" t="s">
        <v>36</v>
      </c>
      <c r="AX2143" s="14" t="s">
        <v>79</v>
      </c>
      <c r="AY2143" s="226" t="s">
        <v>174</v>
      </c>
    </row>
    <row r="2144" spans="2:51" s="15" customFormat="1" ht="11.25">
      <c r="B2144" s="227"/>
      <c r="C2144" s="228"/>
      <c r="D2144" s="207" t="s">
        <v>183</v>
      </c>
      <c r="E2144" s="229" t="s">
        <v>1</v>
      </c>
      <c r="F2144" s="230" t="s">
        <v>188</v>
      </c>
      <c r="G2144" s="228"/>
      <c r="H2144" s="231">
        <v>2.99</v>
      </c>
      <c r="I2144" s="232"/>
      <c r="J2144" s="228"/>
      <c r="K2144" s="228"/>
      <c r="L2144" s="233"/>
      <c r="M2144" s="234"/>
      <c r="N2144" s="235"/>
      <c r="O2144" s="235"/>
      <c r="P2144" s="235"/>
      <c r="Q2144" s="235"/>
      <c r="R2144" s="235"/>
      <c r="S2144" s="235"/>
      <c r="T2144" s="236"/>
      <c r="AT2144" s="237" t="s">
        <v>183</v>
      </c>
      <c r="AU2144" s="237" t="s">
        <v>89</v>
      </c>
      <c r="AV2144" s="15" t="s">
        <v>181</v>
      </c>
      <c r="AW2144" s="15" t="s">
        <v>36</v>
      </c>
      <c r="AX2144" s="15" t="s">
        <v>87</v>
      </c>
      <c r="AY2144" s="237" t="s">
        <v>174</v>
      </c>
    </row>
    <row r="2145" spans="1:65" s="2" customFormat="1" ht="14.45" customHeight="1">
      <c r="A2145" s="35"/>
      <c r="B2145" s="36"/>
      <c r="C2145" s="192" t="s">
        <v>1990</v>
      </c>
      <c r="D2145" s="192" t="s">
        <v>176</v>
      </c>
      <c r="E2145" s="193" t="s">
        <v>1991</v>
      </c>
      <c r="F2145" s="194" t="s">
        <v>1992</v>
      </c>
      <c r="G2145" s="195" t="s">
        <v>595</v>
      </c>
      <c r="H2145" s="196">
        <v>2</v>
      </c>
      <c r="I2145" s="197"/>
      <c r="J2145" s="198">
        <f>ROUND(I2145*H2145,2)</f>
        <v>0</v>
      </c>
      <c r="K2145" s="194" t="s">
        <v>180</v>
      </c>
      <c r="L2145" s="40"/>
      <c r="M2145" s="199" t="s">
        <v>1</v>
      </c>
      <c r="N2145" s="200" t="s">
        <v>44</v>
      </c>
      <c r="O2145" s="72"/>
      <c r="P2145" s="201">
        <f>O2145*H2145</f>
        <v>0</v>
      </c>
      <c r="Q2145" s="201">
        <v>0</v>
      </c>
      <c r="R2145" s="201">
        <f>Q2145*H2145</f>
        <v>0</v>
      </c>
      <c r="S2145" s="201">
        <v>0</v>
      </c>
      <c r="T2145" s="202">
        <f>S2145*H2145</f>
        <v>0</v>
      </c>
      <c r="U2145" s="35"/>
      <c r="V2145" s="35"/>
      <c r="W2145" s="35"/>
      <c r="X2145" s="35"/>
      <c r="Y2145" s="35"/>
      <c r="Z2145" s="35"/>
      <c r="AA2145" s="35"/>
      <c r="AB2145" s="35"/>
      <c r="AC2145" s="35"/>
      <c r="AD2145" s="35"/>
      <c r="AE2145" s="35"/>
      <c r="AR2145" s="203" t="s">
        <v>278</v>
      </c>
      <c r="AT2145" s="203" t="s">
        <v>176</v>
      </c>
      <c r="AU2145" s="203" t="s">
        <v>89</v>
      </c>
      <c r="AY2145" s="18" t="s">
        <v>174</v>
      </c>
      <c r="BE2145" s="204">
        <f>IF(N2145="základní",J2145,0)</f>
        <v>0</v>
      </c>
      <c r="BF2145" s="204">
        <f>IF(N2145="snížená",J2145,0)</f>
        <v>0</v>
      </c>
      <c r="BG2145" s="204">
        <f>IF(N2145="zákl. přenesená",J2145,0)</f>
        <v>0</v>
      </c>
      <c r="BH2145" s="204">
        <f>IF(N2145="sníž. přenesená",J2145,0)</f>
        <v>0</v>
      </c>
      <c r="BI2145" s="204">
        <f>IF(N2145="nulová",J2145,0)</f>
        <v>0</v>
      </c>
      <c r="BJ2145" s="18" t="s">
        <v>87</v>
      </c>
      <c r="BK2145" s="204">
        <f>ROUND(I2145*H2145,2)</f>
        <v>0</v>
      </c>
      <c r="BL2145" s="18" t="s">
        <v>278</v>
      </c>
      <c r="BM2145" s="203" t="s">
        <v>1993</v>
      </c>
    </row>
    <row r="2146" spans="2:51" s="13" customFormat="1" ht="11.25">
      <c r="B2146" s="205"/>
      <c r="C2146" s="206"/>
      <c r="D2146" s="207" t="s">
        <v>183</v>
      </c>
      <c r="E2146" s="208" t="s">
        <v>1</v>
      </c>
      <c r="F2146" s="209" t="s">
        <v>1994</v>
      </c>
      <c r="G2146" s="206"/>
      <c r="H2146" s="208" t="s">
        <v>1</v>
      </c>
      <c r="I2146" s="210"/>
      <c r="J2146" s="206"/>
      <c r="K2146" s="206"/>
      <c r="L2146" s="211"/>
      <c r="M2146" s="212"/>
      <c r="N2146" s="213"/>
      <c r="O2146" s="213"/>
      <c r="P2146" s="213"/>
      <c r="Q2146" s="213"/>
      <c r="R2146" s="213"/>
      <c r="S2146" s="213"/>
      <c r="T2146" s="214"/>
      <c r="AT2146" s="215" t="s">
        <v>183</v>
      </c>
      <c r="AU2146" s="215" t="s">
        <v>89</v>
      </c>
      <c r="AV2146" s="13" t="s">
        <v>87</v>
      </c>
      <c r="AW2146" s="13" t="s">
        <v>36</v>
      </c>
      <c r="AX2146" s="13" t="s">
        <v>79</v>
      </c>
      <c r="AY2146" s="215" t="s">
        <v>174</v>
      </c>
    </row>
    <row r="2147" spans="2:51" s="14" customFormat="1" ht="11.25">
      <c r="B2147" s="216"/>
      <c r="C2147" s="217"/>
      <c r="D2147" s="207" t="s">
        <v>183</v>
      </c>
      <c r="E2147" s="218" t="s">
        <v>1</v>
      </c>
      <c r="F2147" s="219" t="s">
        <v>89</v>
      </c>
      <c r="G2147" s="217"/>
      <c r="H2147" s="220">
        <v>2</v>
      </c>
      <c r="I2147" s="221"/>
      <c r="J2147" s="217"/>
      <c r="K2147" s="217"/>
      <c r="L2147" s="222"/>
      <c r="M2147" s="223"/>
      <c r="N2147" s="224"/>
      <c r="O2147" s="224"/>
      <c r="P2147" s="224"/>
      <c r="Q2147" s="224"/>
      <c r="R2147" s="224"/>
      <c r="S2147" s="224"/>
      <c r="T2147" s="225"/>
      <c r="AT2147" s="226" t="s">
        <v>183</v>
      </c>
      <c r="AU2147" s="226" t="s">
        <v>89</v>
      </c>
      <c r="AV2147" s="14" t="s">
        <v>89</v>
      </c>
      <c r="AW2147" s="14" t="s">
        <v>36</v>
      </c>
      <c r="AX2147" s="14" t="s">
        <v>79</v>
      </c>
      <c r="AY2147" s="226" t="s">
        <v>174</v>
      </c>
    </row>
    <row r="2148" spans="2:51" s="15" customFormat="1" ht="11.25">
      <c r="B2148" s="227"/>
      <c r="C2148" s="228"/>
      <c r="D2148" s="207" t="s">
        <v>183</v>
      </c>
      <c r="E2148" s="229" t="s">
        <v>1</v>
      </c>
      <c r="F2148" s="230" t="s">
        <v>188</v>
      </c>
      <c r="G2148" s="228"/>
      <c r="H2148" s="231">
        <v>2</v>
      </c>
      <c r="I2148" s="232"/>
      <c r="J2148" s="228"/>
      <c r="K2148" s="228"/>
      <c r="L2148" s="233"/>
      <c r="M2148" s="234"/>
      <c r="N2148" s="235"/>
      <c r="O2148" s="235"/>
      <c r="P2148" s="235"/>
      <c r="Q2148" s="235"/>
      <c r="R2148" s="235"/>
      <c r="S2148" s="235"/>
      <c r="T2148" s="236"/>
      <c r="AT2148" s="237" t="s">
        <v>183</v>
      </c>
      <c r="AU2148" s="237" t="s">
        <v>89</v>
      </c>
      <c r="AV2148" s="15" t="s">
        <v>181</v>
      </c>
      <c r="AW2148" s="15" t="s">
        <v>36</v>
      </c>
      <c r="AX2148" s="15" t="s">
        <v>87</v>
      </c>
      <c r="AY2148" s="237" t="s">
        <v>174</v>
      </c>
    </row>
    <row r="2149" spans="1:65" s="2" customFormat="1" ht="14.45" customHeight="1">
      <c r="A2149" s="35"/>
      <c r="B2149" s="36"/>
      <c r="C2149" s="249" t="s">
        <v>1995</v>
      </c>
      <c r="D2149" s="249" t="s">
        <v>317</v>
      </c>
      <c r="E2149" s="250" t="s">
        <v>1996</v>
      </c>
      <c r="F2149" s="251" t="s">
        <v>1997</v>
      </c>
      <c r="G2149" s="252" t="s">
        <v>357</v>
      </c>
      <c r="H2149" s="253">
        <v>3</v>
      </c>
      <c r="I2149" s="254"/>
      <c r="J2149" s="255">
        <f>ROUND(I2149*H2149,2)</f>
        <v>0</v>
      </c>
      <c r="K2149" s="251" t="s">
        <v>180</v>
      </c>
      <c r="L2149" s="256"/>
      <c r="M2149" s="257" t="s">
        <v>1</v>
      </c>
      <c r="N2149" s="258" t="s">
        <v>44</v>
      </c>
      <c r="O2149" s="72"/>
      <c r="P2149" s="201">
        <f>O2149*H2149</f>
        <v>0</v>
      </c>
      <c r="Q2149" s="201">
        <v>0.006</v>
      </c>
      <c r="R2149" s="201">
        <f>Q2149*H2149</f>
        <v>0.018000000000000002</v>
      </c>
      <c r="S2149" s="201">
        <v>0</v>
      </c>
      <c r="T2149" s="202">
        <f>S2149*H2149</f>
        <v>0</v>
      </c>
      <c r="U2149" s="35"/>
      <c r="V2149" s="35"/>
      <c r="W2149" s="35"/>
      <c r="X2149" s="35"/>
      <c r="Y2149" s="35"/>
      <c r="Z2149" s="35"/>
      <c r="AA2149" s="35"/>
      <c r="AB2149" s="35"/>
      <c r="AC2149" s="35"/>
      <c r="AD2149" s="35"/>
      <c r="AE2149" s="35"/>
      <c r="AR2149" s="203" t="s">
        <v>371</v>
      </c>
      <c r="AT2149" s="203" t="s">
        <v>317</v>
      </c>
      <c r="AU2149" s="203" t="s">
        <v>89</v>
      </c>
      <c r="AY2149" s="18" t="s">
        <v>174</v>
      </c>
      <c r="BE2149" s="204">
        <f>IF(N2149="základní",J2149,0)</f>
        <v>0</v>
      </c>
      <c r="BF2149" s="204">
        <f>IF(N2149="snížená",J2149,0)</f>
        <v>0</v>
      </c>
      <c r="BG2149" s="204">
        <f>IF(N2149="zákl. přenesená",J2149,0)</f>
        <v>0</v>
      </c>
      <c r="BH2149" s="204">
        <f>IF(N2149="sníž. přenesená",J2149,0)</f>
        <v>0</v>
      </c>
      <c r="BI2149" s="204">
        <f>IF(N2149="nulová",J2149,0)</f>
        <v>0</v>
      </c>
      <c r="BJ2149" s="18" t="s">
        <v>87</v>
      </c>
      <c r="BK2149" s="204">
        <f>ROUND(I2149*H2149,2)</f>
        <v>0</v>
      </c>
      <c r="BL2149" s="18" t="s">
        <v>278</v>
      </c>
      <c r="BM2149" s="203" t="s">
        <v>1998</v>
      </c>
    </row>
    <row r="2150" spans="2:51" s="13" customFormat="1" ht="11.25">
      <c r="B2150" s="205"/>
      <c r="C2150" s="206"/>
      <c r="D2150" s="207" t="s">
        <v>183</v>
      </c>
      <c r="E2150" s="208" t="s">
        <v>1</v>
      </c>
      <c r="F2150" s="209" t="s">
        <v>1994</v>
      </c>
      <c r="G2150" s="206"/>
      <c r="H2150" s="208" t="s">
        <v>1</v>
      </c>
      <c r="I2150" s="210"/>
      <c r="J2150" s="206"/>
      <c r="K2150" s="206"/>
      <c r="L2150" s="211"/>
      <c r="M2150" s="212"/>
      <c r="N2150" s="213"/>
      <c r="O2150" s="213"/>
      <c r="P2150" s="213"/>
      <c r="Q2150" s="213"/>
      <c r="R2150" s="213"/>
      <c r="S2150" s="213"/>
      <c r="T2150" s="214"/>
      <c r="AT2150" s="215" t="s">
        <v>183</v>
      </c>
      <c r="AU2150" s="215" t="s">
        <v>89</v>
      </c>
      <c r="AV2150" s="13" t="s">
        <v>87</v>
      </c>
      <c r="AW2150" s="13" t="s">
        <v>36</v>
      </c>
      <c r="AX2150" s="13" t="s">
        <v>79</v>
      </c>
      <c r="AY2150" s="215" t="s">
        <v>174</v>
      </c>
    </row>
    <row r="2151" spans="2:51" s="14" customFormat="1" ht="11.25">
      <c r="B2151" s="216"/>
      <c r="C2151" s="217"/>
      <c r="D2151" s="207" t="s">
        <v>183</v>
      </c>
      <c r="E2151" s="218" t="s">
        <v>1</v>
      </c>
      <c r="F2151" s="219" t="s">
        <v>1999</v>
      </c>
      <c r="G2151" s="217"/>
      <c r="H2151" s="220">
        <v>3</v>
      </c>
      <c r="I2151" s="221"/>
      <c r="J2151" s="217"/>
      <c r="K2151" s="217"/>
      <c r="L2151" s="222"/>
      <c r="M2151" s="223"/>
      <c r="N2151" s="224"/>
      <c r="O2151" s="224"/>
      <c r="P2151" s="224"/>
      <c r="Q2151" s="224"/>
      <c r="R2151" s="224"/>
      <c r="S2151" s="224"/>
      <c r="T2151" s="225"/>
      <c r="AT2151" s="226" t="s">
        <v>183</v>
      </c>
      <c r="AU2151" s="226" t="s">
        <v>89</v>
      </c>
      <c r="AV2151" s="14" t="s">
        <v>89</v>
      </c>
      <c r="AW2151" s="14" t="s">
        <v>36</v>
      </c>
      <c r="AX2151" s="14" t="s">
        <v>79</v>
      </c>
      <c r="AY2151" s="226" t="s">
        <v>174</v>
      </c>
    </row>
    <row r="2152" spans="2:51" s="15" customFormat="1" ht="11.25">
      <c r="B2152" s="227"/>
      <c r="C2152" s="228"/>
      <c r="D2152" s="207" t="s">
        <v>183</v>
      </c>
      <c r="E2152" s="229" t="s">
        <v>1</v>
      </c>
      <c r="F2152" s="230" t="s">
        <v>188</v>
      </c>
      <c r="G2152" s="228"/>
      <c r="H2152" s="231">
        <v>3</v>
      </c>
      <c r="I2152" s="232"/>
      <c r="J2152" s="228"/>
      <c r="K2152" s="228"/>
      <c r="L2152" s="233"/>
      <c r="M2152" s="234"/>
      <c r="N2152" s="235"/>
      <c r="O2152" s="235"/>
      <c r="P2152" s="235"/>
      <c r="Q2152" s="235"/>
      <c r="R2152" s="235"/>
      <c r="S2152" s="235"/>
      <c r="T2152" s="236"/>
      <c r="AT2152" s="237" t="s">
        <v>183</v>
      </c>
      <c r="AU2152" s="237" t="s">
        <v>89</v>
      </c>
      <c r="AV2152" s="15" t="s">
        <v>181</v>
      </c>
      <c r="AW2152" s="15" t="s">
        <v>36</v>
      </c>
      <c r="AX2152" s="15" t="s">
        <v>87</v>
      </c>
      <c r="AY2152" s="237" t="s">
        <v>174</v>
      </c>
    </row>
    <row r="2153" spans="1:65" s="2" customFormat="1" ht="14.45" customHeight="1">
      <c r="A2153" s="35"/>
      <c r="B2153" s="36"/>
      <c r="C2153" s="192" t="s">
        <v>2000</v>
      </c>
      <c r="D2153" s="192" t="s">
        <v>176</v>
      </c>
      <c r="E2153" s="193" t="s">
        <v>2001</v>
      </c>
      <c r="F2153" s="194" t="s">
        <v>2002</v>
      </c>
      <c r="G2153" s="195" t="s">
        <v>595</v>
      </c>
      <c r="H2153" s="196">
        <v>2</v>
      </c>
      <c r="I2153" s="197"/>
      <c r="J2153" s="198">
        <f>ROUND(I2153*H2153,2)</f>
        <v>0</v>
      </c>
      <c r="K2153" s="194" t="s">
        <v>180</v>
      </c>
      <c r="L2153" s="40"/>
      <c r="M2153" s="199" t="s">
        <v>1</v>
      </c>
      <c r="N2153" s="200" t="s">
        <v>44</v>
      </c>
      <c r="O2153" s="72"/>
      <c r="P2153" s="201">
        <f>O2153*H2153</f>
        <v>0</v>
      </c>
      <c r="Q2153" s="201">
        <v>0</v>
      </c>
      <c r="R2153" s="201">
        <f>Q2153*H2153</f>
        <v>0</v>
      </c>
      <c r="S2153" s="201">
        <v>0</v>
      </c>
      <c r="T2153" s="202">
        <f>S2153*H2153</f>
        <v>0</v>
      </c>
      <c r="U2153" s="35"/>
      <c r="V2153" s="35"/>
      <c r="W2153" s="35"/>
      <c r="X2153" s="35"/>
      <c r="Y2153" s="35"/>
      <c r="Z2153" s="35"/>
      <c r="AA2153" s="35"/>
      <c r="AB2153" s="35"/>
      <c r="AC2153" s="35"/>
      <c r="AD2153" s="35"/>
      <c r="AE2153" s="35"/>
      <c r="AR2153" s="203" t="s">
        <v>278</v>
      </c>
      <c r="AT2153" s="203" t="s">
        <v>176</v>
      </c>
      <c r="AU2153" s="203" t="s">
        <v>89</v>
      </c>
      <c r="AY2153" s="18" t="s">
        <v>174</v>
      </c>
      <c r="BE2153" s="204">
        <f>IF(N2153="základní",J2153,0)</f>
        <v>0</v>
      </c>
      <c r="BF2153" s="204">
        <f>IF(N2153="snížená",J2153,0)</f>
        <v>0</v>
      </c>
      <c r="BG2153" s="204">
        <f>IF(N2153="zákl. přenesená",J2153,0)</f>
        <v>0</v>
      </c>
      <c r="BH2153" s="204">
        <f>IF(N2153="sníž. přenesená",J2153,0)</f>
        <v>0</v>
      </c>
      <c r="BI2153" s="204">
        <f>IF(N2153="nulová",J2153,0)</f>
        <v>0</v>
      </c>
      <c r="BJ2153" s="18" t="s">
        <v>87</v>
      </c>
      <c r="BK2153" s="204">
        <f>ROUND(I2153*H2153,2)</f>
        <v>0</v>
      </c>
      <c r="BL2153" s="18" t="s">
        <v>278</v>
      </c>
      <c r="BM2153" s="203" t="s">
        <v>2003</v>
      </c>
    </row>
    <row r="2154" spans="2:51" s="13" customFormat="1" ht="11.25">
      <c r="B2154" s="205"/>
      <c r="C2154" s="206"/>
      <c r="D2154" s="207" t="s">
        <v>183</v>
      </c>
      <c r="E2154" s="208" t="s">
        <v>1</v>
      </c>
      <c r="F2154" s="209" t="s">
        <v>969</v>
      </c>
      <c r="G2154" s="206"/>
      <c r="H2154" s="208" t="s">
        <v>1</v>
      </c>
      <c r="I2154" s="210"/>
      <c r="J2154" s="206"/>
      <c r="K2154" s="206"/>
      <c r="L2154" s="211"/>
      <c r="M2154" s="212"/>
      <c r="N2154" s="213"/>
      <c r="O2154" s="213"/>
      <c r="P2154" s="213"/>
      <c r="Q2154" s="213"/>
      <c r="R2154" s="213"/>
      <c r="S2154" s="213"/>
      <c r="T2154" s="214"/>
      <c r="AT2154" s="215" t="s">
        <v>183</v>
      </c>
      <c r="AU2154" s="215" t="s">
        <v>89</v>
      </c>
      <c r="AV2154" s="13" t="s">
        <v>87</v>
      </c>
      <c r="AW2154" s="13" t="s">
        <v>36</v>
      </c>
      <c r="AX2154" s="13" t="s">
        <v>79</v>
      </c>
      <c r="AY2154" s="215" t="s">
        <v>174</v>
      </c>
    </row>
    <row r="2155" spans="2:51" s="14" customFormat="1" ht="11.25">
      <c r="B2155" s="216"/>
      <c r="C2155" s="217"/>
      <c r="D2155" s="207" t="s">
        <v>183</v>
      </c>
      <c r="E2155" s="218" t="s">
        <v>1</v>
      </c>
      <c r="F2155" s="219" t="s">
        <v>1961</v>
      </c>
      <c r="G2155" s="217"/>
      <c r="H2155" s="220">
        <v>2</v>
      </c>
      <c r="I2155" s="221"/>
      <c r="J2155" s="217"/>
      <c r="K2155" s="217"/>
      <c r="L2155" s="222"/>
      <c r="M2155" s="223"/>
      <c r="N2155" s="224"/>
      <c r="O2155" s="224"/>
      <c r="P2155" s="224"/>
      <c r="Q2155" s="224"/>
      <c r="R2155" s="224"/>
      <c r="S2155" s="224"/>
      <c r="T2155" s="225"/>
      <c r="AT2155" s="226" t="s">
        <v>183</v>
      </c>
      <c r="AU2155" s="226" t="s">
        <v>89</v>
      </c>
      <c r="AV2155" s="14" t="s">
        <v>89</v>
      </c>
      <c r="AW2155" s="14" t="s">
        <v>36</v>
      </c>
      <c r="AX2155" s="14" t="s">
        <v>79</v>
      </c>
      <c r="AY2155" s="226" t="s">
        <v>174</v>
      </c>
    </row>
    <row r="2156" spans="2:51" s="15" customFormat="1" ht="11.25">
      <c r="B2156" s="227"/>
      <c r="C2156" s="228"/>
      <c r="D2156" s="207" t="s">
        <v>183</v>
      </c>
      <c r="E2156" s="229" t="s">
        <v>1</v>
      </c>
      <c r="F2156" s="230" t="s">
        <v>188</v>
      </c>
      <c r="G2156" s="228"/>
      <c r="H2156" s="231">
        <v>2</v>
      </c>
      <c r="I2156" s="232"/>
      <c r="J2156" s="228"/>
      <c r="K2156" s="228"/>
      <c r="L2156" s="233"/>
      <c r="M2156" s="234"/>
      <c r="N2156" s="235"/>
      <c r="O2156" s="235"/>
      <c r="P2156" s="235"/>
      <c r="Q2156" s="235"/>
      <c r="R2156" s="235"/>
      <c r="S2156" s="235"/>
      <c r="T2156" s="236"/>
      <c r="AT2156" s="237" t="s">
        <v>183</v>
      </c>
      <c r="AU2156" s="237" t="s">
        <v>89</v>
      </c>
      <c r="AV2156" s="15" t="s">
        <v>181</v>
      </c>
      <c r="AW2156" s="15" t="s">
        <v>36</v>
      </c>
      <c r="AX2156" s="15" t="s">
        <v>87</v>
      </c>
      <c r="AY2156" s="237" t="s">
        <v>174</v>
      </c>
    </row>
    <row r="2157" spans="1:65" s="2" customFormat="1" ht="14.45" customHeight="1">
      <c r="A2157" s="35"/>
      <c r="B2157" s="36"/>
      <c r="C2157" s="249" t="s">
        <v>2004</v>
      </c>
      <c r="D2157" s="249" t="s">
        <v>317</v>
      </c>
      <c r="E2157" s="250" t="s">
        <v>2005</v>
      </c>
      <c r="F2157" s="251" t="s">
        <v>2006</v>
      </c>
      <c r="G2157" s="252" t="s">
        <v>2007</v>
      </c>
      <c r="H2157" s="253">
        <v>4</v>
      </c>
      <c r="I2157" s="254"/>
      <c r="J2157" s="255">
        <f>ROUND(I2157*H2157,2)</f>
        <v>0</v>
      </c>
      <c r="K2157" s="251" t="s">
        <v>180</v>
      </c>
      <c r="L2157" s="256"/>
      <c r="M2157" s="257" t="s">
        <v>1</v>
      </c>
      <c r="N2157" s="258" t="s">
        <v>44</v>
      </c>
      <c r="O2157" s="72"/>
      <c r="P2157" s="201">
        <f>O2157*H2157</f>
        <v>0</v>
      </c>
      <c r="Q2157" s="201">
        <v>0.0002</v>
      </c>
      <c r="R2157" s="201">
        <f>Q2157*H2157</f>
        <v>0.0008</v>
      </c>
      <c r="S2157" s="201">
        <v>0</v>
      </c>
      <c r="T2157" s="202">
        <f>S2157*H2157</f>
        <v>0</v>
      </c>
      <c r="U2157" s="35"/>
      <c r="V2157" s="35"/>
      <c r="W2157" s="35"/>
      <c r="X2157" s="35"/>
      <c r="Y2157" s="35"/>
      <c r="Z2157" s="35"/>
      <c r="AA2157" s="35"/>
      <c r="AB2157" s="35"/>
      <c r="AC2157" s="35"/>
      <c r="AD2157" s="35"/>
      <c r="AE2157" s="35"/>
      <c r="AR2157" s="203" t="s">
        <v>371</v>
      </c>
      <c r="AT2157" s="203" t="s">
        <v>317</v>
      </c>
      <c r="AU2157" s="203" t="s">
        <v>89</v>
      </c>
      <c r="AY2157" s="18" t="s">
        <v>174</v>
      </c>
      <c r="BE2157" s="204">
        <f>IF(N2157="základní",J2157,0)</f>
        <v>0</v>
      </c>
      <c r="BF2157" s="204">
        <f>IF(N2157="snížená",J2157,0)</f>
        <v>0</v>
      </c>
      <c r="BG2157" s="204">
        <f>IF(N2157="zákl. přenesená",J2157,0)</f>
        <v>0</v>
      </c>
      <c r="BH2157" s="204">
        <f>IF(N2157="sníž. přenesená",J2157,0)</f>
        <v>0</v>
      </c>
      <c r="BI2157" s="204">
        <f>IF(N2157="nulová",J2157,0)</f>
        <v>0</v>
      </c>
      <c r="BJ2157" s="18" t="s">
        <v>87</v>
      </c>
      <c r="BK2157" s="204">
        <f>ROUND(I2157*H2157,2)</f>
        <v>0</v>
      </c>
      <c r="BL2157" s="18" t="s">
        <v>278</v>
      </c>
      <c r="BM2157" s="203" t="s">
        <v>2008</v>
      </c>
    </row>
    <row r="2158" spans="2:51" s="13" customFormat="1" ht="11.25">
      <c r="B2158" s="205"/>
      <c r="C2158" s="206"/>
      <c r="D2158" s="207" t="s">
        <v>183</v>
      </c>
      <c r="E2158" s="208" t="s">
        <v>1</v>
      </c>
      <c r="F2158" s="209" t="s">
        <v>1994</v>
      </c>
      <c r="G2158" s="206"/>
      <c r="H2158" s="208" t="s">
        <v>1</v>
      </c>
      <c r="I2158" s="210"/>
      <c r="J2158" s="206"/>
      <c r="K2158" s="206"/>
      <c r="L2158" s="211"/>
      <c r="M2158" s="212"/>
      <c r="N2158" s="213"/>
      <c r="O2158" s="213"/>
      <c r="P2158" s="213"/>
      <c r="Q2158" s="213"/>
      <c r="R2158" s="213"/>
      <c r="S2158" s="213"/>
      <c r="T2158" s="214"/>
      <c r="AT2158" s="215" t="s">
        <v>183</v>
      </c>
      <c r="AU2158" s="215" t="s">
        <v>89</v>
      </c>
      <c r="AV2158" s="13" t="s">
        <v>87</v>
      </c>
      <c r="AW2158" s="13" t="s">
        <v>36</v>
      </c>
      <c r="AX2158" s="13" t="s">
        <v>79</v>
      </c>
      <c r="AY2158" s="215" t="s">
        <v>174</v>
      </c>
    </row>
    <row r="2159" spans="2:51" s="14" customFormat="1" ht="11.25">
      <c r="B2159" s="216"/>
      <c r="C2159" s="217"/>
      <c r="D2159" s="207" t="s">
        <v>183</v>
      </c>
      <c r="E2159" s="218" t="s">
        <v>1</v>
      </c>
      <c r="F2159" s="219" t="s">
        <v>89</v>
      </c>
      <c r="G2159" s="217"/>
      <c r="H2159" s="220">
        <v>2</v>
      </c>
      <c r="I2159" s="221"/>
      <c r="J2159" s="217"/>
      <c r="K2159" s="217"/>
      <c r="L2159" s="222"/>
      <c r="M2159" s="223"/>
      <c r="N2159" s="224"/>
      <c r="O2159" s="224"/>
      <c r="P2159" s="224"/>
      <c r="Q2159" s="224"/>
      <c r="R2159" s="224"/>
      <c r="S2159" s="224"/>
      <c r="T2159" s="225"/>
      <c r="AT2159" s="226" t="s">
        <v>183</v>
      </c>
      <c r="AU2159" s="226" t="s">
        <v>89</v>
      </c>
      <c r="AV2159" s="14" t="s">
        <v>89</v>
      </c>
      <c r="AW2159" s="14" t="s">
        <v>36</v>
      </c>
      <c r="AX2159" s="14" t="s">
        <v>79</v>
      </c>
      <c r="AY2159" s="226" t="s">
        <v>174</v>
      </c>
    </row>
    <row r="2160" spans="2:51" s="13" customFormat="1" ht="11.25">
      <c r="B2160" s="205"/>
      <c r="C2160" s="206"/>
      <c r="D2160" s="207" t="s">
        <v>183</v>
      </c>
      <c r="E2160" s="208" t="s">
        <v>1</v>
      </c>
      <c r="F2160" s="209" t="s">
        <v>969</v>
      </c>
      <c r="G2160" s="206"/>
      <c r="H2160" s="208" t="s">
        <v>1</v>
      </c>
      <c r="I2160" s="210"/>
      <c r="J2160" s="206"/>
      <c r="K2160" s="206"/>
      <c r="L2160" s="211"/>
      <c r="M2160" s="212"/>
      <c r="N2160" s="213"/>
      <c r="O2160" s="213"/>
      <c r="P2160" s="213"/>
      <c r="Q2160" s="213"/>
      <c r="R2160" s="213"/>
      <c r="S2160" s="213"/>
      <c r="T2160" s="214"/>
      <c r="AT2160" s="215" t="s">
        <v>183</v>
      </c>
      <c r="AU2160" s="215" t="s">
        <v>89</v>
      </c>
      <c r="AV2160" s="13" t="s">
        <v>87</v>
      </c>
      <c r="AW2160" s="13" t="s">
        <v>36</v>
      </c>
      <c r="AX2160" s="13" t="s">
        <v>79</v>
      </c>
      <c r="AY2160" s="215" t="s">
        <v>174</v>
      </c>
    </row>
    <row r="2161" spans="2:51" s="14" customFormat="1" ht="11.25">
      <c r="B2161" s="216"/>
      <c r="C2161" s="217"/>
      <c r="D2161" s="207" t="s">
        <v>183</v>
      </c>
      <c r="E2161" s="218" t="s">
        <v>1</v>
      </c>
      <c r="F2161" s="219" t="s">
        <v>1961</v>
      </c>
      <c r="G2161" s="217"/>
      <c r="H2161" s="220">
        <v>2</v>
      </c>
      <c r="I2161" s="221"/>
      <c r="J2161" s="217"/>
      <c r="K2161" s="217"/>
      <c r="L2161" s="222"/>
      <c r="M2161" s="223"/>
      <c r="N2161" s="224"/>
      <c r="O2161" s="224"/>
      <c r="P2161" s="224"/>
      <c r="Q2161" s="224"/>
      <c r="R2161" s="224"/>
      <c r="S2161" s="224"/>
      <c r="T2161" s="225"/>
      <c r="AT2161" s="226" t="s">
        <v>183</v>
      </c>
      <c r="AU2161" s="226" t="s">
        <v>89</v>
      </c>
      <c r="AV2161" s="14" t="s">
        <v>89</v>
      </c>
      <c r="AW2161" s="14" t="s">
        <v>36</v>
      </c>
      <c r="AX2161" s="14" t="s">
        <v>79</v>
      </c>
      <c r="AY2161" s="226" t="s">
        <v>174</v>
      </c>
    </row>
    <row r="2162" spans="2:51" s="15" customFormat="1" ht="11.25">
      <c r="B2162" s="227"/>
      <c r="C2162" s="228"/>
      <c r="D2162" s="207" t="s">
        <v>183</v>
      </c>
      <c r="E2162" s="229" t="s">
        <v>1</v>
      </c>
      <c r="F2162" s="230" t="s">
        <v>188</v>
      </c>
      <c r="G2162" s="228"/>
      <c r="H2162" s="231">
        <v>4</v>
      </c>
      <c r="I2162" s="232"/>
      <c r="J2162" s="228"/>
      <c r="K2162" s="228"/>
      <c r="L2162" s="233"/>
      <c r="M2162" s="234"/>
      <c r="N2162" s="235"/>
      <c r="O2162" s="235"/>
      <c r="P2162" s="235"/>
      <c r="Q2162" s="235"/>
      <c r="R2162" s="235"/>
      <c r="S2162" s="235"/>
      <c r="T2162" s="236"/>
      <c r="AT2162" s="237" t="s">
        <v>183</v>
      </c>
      <c r="AU2162" s="237" t="s">
        <v>89</v>
      </c>
      <c r="AV2162" s="15" t="s">
        <v>181</v>
      </c>
      <c r="AW2162" s="15" t="s">
        <v>36</v>
      </c>
      <c r="AX2162" s="15" t="s">
        <v>87</v>
      </c>
      <c r="AY2162" s="237" t="s">
        <v>174</v>
      </c>
    </row>
    <row r="2163" spans="1:65" s="2" customFormat="1" ht="14.45" customHeight="1">
      <c r="A2163" s="35"/>
      <c r="B2163" s="36"/>
      <c r="C2163" s="249" t="s">
        <v>2009</v>
      </c>
      <c r="D2163" s="249" t="s">
        <v>317</v>
      </c>
      <c r="E2163" s="250" t="s">
        <v>2010</v>
      </c>
      <c r="F2163" s="251" t="s">
        <v>2011</v>
      </c>
      <c r="G2163" s="252" t="s">
        <v>357</v>
      </c>
      <c r="H2163" s="253">
        <v>4</v>
      </c>
      <c r="I2163" s="254"/>
      <c r="J2163" s="255">
        <f>ROUND(I2163*H2163,2)</f>
        <v>0</v>
      </c>
      <c r="K2163" s="251" t="s">
        <v>180</v>
      </c>
      <c r="L2163" s="256"/>
      <c r="M2163" s="257" t="s">
        <v>1</v>
      </c>
      <c r="N2163" s="258" t="s">
        <v>44</v>
      </c>
      <c r="O2163" s="72"/>
      <c r="P2163" s="201">
        <f>O2163*H2163</f>
        <v>0</v>
      </c>
      <c r="Q2163" s="201">
        <v>0.004</v>
      </c>
      <c r="R2163" s="201">
        <f>Q2163*H2163</f>
        <v>0.016</v>
      </c>
      <c r="S2163" s="201">
        <v>0</v>
      </c>
      <c r="T2163" s="202">
        <f>S2163*H2163</f>
        <v>0</v>
      </c>
      <c r="U2163" s="35"/>
      <c r="V2163" s="35"/>
      <c r="W2163" s="35"/>
      <c r="X2163" s="35"/>
      <c r="Y2163" s="35"/>
      <c r="Z2163" s="35"/>
      <c r="AA2163" s="35"/>
      <c r="AB2163" s="35"/>
      <c r="AC2163" s="35"/>
      <c r="AD2163" s="35"/>
      <c r="AE2163" s="35"/>
      <c r="AR2163" s="203" t="s">
        <v>371</v>
      </c>
      <c r="AT2163" s="203" t="s">
        <v>317</v>
      </c>
      <c r="AU2163" s="203" t="s">
        <v>89</v>
      </c>
      <c r="AY2163" s="18" t="s">
        <v>174</v>
      </c>
      <c r="BE2163" s="204">
        <f>IF(N2163="základní",J2163,0)</f>
        <v>0</v>
      </c>
      <c r="BF2163" s="204">
        <f>IF(N2163="snížená",J2163,0)</f>
        <v>0</v>
      </c>
      <c r="BG2163" s="204">
        <f>IF(N2163="zákl. přenesená",J2163,0)</f>
        <v>0</v>
      </c>
      <c r="BH2163" s="204">
        <f>IF(N2163="sníž. přenesená",J2163,0)</f>
        <v>0</v>
      </c>
      <c r="BI2163" s="204">
        <f>IF(N2163="nulová",J2163,0)</f>
        <v>0</v>
      </c>
      <c r="BJ2163" s="18" t="s">
        <v>87</v>
      </c>
      <c r="BK2163" s="204">
        <f>ROUND(I2163*H2163,2)</f>
        <v>0</v>
      </c>
      <c r="BL2163" s="18" t="s">
        <v>278</v>
      </c>
      <c r="BM2163" s="203" t="s">
        <v>2012</v>
      </c>
    </row>
    <row r="2164" spans="2:51" s="13" customFormat="1" ht="11.25">
      <c r="B2164" s="205"/>
      <c r="C2164" s="206"/>
      <c r="D2164" s="207" t="s">
        <v>183</v>
      </c>
      <c r="E2164" s="208" t="s">
        <v>1</v>
      </c>
      <c r="F2164" s="209" t="s">
        <v>969</v>
      </c>
      <c r="G2164" s="206"/>
      <c r="H2164" s="208" t="s">
        <v>1</v>
      </c>
      <c r="I2164" s="210"/>
      <c r="J2164" s="206"/>
      <c r="K2164" s="206"/>
      <c r="L2164" s="211"/>
      <c r="M2164" s="212"/>
      <c r="N2164" s="213"/>
      <c r="O2164" s="213"/>
      <c r="P2164" s="213"/>
      <c r="Q2164" s="213"/>
      <c r="R2164" s="213"/>
      <c r="S2164" s="213"/>
      <c r="T2164" s="214"/>
      <c r="AT2164" s="215" t="s">
        <v>183</v>
      </c>
      <c r="AU2164" s="215" t="s">
        <v>89</v>
      </c>
      <c r="AV2164" s="13" t="s">
        <v>87</v>
      </c>
      <c r="AW2164" s="13" t="s">
        <v>36</v>
      </c>
      <c r="AX2164" s="13" t="s">
        <v>79</v>
      </c>
      <c r="AY2164" s="215" t="s">
        <v>174</v>
      </c>
    </row>
    <row r="2165" spans="2:51" s="14" customFormat="1" ht="11.25">
      <c r="B2165" s="216"/>
      <c r="C2165" s="217"/>
      <c r="D2165" s="207" t="s">
        <v>183</v>
      </c>
      <c r="E2165" s="218" t="s">
        <v>1</v>
      </c>
      <c r="F2165" s="219" t="s">
        <v>1882</v>
      </c>
      <c r="G2165" s="217"/>
      <c r="H2165" s="220">
        <v>4</v>
      </c>
      <c r="I2165" s="221"/>
      <c r="J2165" s="217"/>
      <c r="K2165" s="217"/>
      <c r="L2165" s="222"/>
      <c r="M2165" s="223"/>
      <c r="N2165" s="224"/>
      <c r="O2165" s="224"/>
      <c r="P2165" s="224"/>
      <c r="Q2165" s="224"/>
      <c r="R2165" s="224"/>
      <c r="S2165" s="224"/>
      <c r="T2165" s="225"/>
      <c r="AT2165" s="226" t="s">
        <v>183</v>
      </c>
      <c r="AU2165" s="226" t="s">
        <v>89</v>
      </c>
      <c r="AV2165" s="14" t="s">
        <v>89</v>
      </c>
      <c r="AW2165" s="14" t="s">
        <v>36</v>
      </c>
      <c r="AX2165" s="14" t="s">
        <v>79</v>
      </c>
      <c r="AY2165" s="226" t="s">
        <v>174</v>
      </c>
    </row>
    <row r="2166" spans="2:51" s="15" customFormat="1" ht="11.25">
      <c r="B2166" s="227"/>
      <c r="C2166" s="228"/>
      <c r="D2166" s="207" t="s">
        <v>183</v>
      </c>
      <c r="E2166" s="229" t="s">
        <v>1</v>
      </c>
      <c r="F2166" s="230" t="s">
        <v>188</v>
      </c>
      <c r="G2166" s="228"/>
      <c r="H2166" s="231">
        <v>4</v>
      </c>
      <c r="I2166" s="232"/>
      <c r="J2166" s="228"/>
      <c r="K2166" s="228"/>
      <c r="L2166" s="233"/>
      <c r="M2166" s="234"/>
      <c r="N2166" s="235"/>
      <c r="O2166" s="235"/>
      <c r="P2166" s="235"/>
      <c r="Q2166" s="235"/>
      <c r="R2166" s="235"/>
      <c r="S2166" s="235"/>
      <c r="T2166" s="236"/>
      <c r="AT2166" s="237" t="s">
        <v>183</v>
      </c>
      <c r="AU2166" s="237" t="s">
        <v>89</v>
      </c>
      <c r="AV2166" s="15" t="s">
        <v>181</v>
      </c>
      <c r="AW2166" s="15" t="s">
        <v>36</v>
      </c>
      <c r="AX2166" s="15" t="s">
        <v>87</v>
      </c>
      <c r="AY2166" s="237" t="s">
        <v>174</v>
      </c>
    </row>
    <row r="2167" spans="1:65" s="2" customFormat="1" ht="14.45" customHeight="1">
      <c r="A2167" s="35"/>
      <c r="B2167" s="36"/>
      <c r="C2167" s="192" t="s">
        <v>2013</v>
      </c>
      <c r="D2167" s="192" t="s">
        <v>176</v>
      </c>
      <c r="E2167" s="193" t="s">
        <v>2014</v>
      </c>
      <c r="F2167" s="194" t="s">
        <v>2015</v>
      </c>
      <c r="G2167" s="195" t="s">
        <v>1573</v>
      </c>
      <c r="H2167" s="259"/>
      <c r="I2167" s="197"/>
      <c r="J2167" s="198">
        <f>ROUND(I2167*H2167,2)</f>
        <v>0</v>
      </c>
      <c r="K2167" s="194" t="s">
        <v>180</v>
      </c>
      <c r="L2167" s="40"/>
      <c r="M2167" s="199" t="s">
        <v>1</v>
      </c>
      <c r="N2167" s="200" t="s">
        <v>44</v>
      </c>
      <c r="O2167" s="72"/>
      <c r="P2167" s="201">
        <f>O2167*H2167</f>
        <v>0</v>
      </c>
      <c r="Q2167" s="201">
        <v>0</v>
      </c>
      <c r="R2167" s="201">
        <f>Q2167*H2167</f>
        <v>0</v>
      </c>
      <c r="S2167" s="201">
        <v>0</v>
      </c>
      <c r="T2167" s="202">
        <f>S2167*H2167</f>
        <v>0</v>
      </c>
      <c r="U2167" s="35"/>
      <c r="V2167" s="35"/>
      <c r="W2167" s="35"/>
      <c r="X2167" s="35"/>
      <c r="Y2167" s="35"/>
      <c r="Z2167" s="35"/>
      <c r="AA2167" s="35"/>
      <c r="AB2167" s="35"/>
      <c r="AC2167" s="35"/>
      <c r="AD2167" s="35"/>
      <c r="AE2167" s="35"/>
      <c r="AR2167" s="203" t="s">
        <v>278</v>
      </c>
      <c r="AT2167" s="203" t="s">
        <v>176</v>
      </c>
      <c r="AU2167" s="203" t="s">
        <v>89</v>
      </c>
      <c r="AY2167" s="18" t="s">
        <v>174</v>
      </c>
      <c r="BE2167" s="204">
        <f>IF(N2167="základní",J2167,0)</f>
        <v>0</v>
      </c>
      <c r="BF2167" s="204">
        <f>IF(N2167="snížená",J2167,0)</f>
        <v>0</v>
      </c>
      <c r="BG2167" s="204">
        <f>IF(N2167="zákl. přenesená",J2167,0)</f>
        <v>0</v>
      </c>
      <c r="BH2167" s="204">
        <f>IF(N2167="sníž. přenesená",J2167,0)</f>
        <v>0</v>
      </c>
      <c r="BI2167" s="204">
        <f>IF(N2167="nulová",J2167,0)</f>
        <v>0</v>
      </c>
      <c r="BJ2167" s="18" t="s">
        <v>87</v>
      </c>
      <c r="BK2167" s="204">
        <f>ROUND(I2167*H2167,2)</f>
        <v>0</v>
      </c>
      <c r="BL2167" s="18" t="s">
        <v>278</v>
      </c>
      <c r="BM2167" s="203" t="s">
        <v>2016</v>
      </c>
    </row>
    <row r="2168" spans="2:63" s="12" customFormat="1" ht="22.9" customHeight="1">
      <c r="B2168" s="176"/>
      <c r="C2168" s="177"/>
      <c r="D2168" s="178" t="s">
        <v>78</v>
      </c>
      <c r="E2168" s="190" t="s">
        <v>2017</v>
      </c>
      <c r="F2168" s="190" t="s">
        <v>2018</v>
      </c>
      <c r="G2168" s="177"/>
      <c r="H2168" s="177"/>
      <c r="I2168" s="180"/>
      <c r="J2168" s="191">
        <f>BK2168</f>
        <v>0</v>
      </c>
      <c r="K2168" s="177"/>
      <c r="L2168" s="182"/>
      <c r="M2168" s="183"/>
      <c r="N2168" s="184"/>
      <c r="O2168" s="184"/>
      <c r="P2168" s="185">
        <f>SUM(P2169:P2224)</f>
        <v>0</v>
      </c>
      <c r="Q2168" s="184"/>
      <c r="R2168" s="185">
        <f>SUM(R2169:R2224)</f>
        <v>2.2593387500000004</v>
      </c>
      <c r="S2168" s="184"/>
      <c r="T2168" s="186">
        <f>SUM(T2169:T2224)</f>
        <v>0.15680000000000002</v>
      </c>
      <c r="AR2168" s="187" t="s">
        <v>89</v>
      </c>
      <c r="AT2168" s="188" t="s">
        <v>78</v>
      </c>
      <c r="AU2168" s="188" t="s">
        <v>87</v>
      </c>
      <c r="AY2168" s="187" t="s">
        <v>174</v>
      </c>
      <c r="BK2168" s="189">
        <f>SUM(BK2169:BK2224)</f>
        <v>0</v>
      </c>
    </row>
    <row r="2169" spans="1:65" s="2" customFormat="1" ht="14.45" customHeight="1">
      <c r="A2169" s="35"/>
      <c r="B2169" s="36"/>
      <c r="C2169" s="192" t="s">
        <v>2019</v>
      </c>
      <c r="D2169" s="192" t="s">
        <v>176</v>
      </c>
      <c r="E2169" s="193" t="s">
        <v>2020</v>
      </c>
      <c r="F2169" s="194" t="s">
        <v>2021</v>
      </c>
      <c r="G2169" s="195" t="s">
        <v>357</v>
      </c>
      <c r="H2169" s="196">
        <v>9.8</v>
      </c>
      <c r="I2169" s="197"/>
      <c r="J2169" s="198">
        <f>ROUND(I2169*H2169,2)</f>
        <v>0</v>
      </c>
      <c r="K2169" s="194" t="s">
        <v>180</v>
      </c>
      <c r="L2169" s="40"/>
      <c r="M2169" s="199" t="s">
        <v>1</v>
      </c>
      <c r="N2169" s="200" t="s">
        <v>44</v>
      </c>
      <c r="O2169" s="72"/>
      <c r="P2169" s="201">
        <f>O2169*H2169</f>
        <v>0</v>
      </c>
      <c r="Q2169" s="201">
        <v>0</v>
      </c>
      <c r="R2169" s="201">
        <f>Q2169*H2169</f>
        <v>0</v>
      </c>
      <c r="S2169" s="201">
        <v>0.016</v>
      </c>
      <c r="T2169" s="202">
        <f>S2169*H2169</f>
        <v>0.15680000000000002</v>
      </c>
      <c r="U2169" s="35"/>
      <c r="V2169" s="35"/>
      <c r="W2169" s="35"/>
      <c r="X2169" s="35"/>
      <c r="Y2169" s="35"/>
      <c r="Z2169" s="35"/>
      <c r="AA2169" s="35"/>
      <c r="AB2169" s="35"/>
      <c r="AC2169" s="35"/>
      <c r="AD2169" s="35"/>
      <c r="AE2169" s="35"/>
      <c r="AR2169" s="203" t="s">
        <v>278</v>
      </c>
      <c r="AT2169" s="203" t="s">
        <v>176</v>
      </c>
      <c r="AU2169" s="203" t="s">
        <v>89</v>
      </c>
      <c r="AY2169" s="18" t="s">
        <v>174</v>
      </c>
      <c r="BE2169" s="204">
        <f>IF(N2169="základní",J2169,0)</f>
        <v>0</v>
      </c>
      <c r="BF2169" s="204">
        <f>IF(N2169="snížená",J2169,0)</f>
        <v>0</v>
      </c>
      <c r="BG2169" s="204">
        <f>IF(N2169="zákl. přenesená",J2169,0)</f>
        <v>0</v>
      </c>
      <c r="BH2169" s="204">
        <f>IF(N2169="sníž. přenesená",J2169,0)</f>
        <v>0</v>
      </c>
      <c r="BI2169" s="204">
        <f>IF(N2169="nulová",J2169,0)</f>
        <v>0</v>
      </c>
      <c r="BJ2169" s="18" t="s">
        <v>87</v>
      </c>
      <c r="BK2169" s="204">
        <f>ROUND(I2169*H2169,2)</f>
        <v>0</v>
      </c>
      <c r="BL2169" s="18" t="s">
        <v>278</v>
      </c>
      <c r="BM2169" s="203" t="s">
        <v>2022</v>
      </c>
    </row>
    <row r="2170" spans="2:51" s="13" customFormat="1" ht="11.25">
      <c r="B2170" s="205"/>
      <c r="C2170" s="206"/>
      <c r="D2170" s="207" t="s">
        <v>183</v>
      </c>
      <c r="E2170" s="208" t="s">
        <v>1</v>
      </c>
      <c r="F2170" s="209" t="s">
        <v>1104</v>
      </c>
      <c r="G2170" s="206"/>
      <c r="H2170" s="208" t="s">
        <v>1</v>
      </c>
      <c r="I2170" s="210"/>
      <c r="J2170" s="206"/>
      <c r="K2170" s="206"/>
      <c r="L2170" s="211"/>
      <c r="M2170" s="212"/>
      <c r="N2170" s="213"/>
      <c r="O2170" s="213"/>
      <c r="P2170" s="213"/>
      <c r="Q2170" s="213"/>
      <c r="R2170" s="213"/>
      <c r="S2170" s="213"/>
      <c r="T2170" s="214"/>
      <c r="AT2170" s="215" t="s">
        <v>183</v>
      </c>
      <c r="AU2170" s="215" t="s">
        <v>89</v>
      </c>
      <c r="AV2170" s="13" t="s">
        <v>87</v>
      </c>
      <c r="AW2170" s="13" t="s">
        <v>36</v>
      </c>
      <c r="AX2170" s="13" t="s">
        <v>79</v>
      </c>
      <c r="AY2170" s="215" t="s">
        <v>174</v>
      </c>
    </row>
    <row r="2171" spans="2:51" s="13" customFormat="1" ht="11.25">
      <c r="B2171" s="205"/>
      <c r="C2171" s="206"/>
      <c r="D2171" s="207" t="s">
        <v>183</v>
      </c>
      <c r="E2171" s="208" t="s">
        <v>1</v>
      </c>
      <c r="F2171" s="209" t="s">
        <v>2023</v>
      </c>
      <c r="G2171" s="206"/>
      <c r="H2171" s="208" t="s">
        <v>1</v>
      </c>
      <c r="I2171" s="210"/>
      <c r="J2171" s="206"/>
      <c r="K2171" s="206"/>
      <c r="L2171" s="211"/>
      <c r="M2171" s="212"/>
      <c r="N2171" s="213"/>
      <c r="O2171" s="213"/>
      <c r="P2171" s="213"/>
      <c r="Q2171" s="213"/>
      <c r="R2171" s="213"/>
      <c r="S2171" s="213"/>
      <c r="T2171" s="214"/>
      <c r="AT2171" s="215" t="s">
        <v>183</v>
      </c>
      <c r="AU2171" s="215" t="s">
        <v>89</v>
      </c>
      <c r="AV2171" s="13" t="s">
        <v>87</v>
      </c>
      <c r="AW2171" s="13" t="s">
        <v>36</v>
      </c>
      <c r="AX2171" s="13" t="s">
        <v>79</v>
      </c>
      <c r="AY2171" s="215" t="s">
        <v>174</v>
      </c>
    </row>
    <row r="2172" spans="2:51" s="14" customFormat="1" ht="11.25">
      <c r="B2172" s="216"/>
      <c r="C2172" s="217"/>
      <c r="D2172" s="207" t="s">
        <v>183</v>
      </c>
      <c r="E2172" s="218" t="s">
        <v>1</v>
      </c>
      <c r="F2172" s="219" t="s">
        <v>2024</v>
      </c>
      <c r="G2172" s="217"/>
      <c r="H2172" s="220">
        <v>9.8</v>
      </c>
      <c r="I2172" s="221"/>
      <c r="J2172" s="217"/>
      <c r="K2172" s="217"/>
      <c r="L2172" s="222"/>
      <c r="M2172" s="223"/>
      <c r="N2172" s="224"/>
      <c r="O2172" s="224"/>
      <c r="P2172" s="224"/>
      <c r="Q2172" s="224"/>
      <c r="R2172" s="224"/>
      <c r="S2172" s="224"/>
      <c r="T2172" s="225"/>
      <c r="AT2172" s="226" t="s">
        <v>183</v>
      </c>
      <c r="AU2172" s="226" t="s">
        <v>89</v>
      </c>
      <c r="AV2172" s="14" t="s">
        <v>89</v>
      </c>
      <c r="AW2172" s="14" t="s">
        <v>36</v>
      </c>
      <c r="AX2172" s="14" t="s">
        <v>79</v>
      </c>
      <c r="AY2172" s="226" t="s">
        <v>174</v>
      </c>
    </row>
    <row r="2173" spans="2:51" s="15" customFormat="1" ht="11.25">
      <c r="B2173" s="227"/>
      <c r="C2173" s="228"/>
      <c r="D2173" s="207" t="s">
        <v>183</v>
      </c>
      <c r="E2173" s="229" t="s">
        <v>1</v>
      </c>
      <c r="F2173" s="230" t="s">
        <v>188</v>
      </c>
      <c r="G2173" s="228"/>
      <c r="H2173" s="231">
        <v>9.8</v>
      </c>
      <c r="I2173" s="232"/>
      <c r="J2173" s="228"/>
      <c r="K2173" s="228"/>
      <c r="L2173" s="233"/>
      <c r="M2173" s="234"/>
      <c r="N2173" s="235"/>
      <c r="O2173" s="235"/>
      <c r="P2173" s="235"/>
      <c r="Q2173" s="235"/>
      <c r="R2173" s="235"/>
      <c r="S2173" s="235"/>
      <c r="T2173" s="236"/>
      <c r="AT2173" s="237" t="s">
        <v>183</v>
      </c>
      <c r="AU2173" s="237" t="s">
        <v>89</v>
      </c>
      <c r="AV2173" s="15" t="s">
        <v>181</v>
      </c>
      <c r="AW2173" s="15" t="s">
        <v>36</v>
      </c>
      <c r="AX2173" s="15" t="s">
        <v>87</v>
      </c>
      <c r="AY2173" s="237" t="s">
        <v>174</v>
      </c>
    </row>
    <row r="2174" spans="1:65" s="2" customFormat="1" ht="14.45" customHeight="1">
      <c r="A2174" s="35"/>
      <c r="B2174" s="36"/>
      <c r="C2174" s="192" t="s">
        <v>2025</v>
      </c>
      <c r="D2174" s="192" t="s">
        <v>176</v>
      </c>
      <c r="E2174" s="193" t="s">
        <v>2026</v>
      </c>
      <c r="F2174" s="194" t="s">
        <v>2027</v>
      </c>
      <c r="G2174" s="195" t="s">
        <v>334</v>
      </c>
      <c r="H2174" s="196">
        <v>1282.6</v>
      </c>
      <c r="I2174" s="197"/>
      <c r="J2174" s="198">
        <f>ROUND(I2174*H2174,2)</f>
        <v>0</v>
      </c>
      <c r="K2174" s="194" t="s">
        <v>180</v>
      </c>
      <c r="L2174" s="40"/>
      <c r="M2174" s="199" t="s">
        <v>1</v>
      </c>
      <c r="N2174" s="200" t="s">
        <v>44</v>
      </c>
      <c r="O2174" s="72"/>
      <c r="P2174" s="201">
        <f>O2174*H2174</f>
        <v>0</v>
      </c>
      <c r="Q2174" s="201">
        <v>5E-05</v>
      </c>
      <c r="R2174" s="201">
        <f>Q2174*H2174</f>
        <v>0.06412999999999999</v>
      </c>
      <c r="S2174" s="201">
        <v>0</v>
      </c>
      <c r="T2174" s="202">
        <f>S2174*H2174</f>
        <v>0</v>
      </c>
      <c r="U2174" s="35"/>
      <c r="V2174" s="35"/>
      <c r="W2174" s="35"/>
      <c r="X2174" s="35"/>
      <c r="Y2174" s="35"/>
      <c r="Z2174" s="35"/>
      <c r="AA2174" s="35"/>
      <c r="AB2174" s="35"/>
      <c r="AC2174" s="35"/>
      <c r="AD2174" s="35"/>
      <c r="AE2174" s="35"/>
      <c r="AR2174" s="203" t="s">
        <v>278</v>
      </c>
      <c r="AT2174" s="203" t="s">
        <v>176</v>
      </c>
      <c r="AU2174" s="203" t="s">
        <v>89</v>
      </c>
      <c r="AY2174" s="18" t="s">
        <v>174</v>
      </c>
      <c r="BE2174" s="204">
        <f>IF(N2174="základní",J2174,0)</f>
        <v>0</v>
      </c>
      <c r="BF2174" s="204">
        <f>IF(N2174="snížená",J2174,0)</f>
        <v>0</v>
      </c>
      <c r="BG2174" s="204">
        <f>IF(N2174="zákl. přenesená",J2174,0)</f>
        <v>0</v>
      </c>
      <c r="BH2174" s="204">
        <f>IF(N2174="sníž. přenesená",J2174,0)</f>
        <v>0</v>
      </c>
      <c r="BI2174" s="204">
        <f>IF(N2174="nulová",J2174,0)</f>
        <v>0</v>
      </c>
      <c r="BJ2174" s="18" t="s">
        <v>87</v>
      </c>
      <c r="BK2174" s="204">
        <f>ROUND(I2174*H2174,2)</f>
        <v>0</v>
      </c>
      <c r="BL2174" s="18" t="s">
        <v>278</v>
      </c>
      <c r="BM2174" s="203" t="s">
        <v>2028</v>
      </c>
    </row>
    <row r="2175" spans="2:51" s="13" customFormat="1" ht="11.25">
      <c r="B2175" s="205"/>
      <c r="C2175" s="206"/>
      <c r="D2175" s="207" t="s">
        <v>183</v>
      </c>
      <c r="E2175" s="208" t="s">
        <v>1</v>
      </c>
      <c r="F2175" s="209" t="s">
        <v>529</v>
      </c>
      <c r="G2175" s="206"/>
      <c r="H2175" s="208" t="s">
        <v>1</v>
      </c>
      <c r="I2175" s="210"/>
      <c r="J2175" s="206"/>
      <c r="K2175" s="206"/>
      <c r="L2175" s="211"/>
      <c r="M2175" s="212"/>
      <c r="N2175" s="213"/>
      <c r="O2175" s="213"/>
      <c r="P2175" s="213"/>
      <c r="Q2175" s="213"/>
      <c r="R2175" s="213"/>
      <c r="S2175" s="213"/>
      <c r="T2175" s="214"/>
      <c r="AT2175" s="215" t="s">
        <v>183</v>
      </c>
      <c r="AU2175" s="215" t="s">
        <v>89</v>
      </c>
      <c r="AV2175" s="13" t="s">
        <v>87</v>
      </c>
      <c r="AW2175" s="13" t="s">
        <v>36</v>
      </c>
      <c r="AX2175" s="13" t="s">
        <v>79</v>
      </c>
      <c r="AY2175" s="215" t="s">
        <v>174</v>
      </c>
    </row>
    <row r="2176" spans="2:51" s="13" customFormat="1" ht="11.25">
      <c r="B2176" s="205"/>
      <c r="C2176" s="206"/>
      <c r="D2176" s="207" t="s">
        <v>183</v>
      </c>
      <c r="E2176" s="208" t="s">
        <v>1</v>
      </c>
      <c r="F2176" s="209" t="s">
        <v>2029</v>
      </c>
      <c r="G2176" s="206"/>
      <c r="H2176" s="208" t="s">
        <v>1</v>
      </c>
      <c r="I2176" s="210"/>
      <c r="J2176" s="206"/>
      <c r="K2176" s="206"/>
      <c r="L2176" s="211"/>
      <c r="M2176" s="212"/>
      <c r="N2176" s="213"/>
      <c r="O2176" s="213"/>
      <c r="P2176" s="213"/>
      <c r="Q2176" s="213"/>
      <c r="R2176" s="213"/>
      <c r="S2176" s="213"/>
      <c r="T2176" s="214"/>
      <c r="AT2176" s="215" t="s">
        <v>183</v>
      </c>
      <c r="AU2176" s="215" t="s">
        <v>89</v>
      </c>
      <c r="AV2176" s="13" t="s">
        <v>87</v>
      </c>
      <c r="AW2176" s="13" t="s">
        <v>36</v>
      </c>
      <c r="AX2176" s="13" t="s">
        <v>79</v>
      </c>
      <c r="AY2176" s="215" t="s">
        <v>174</v>
      </c>
    </row>
    <row r="2177" spans="2:51" s="14" customFormat="1" ht="11.25">
      <c r="B2177" s="216"/>
      <c r="C2177" s="217"/>
      <c r="D2177" s="207" t="s">
        <v>183</v>
      </c>
      <c r="E2177" s="218" t="s">
        <v>1</v>
      </c>
      <c r="F2177" s="219" t="s">
        <v>2030</v>
      </c>
      <c r="G2177" s="217"/>
      <c r="H2177" s="220">
        <v>869</v>
      </c>
      <c r="I2177" s="221"/>
      <c r="J2177" s="217"/>
      <c r="K2177" s="217"/>
      <c r="L2177" s="222"/>
      <c r="M2177" s="223"/>
      <c r="N2177" s="224"/>
      <c r="O2177" s="224"/>
      <c r="P2177" s="224"/>
      <c r="Q2177" s="224"/>
      <c r="R2177" s="224"/>
      <c r="S2177" s="224"/>
      <c r="T2177" s="225"/>
      <c r="AT2177" s="226" t="s">
        <v>183</v>
      </c>
      <c r="AU2177" s="226" t="s">
        <v>89</v>
      </c>
      <c r="AV2177" s="14" t="s">
        <v>89</v>
      </c>
      <c r="AW2177" s="14" t="s">
        <v>36</v>
      </c>
      <c r="AX2177" s="14" t="s">
        <v>79</v>
      </c>
      <c r="AY2177" s="226" t="s">
        <v>174</v>
      </c>
    </row>
    <row r="2178" spans="2:51" s="13" customFormat="1" ht="11.25">
      <c r="B2178" s="205"/>
      <c r="C2178" s="206"/>
      <c r="D2178" s="207" t="s">
        <v>183</v>
      </c>
      <c r="E2178" s="208" t="s">
        <v>1</v>
      </c>
      <c r="F2178" s="209" t="s">
        <v>2031</v>
      </c>
      <c r="G2178" s="206"/>
      <c r="H2178" s="208" t="s">
        <v>1</v>
      </c>
      <c r="I2178" s="210"/>
      <c r="J2178" s="206"/>
      <c r="K2178" s="206"/>
      <c r="L2178" s="211"/>
      <c r="M2178" s="212"/>
      <c r="N2178" s="213"/>
      <c r="O2178" s="213"/>
      <c r="P2178" s="213"/>
      <c r="Q2178" s="213"/>
      <c r="R2178" s="213"/>
      <c r="S2178" s="213"/>
      <c r="T2178" s="214"/>
      <c r="AT2178" s="215" t="s">
        <v>183</v>
      </c>
      <c r="AU2178" s="215" t="s">
        <v>89</v>
      </c>
      <c r="AV2178" s="13" t="s">
        <v>87</v>
      </c>
      <c r="AW2178" s="13" t="s">
        <v>36</v>
      </c>
      <c r="AX2178" s="13" t="s">
        <v>79</v>
      </c>
      <c r="AY2178" s="215" t="s">
        <v>174</v>
      </c>
    </row>
    <row r="2179" spans="2:51" s="14" customFormat="1" ht="11.25">
      <c r="B2179" s="216"/>
      <c r="C2179" s="217"/>
      <c r="D2179" s="207" t="s">
        <v>183</v>
      </c>
      <c r="E2179" s="218" t="s">
        <v>1</v>
      </c>
      <c r="F2179" s="219" t="s">
        <v>2032</v>
      </c>
      <c r="G2179" s="217"/>
      <c r="H2179" s="220">
        <v>413.6</v>
      </c>
      <c r="I2179" s="221"/>
      <c r="J2179" s="217"/>
      <c r="K2179" s="217"/>
      <c r="L2179" s="222"/>
      <c r="M2179" s="223"/>
      <c r="N2179" s="224"/>
      <c r="O2179" s="224"/>
      <c r="P2179" s="224"/>
      <c r="Q2179" s="224"/>
      <c r="R2179" s="224"/>
      <c r="S2179" s="224"/>
      <c r="T2179" s="225"/>
      <c r="AT2179" s="226" t="s">
        <v>183</v>
      </c>
      <c r="AU2179" s="226" t="s">
        <v>89</v>
      </c>
      <c r="AV2179" s="14" t="s">
        <v>89</v>
      </c>
      <c r="AW2179" s="14" t="s">
        <v>36</v>
      </c>
      <c r="AX2179" s="14" t="s">
        <v>79</v>
      </c>
      <c r="AY2179" s="226" t="s">
        <v>174</v>
      </c>
    </row>
    <row r="2180" spans="2:51" s="15" customFormat="1" ht="11.25">
      <c r="B2180" s="227"/>
      <c r="C2180" s="228"/>
      <c r="D2180" s="207" t="s">
        <v>183</v>
      </c>
      <c r="E2180" s="229" t="s">
        <v>1</v>
      </c>
      <c r="F2180" s="230" t="s">
        <v>188</v>
      </c>
      <c r="G2180" s="228"/>
      <c r="H2180" s="231">
        <v>1282.6</v>
      </c>
      <c r="I2180" s="232"/>
      <c r="J2180" s="228"/>
      <c r="K2180" s="228"/>
      <c r="L2180" s="233"/>
      <c r="M2180" s="234"/>
      <c r="N2180" s="235"/>
      <c r="O2180" s="235"/>
      <c r="P2180" s="235"/>
      <c r="Q2180" s="235"/>
      <c r="R2180" s="235"/>
      <c r="S2180" s="235"/>
      <c r="T2180" s="236"/>
      <c r="AT2180" s="237" t="s">
        <v>183</v>
      </c>
      <c r="AU2180" s="237" t="s">
        <v>89</v>
      </c>
      <c r="AV2180" s="15" t="s">
        <v>181</v>
      </c>
      <c r="AW2180" s="15" t="s">
        <v>36</v>
      </c>
      <c r="AX2180" s="15" t="s">
        <v>87</v>
      </c>
      <c r="AY2180" s="237" t="s">
        <v>174</v>
      </c>
    </row>
    <row r="2181" spans="1:65" s="2" customFormat="1" ht="14.45" customHeight="1">
      <c r="A2181" s="35"/>
      <c r="B2181" s="36"/>
      <c r="C2181" s="249" t="s">
        <v>2033</v>
      </c>
      <c r="D2181" s="249" t="s">
        <v>317</v>
      </c>
      <c r="E2181" s="250" t="s">
        <v>2034</v>
      </c>
      <c r="F2181" s="251" t="s">
        <v>2035</v>
      </c>
      <c r="G2181" s="252" t="s">
        <v>295</v>
      </c>
      <c r="H2181" s="253">
        <v>0.414</v>
      </c>
      <c r="I2181" s="254"/>
      <c r="J2181" s="255">
        <f>ROUND(I2181*H2181,2)</f>
        <v>0</v>
      </c>
      <c r="K2181" s="251" t="s">
        <v>180</v>
      </c>
      <c r="L2181" s="256"/>
      <c r="M2181" s="257" t="s">
        <v>1</v>
      </c>
      <c r="N2181" s="258" t="s">
        <v>44</v>
      </c>
      <c r="O2181" s="72"/>
      <c r="P2181" s="201">
        <f>O2181*H2181</f>
        <v>0</v>
      </c>
      <c r="Q2181" s="201">
        <v>1</v>
      </c>
      <c r="R2181" s="201">
        <f>Q2181*H2181</f>
        <v>0.414</v>
      </c>
      <c r="S2181" s="201">
        <v>0</v>
      </c>
      <c r="T2181" s="202">
        <f>S2181*H2181</f>
        <v>0</v>
      </c>
      <c r="U2181" s="35"/>
      <c r="V2181" s="35"/>
      <c r="W2181" s="35"/>
      <c r="X2181" s="35"/>
      <c r="Y2181" s="35"/>
      <c r="Z2181" s="35"/>
      <c r="AA2181" s="35"/>
      <c r="AB2181" s="35"/>
      <c r="AC2181" s="35"/>
      <c r="AD2181" s="35"/>
      <c r="AE2181" s="35"/>
      <c r="AR2181" s="203" t="s">
        <v>371</v>
      </c>
      <c r="AT2181" s="203" t="s">
        <v>317</v>
      </c>
      <c r="AU2181" s="203" t="s">
        <v>89</v>
      </c>
      <c r="AY2181" s="18" t="s">
        <v>174</v>
      </c>
      <c r="BE2181" s="204">
        <f>IF(N2181="základní",J2181,0)</f>
        <v>0</v>
      </c>
      <c r="BF2181" s="204">
        <f>IF(N2181="snížená",J2181,0)</f>
        <v>0</v>
      </c>
      <c r="BG2181" s="204">
        <f>IF(N2181="zákl. přenesená",J2181,0)</f>
        <v>0</v>
      </c>
      <c r="BH2181" s="204">
        <f>IF(N2181="sníž. přenesená",J2181,0)</f>
        <v>0</v>
      </c>
      <c r="BI2181" s="204">
        <f>IF(N2181="nulová",J2181,0)</f>
        <v>0</v>
      </c>
      <c r="BJ2181" s="18" t="s">
        <v>87</v>
      </c>
      <c r="BK2181" s="204">
        <f>ROUND(I2181*H2181,2)</f>
        <v>0</v>
      </c>
      <c r="BL2181" s="18" t="s">
        <v>278</v>
      </c>
      <c r="BM2181" s="203" t="s">
        <v>2036</v>
      </c>
    </row>
    <row r="2182" spans="2:51" s="13" customFormat="1" ht="11.25">
      <c r="B2182" s="205"/>
      <c r="C2182" s="206"/>
      <c r="D2182" s="207" t="s">
        <v>183</v>
      </c>
      <c r="E2182" s="208" t="s">
        <v>1</v>
      </c>
      <c r="F2182" s="209" t="s">
        <v>529</v>
      </c>
      <c r="G2182" s="206"/>
      <c r="H2182" s="208" t="s">
        <v>1</v>
      </c>
      <c r="I2182" s="210"/>
      <c r="J2182" s="206"/>
      <c r="K2182" s="206"/>
      <c r="L2182" s="211"/>
      <c r="M2182" s="212"/>
      <c r="N2182" s="213"/>
      <c r="O2182" s="213"/>
      <c r="P2182" s="213"/>
      <c r="Q2182" s="213"/>
      <c r="R2182" s="213"/>
      <c r="S2182" s="213"/>
      <c r="T2182" s="214"/>
      <c r="AT2182" s="215" t="s">
        <v>183</v>
      </c>
      <c r="AU2182" s="215" t="s">
        <v>89</v>
      </c>
      <c r="AV2182" s="13" t="s">
        <v>87</v>
      </c>
      <c r="AW2182" s="13" t="s">
        <v>36</v>
      </c>
      <c r="AX2182" s="13" t="s">
        <v>79</v>
      </c>
      <c r="AY2182" s="215" t="s">
        <v>174</v>
      </c>
    </row>
    <row r="2183" spans="2:51" s="13" customFormat="1" ht="11.25">
      <c r="B2183" s="205"/>
      <c r="C2183" s="206"/>
      <c r="D2183" s="207" t="s">
        <v>183</v>
      </c>
      <c r="E2183" s="208" t="s">
        <v>1</v>
      </c>
      <c r="F2183" s="209" t="s">
        <v>2031</v>
      </c>
      <c r="G2183" s="206"/>
      <c r="H2183" s="208" t="s">
        <v>1</v>
      </c>
      <c r="I2183" s="210"/>
      <c r="J2183" s="206"/>
      <c r="K2183" s="206"/>
      <c r="L2183" s="211"/>
      <c r="M2183" s="212"/>
      <c r="N2183" s="213"/>
      <c r="O2183" s="213"/>
      <c r="P2183" s="213"/>
      <c r="Q2183" s="213"/>
      <c r="R2183" s="213"/>
      <c r="S2183" s="213"/>
      <c r="T2183" s="214"/>
      <c r="AT2183" s="215" t="s">
        <v>183</v>
      </c>
      <c r="AU2183" s="215" t="s">
        <v>89</v>
      </c>
      <c r="AV2183" s="13" t="s">
        <v>87</v>
      </c>
      <c r="AW2183" s="13" t="s">
        <v>36</v>
      </c>
      <c r="AX2183" s="13" t="s">
        <v>79</v>
      </c>
      <c r="AY2183" s="215" t="s">
        <v>174</v>
      </c>
    </row>
    <row r="2184" spans="2:51" s="14" customFormat="1" ht="11.25">
      <c r="B2184" s="216"/>
      <c r="C2184" s="217"/>
      <c r="D2184" s="207" t="s">
        <v>183</v>
      </c>
      <c r="E2184" s="218" t="s">
        <v>1</v>
      </c>
      <c r="F2184" s="219" t="s">
        <v>2037</v>
      </c>
      <c r="G2184" s="217"/>
      <c r="H2184" s="220">
        <v>0.414</v>
      </c>
      <c r="I2184" s="221"/>
      <c r="J2184" s="217"/>
      <c r="K2184" s="217"/>
      <c r="L2184" s="222"/>
      <c r="M2184" s="223"/>
      <c r="N2184" s="224"/>
      <c r="O2184" s="224"/>
      <c r="P2184" s="224"/>
      <c r="Q2184" s="224"/>
      <c r="R2184" s="224"/>
      <c r="S2184" s="224"/>
      <c r="T2184" s="225"/>
      <c r="AT2184" s="226" t="s">
        <v>183</v>
      </c>
      <c r="AU2184" s="226" t="s">
        <v>89</v>
      </c>
      <c r="AV2184" s="14" t="s">
        <v>89</v>
      </c>
      <c r="AW2184" s="14" t="s">
        <v>36</v>
      </c>
      <c r="AX2184" s="14" t="s">
        <v>79</v>
      </c>
      <c r="AY2184" s="226" t="s">
        <v>174</v>
      </c>
    </row>
    <row r="2185" spans="2:51" s="15" customFormat="1" ht="11.25">
      <c r="B2185" s="227"/>
      <c r="C2185" s="228"/>
      <c r="D2185" s="207" t="s">
        <v>183</v>
      </c>
      <c r="E2185" s="229" t="s">
        <v>1</v>
      </c>
      <c r="F2185" s="230" t="s">
        <v>188</v>
      </c>
      <c r="G2185" s="228"/>
      <c r="H2185" s="231">
        <v>0.414</v>
      </c>
      <c r="I2185" s="232"/>
      <c r="J2185" s="228"/>
      <c r="K2185" s="228"/>
      <c r="L2185" s="233"/>
      <c r="M2185" s="234"/>
      <c r="N2185" s="235"/>
      <c r="O2185" s="235"/>
      <c r="P2185" s="235"/>
      <c r="Q2185" s="235"/>
      <c r="R2185" s="235"/>
      <c r="S2185" s="235"/>
      <c r="T2185" s="236"/>
      <c r="AT2185" s="237" t="s">
        <v>183</v>
      </c>
      <c r="AU2185" s="237" t="s">
        <v>89</v>
      </c>
      <c r="AV2185" s="15" t="s">
        <v>181</v>
      </c>
      <c r="AW2185" s="15" t="s">
        <v>36</v>
      </c>
      <c r="AX2185" s="15" t="s">
        <v>87</v>
      </c>
      <c r="AY2185" s="237" t="s">
        <v>174</v>
      </c>
    </row>
    <row r="2186" spans="1:65" s="2" customFormat="1" ht="14.45" customHeight="1">
      <c r="A2186" s="35"/>
      <c r="B2186" s="36"/>
      <c r="C2186" s="249" t="s">
        <v>2038</v>
      </c>
      <c r="D2186" s="249" t="s">
        <v>317</v>
      </c>
      <c r="E2186" s="250" t="s">
        <v>2039</v>
      </c>
      <c r="F2186" s="251" t="s">
        <v>2040</v>
      </c>
      <c r="G2186" s="252" t="s">
        <v>295</v>
      </c>
      <c r="H2186" s="253">
        <v>0.869</v>
      </c>
      <c r="I2186" s="254"/>
      <c r="J2186" s="255">
        <f>ROUND(I2186*H2186,2)</f>
        <v>0</v>
      </c>
      <c r="K2186" s="251" t="s">
        <v>180</v>
      </c>
      <c r="L2186" s="256"/>
      <c r="M2186" s="257" t="s">
        <v>1</v>
      </c>
      <c r="N2186" s="258" t="s">
        <v>44</v>
      </c>
      <c r="O2186" s="72"/>
      <c r="P2186" s="201">
        <f>O2186*H2186</f>
        <v>0</v>
      </c>
      <c r="Q2186" s="201">
        <v>1</v>
      </c>
      <c r="R2186" s="201">
        <f>Q2186*H2186</f>
        <v>0.869</v>
      </c>
      <c r="S2186" s="201">
        <v>0</v>
      </c>
      <c r="T2186" s="202">
        <f>S2186*H2186</f>
        <v>0</v>
      </c>
      <c r="U2186" s="35"/>
      <c r="V2186" s="35"/>
      <c r="W2186" s="35"/>
      <c r="X2186" s="35"/>
      <c r="Y2186" s="35"/>
      <c r="Z2186" s="35"/>
      <c r="AA2186" s="35"/>
      <c r="AB2186" s="35"/>
      <c r="AC2186" s="35"/>
      <c r="AD2186" s="35"/>
      <c r="AE2186" s="35"/>
      <c r="AR2186" s="203" t="s">
        <v>371</v>
      </c>
      <c r="AT2186" s="203" t="s">
        <v>317</v>
      </c>
      <c r="AU2186" s="203" t="s">
        <v>89</v>
      </c>
      <c r="AY2186" s="18" t="s">
        <v>174</v>
      </c>
      <c r="BE2186" s="204">
        <f>IF(N2186="základní",J2186,0)</f>
        <v>0</v>
      </c>
      <c r="BF2186" s="204">
        <f>IF(N2186="snížená",J2186,0)</f>
        <v>0</v>
      </c>
      <c r="BG2186" s="204">
        <f>IF(N2186="zákl. přenesená",J2186,0)</f>
        <v>0</v>
      </c>
      <c r="BH2186" s="204">
        <f>IF(N2186="sníž. přenesená",J2186,0)</f>
        <v>0</v>
      </c>
      <c r="BI2186" s="204">
        <f>IF(N2186="nulová",J2186,0)</f>
        <v>0</v>
      </c>
      <c r="BJ2186" s="18" t="s">
        <v>87</v>
      </c>
      <c r="BK2186" s="204">
        <f>ROUND(I2186*H2186,2)</f>
        <v>0</v>
      </c>
      <c r="BL2186" s="18" t="s">
        <v>278</v>
      </c>
      <c r="BM2186" s="203" t="s">
        <v>2041</v>
      </c>
    </row>
    <row r="2187" spans="2:51" s="13" customFormat="1" ht="11.25">
      <c r="B2187" s="205"/>
      <c r="C2187" s="206"/>
      <c r="D2187" s="207" t="s">
        <v>183</v>
      </c>
      <c r="E2187" s="208" t="s">
        <v>1</v>
      </c>
      <c r="F2187" s="209" t="s">
        <v>529</v>
      </c>
      <c r="G2187" s="206"/>
      <c r="H2187" s="208" t="s">
        <v>1</v>
      </c>
      <c r="I2187" s="210"/>
      <c r="J2187" s="206"/>
      <c r="K2187" s="206"/>
      <c r="L2187" s="211"/>
      <c r="M2187" s="212"/>
      <c r="N2187" s="213"/>
      <c r="O2187" s="213"/>
      <c r="P2187" s="213"/>
      <c r="Q2187" s="213"/>
      <c r="R2187" s="213"/>
      <c r="S2187" s="213"/>
      <c r="T2187" s="214"/>
      <c r="AT2187" s="215" t="s">
        <v>183</v>
      </c>
      <c r="AU2187" s="215" t="s">
        <v>89</v>
      </c>
      <c r="AV2187" s="13" t="s">
        <v>87</v>
      </c>
      <c r="AW2187" s="13" t="s">
        <v>36</v>
      </c>
      <c r="AX2187" s="13" t="s">
        <v>79</v>
      </c>
      <c r="AY2187" s="215" t="s">
        <v>174</v>
      </c>
    </row>
    <row r="2188" spans="2:51" s="13" customFormat="1" ht="11.25">
      <c r="B2188" s="205"/>
      <c r="C2188" s="206"/>
      <c r="D2188" s="207" t="s">
        <v>183</v>
      </c>
      <c r="E2188" s="208" t="s">
        <v>1</v>
      </c>
      <c r="F2188" s="209" t="s">
        <v>2029</v>
      </c>
      <c r="G2188" s="206"/>
      <c r="H2188" s="208" t="s">
        <v>1</v>
      </c>
      <c r="I2188" s="210"/>
      <c r="J2188" s="206"/>
      <c r="K2188" s="206"/>
      <c r="L2188" s="211"/>
      <c r="M2188" s="212"/>
      <c r="N2188" s="213"/>
      <c r="O2188" s="213"/>
      <c r="P2188" s="213"/>
      <c r="Q2188" s="213"/>
      <c r="R2188" s="213"/>
      <c r="S2188" s="213"/>
      <c r="T2188" s="214"/>
      <c r="AT2188" s="215" t="s">
        <v>183</v>
      </c>
      <c r="AU2188" s="215" t="s">
        <v>89</v>
      </c>
      <c r="AV2188" s="13" t="s">
        <v>87</v>
      </c>
      <c r="AW2188" s="13" t="s">
        <v>36</v>
      </c>
      <c r="AX2188" s="13" t="s">
        <v>79</v>
      </c>
      <c r="AY2188" s="215" t="s">
        <v>174</v>
      </c>
    </row>
    <row r="2189" spans="2:51" s="14" customFormat="1" ht="11.25">
      <c r="B2189" s="216"/>
      <c r="C2189" s="217"/>
      <c r="D2189" s="207" t="s">
        <v>183</v>
      </c>
      <c r="E2189" s="218" t="s">
        <v>1</v>
      </c>
      <c r="F2189" s="219" t="s">
        <v>2042</v>
      </c>
      <c r="G2189" s="217"/>
      <c r="H2189" s="220">
        <v>0.869</v>
      </c>
      <c r="I2189" s="221"/>
      <c r="J2189" s="217"/>
      <c r="K2189" s="217"/>
      <c r="L2189" s="222"/>
      <c r="M2189" s="223"/>
      <c r="N2189" s="224"/>
      <c r="O2189" s="224"/>
      <c r="P2189" s="224"/>
      <c r="Q2189" s="224"/>
      <c r="R2189" s="224"/>
      <c r="S2189" s="224"/>
      <c r="T2189" s="225"/>
      <c r="AT2189" s="226" t="s">
        <v>183</v>
      </c>
      <c r="AU2189" s="226" t="s">
        <v>89</v>
      </c>
      <c r="AV2189" s="14" t="s">
        <v>89</v>
      </c>
      <c r="AW2189" s="14" t="s">
        <v>36</v>
      </c>
      <c r="AX2189" s="14" t="s">
        <v>79</v>
      </c>
      <c r="AY2189" s="226" t="s">
        <v>174</v>
      </c>
    </row>
    <row r="2190" spans="2:51" s="15" customFormat="1" ht="11.25">
      <c r="B2190" s="227"/>
      <c r="C2190" s="228"/>
      <c r="D2190" s="207" t="s">
        <v>183</v>
      </c>
      <c r="E2190" s="229" t="s">
        <v>1</v>
      </c>
      <c r="F2190" s="230" t="s">
        <v>188</v>
      </c>
      <c r="G2190" s="228"/>
      <c r="H2190" s="231">
        <v>0.869</v>
      </c>
      <c r="I2190" s="232"/>
      <c r="J2190" s="228"/>
      <c r="K2190" s="228"/>
      <c r="L2190" s="233"/>
      <c r="M2190" s="234"/>
      <c r="N2190" s="235"/>
      <c r="O2190" s="235"/>
      <c r="P2190" s="235"/>
      <c r="Q2190" s="235"/>
      <c r="R2190" s="235"/>
      <c r="S2190" s="235"/>
      <c r="T2190" s="236"/>
      <c r="AT2190" s="237" t="s">
        <v>183</v>
      </c>
      <c r="AU2190" s="237" t="s">
        <v>89</v>
      </c>
      <c r="AV2190" s="15" t="s">
        <v>181</v>
      </c>
      <c r="AW2190" s="15" t="s">
        <v>36</v>
      </c>
      <c r="AX2190" s="15" t="s">
        <v>87</v>
      </c>
      <c r="AY2190" s="237" t="s">
        <v>174</v>
      </c>
    </row>
    <row r="2191" spans="1:65" s="2" customFormat="1" ht="14.45" customHeight="1">
      <c r="A2191" s="35"/>
      <c r="B2191" s="36"/>
      <c r="C2191" s="192" t="s">
        <v>2043</v>
      </c>
      <c r="D2191" s="192" t="s">
        <v>176</v>
      </c>
      <c r="E2191" s="193" t="s">
        <v>2044</v>
      </c>
      <c r="F2191" s="194" t="s">
        <v>2045</v>
      </c>
      <c r="G2191" s="195" t="s">
        <v>595</v>
      </c>
      <c r="H2191" s="196">
        <v>3</v>
      </c>
      <c r="I2191" s="197"/>
      <c r="J2191" s="198">
        <f>ROUND(I2191*H2191,2)</f>
        <v>0</v>
      </c>
      <c r="K2191" s="194" t="s">
        <v>180</v>
      </c>
      <c r="L2191" s="40"/>
      <c r="M2191" s="199" t="s">
        <v>1</v>
      </c>
      <c r="N2191" s="200" t="s">
        <v>44</v>
      </c>
      <c r="O2191" s="72"/>
      <c r="P2191" s="201">
        <f>O2191*H2191</f>
        <v>0</v>
      </c>
      <c r="Q2191" s="201">
        <v>0.21734</v>
      </c>
      <c r="R2191" s="201">
        <f>Q2191*H2191</f>
        <v>0.65202</v>
      </c>
      <c r="S2191" s="201">
        <v>0</v>
      </c>
      <c r="T2191" s="202">
        <f>S2191*H2191</f>
        <v>0</v>
      </c>
      <c r="U2191" s="35"/>
      <c r="V2191" s="35"/>
      <c r="W2191" s="35"/>
      <c r="X2191" s="35"/>
      <c r="Y2191" s="35"/>
      <c r="Z2191" s="35"/>
      <c r="AA2191" s="35"/>
      <c r="AB2191" s="35"/>
      <c r="AC2191" s="35"/>
      <c r="AD2191" s="35"/>
      <c r="AE2191" s="35"/>
      <c r="AR2191" s="203" t="s">
        <v>278</v>
      </c>
      <c r="AT2191" s="203" t="s">
        <v>176</v>
      </c>
      <c r="AU2191" s="203" t="s">
        <v>89</v>
      </c>
      <c r="AY2191" s="18" t="s">
        <v>174</v>
      </c>
      <c r="BE2191" s="204">
        <f>IF(N2191="základní",J2191,0)</f>
        <v>0</v>
      </c>
      <c r="BF2191" s="204">
        <f>IF(N2191="snížená",J2191,0)</f>
        <v>0</v>
      </c>
      <c r="BG2191" s="204">
        <f>IF(N2191="zákl. přenesená",J2191,0)</f>
        <v>0</v>
      </c>
      <c r="BH2191" s="204">
        <f>IF(N2191="sníž. přenesená",J2191,0)</f>
        <v>0</v>
      </c>
      <c r="BI2191" s="204">
        <f>IF(N2191="nulová",J2191,0)</f>
        <v>0</v>
      </c>
      <c r="BJ2191" s="18" t="s">
        <v>87</v>
      </c>
      <c r="BK2191" s="204">
        <f>ROUND(I2191*H2191,2)</f>
        <v>0</v>
      </c>
      <c r="BL2191" s="18" t="s">
        <v>278</v>
      </c>
      <c r="BM2191" s="203" t="s">
        <v>2046</v>
      </c>
    </row>
    <row r="2192" spans="2:51" s="13" customFormat="1" ht="11.25">
      <c r="B2192" s="205"/>
      <c r="C2192" s="206"/>
      <c r="D2192" s="207" t="s">
        <v>183</v>
      </c>
      <c r="E2192" s="208" t="s">
        <v>1</v>
      </c>
      <c r="F2192" s="209" t="s">
        <v>2047</v>
      </c>
      <c r="G2192" s="206"/>
      <c r="H2192" s="208" t="s">
        <v>1</v>
      </c>
      <c r="I2192" s="210"/>
      <c r="J2192" s="206"/>
      <c r="K2192" s="206"/>
      <c r="L2192" s="211"/>
      <c r="M2192" s="212"/>
      <c r="N2192" s="213"/>
      <c r="O2192" s="213"/>
      <c r="P2192" s="213"/>
      <c r="Q2192" s="213"/>
      <c r="R2192" s="213"/>
      <c r="S2192" s="213"/>
      <c r="T2192" s="214"/>
      <c r="AT2192" s="215" t="s">
        <v>183</v>
      </c>
      <c r="AU2192" s="215" t="s">
        <v>89</v>
      </c>
      <c r="AV2192" s="13" t="s">
        <v>87</v>
      </c>
      <c r="AW2192" s="13" t="s">
        <v>36</v>
      </c>
      <c r="AX2192" s="13" t="s">
        <v>79</v>
      </c>
      <c r="AY2192" s="215" t="s">
        <v>174</v>
      </c>
    </row>
    <row r="2193" spans="2:51" s="13" customFormat="1" ht="11.25">
      <c r="B2193" s="205"/>
      <c r="C2193" s="206"/>
      <c r="D2193" s="207" t="s">
        <v>183</v>
      </c>
      <c r="E2193" s="208" t="s">
        <v>1</v>
      </c>
      <c r="F2193" s="209" t="s">
        <v>2048</v>
      </c>
      <c r="G2193" s="206"/>
      <c r="H2193" s="208" t="s">
        <v>1</v>
      </c>
      <c r="I2193" s="210"/>
      <c r="J2193" s="206"/>
      <c r="K2193" s="206"/>
      <c r="L2193" s="211"/>
      <c r="M2193" s="212"/>
      <c r="N2193" s="213"/>
      <c r="O2193" s="213"/>
      <c r="P2193" s="213"/>
      <c r="Q2193" s="213"/>
      <c r="R2193" s="213"/>
      <c r="S2193" s="213"/>
      <c r="T2193" s="214"/>
      <c r="AT2193" s="215" t="s">
        <v>183</v>
      </c>
      <c r="AU2193" s="215" t="s">
        <v>89</v>
      </c>
      <c r="AV2193" s="13" t="s">
        <v>87</v>
      </c>
      <c r="AW2193" s="13" t="s">
        <v>36</v>
      </c>
      <c r="AX2193" s="13" t="s">
        <v>79</v>
      </c>
      <c r="AY2193" s="215" t="s">
        <v>174</v>
      </c>
    </row>
    <row r="2194" spans="2:51" s="14" customFormat="1" ht="11.25">
      <c r="B2194" s="216"/>
      <c r="C2194" s="217"/>
      <c r="D2194" s="207" t="s">
        <v>183</v>
      </c>
      <c r="E2194" s="218" t="s">
        <v>1</v>
      </c>
      <c r="F2194" s="219" t="s">
        <v>194</v>
      </c>
      <c r="G2194" s="217"/>
      <c r="H2194" s="220">
        <v>3</v>
      </c>
      <c r="I2194" s="221"/>
      <c r="J2194" s="217"/>
      <c r="K2194" s="217"/>
      <c r="L2194" s="222"/>
      <c r="M2194" s="223"/>
      <c r="N2194" s="224"/>
      <c r="O2194" s="224"/>
      <c r="P2194" s="224"/>
      <c r="Q2194" s="224"/>
      <c r="R2194" s="224"/>
      <c r="S2194" s="224"/>
      <c r="T2194" s="225"/>
      <c r="AT2194" s="226" t="s">
        <v>183</v>
      </c>
      <c r="AU2194" s="226" t="s">
        <v>89</v>
      </c>
      <c r="AV2194" s="14" t="s">
        <v>89</v>
      </c>
      <c r="AW2194" s="14" t="s">
        <v>36</v>
      </c>
      <c r="AX2194" s="14" t="s">
        <v>79</v>
      </c>
      <c r="AY2194" s="226" t="s">
        <v>174</v>
      </c>
    </row>
    <row r="2195" spans="2:51" s="15" customFormat="1" ht="11.25">
      <c r="B2195" s="227"/>
      <c r="C2195" s="228"/>
      <c r="D2195" s="207" t="s">
        <v>183</v>
      </c>
      <c r="E2195" s="229" t="s">
        <v>1</v>
      </c>
      <c r="F2195" s="230" t="s">
        <v>188</v>
      </c>
      <c r="G2195" s="228"/>
      <c r="H2195" s="231">
        <v>3</v>
      </c>
      <c r="I2195" s="232"/>
      <c r="J2195" s="228"/>
      <c r="K2195" s="228"/>
      <c r="L2195" s="233"/>
      <c r="M2195" s="234"/>
      <c r="N2195" s="235"/>
      <c r="O2195" s="235"/>
      <c r="P2195" s="235"/>
      <c r="Q2195" s="235"/>
      <c r="R2195" s="235"/>
      <c r="S2195" s="235"/>
      <c r="T2195" s="236"/>
      <c r="AT2195" s="237" t="s">
        <v>183</v>
      </c>
      <c r="AU2195" s="237" t="s">
        <v>89</v>
      </c>
      <c r="AV2195" s="15" t="s">
        <v>181</v>
      </c>
      <c r="AW2195" s="15" t="s">
        <v>36</v>
      </c>
      <c r="AX2195" s="15" t="s">
        <v>87</v>
      </c>
      <c r="AY2195" s="237" t="s">
        <v>174</v>
      </c>
    </row>
    <row r="2196" spans="1:65" s="2" customFormat="1" ht="14.45" customHeight="1">
      <c r="A2196" s="35"/>
      <c r="B2196" s="36"/>
      <c r="C2196" s="249" t="s">
        <v>2049</v>
      </c>
      <c r="D2196" s="249" t="s">
        <v>317</v>
      </c>
      <c r="E2196" s="250" t="s">
        <v>2050</v>
      </c>
      <c r="F2196" s="251" t="s">
        <v>2051</v>
      </c>
      <c r="G2196" s="252" t="s">
        <v>595</v>
      </c>
      <c r="H2196" s="253">
        <v>3</v>
      </c>
      <c r="I2196" s="254"/>
      <c r="J2196" s="255">
        <f>ROUND(I2196*H2196,2)</f>
        <v>0</v>
      </c>
      <c r="K2196" s="251" t="s">
        <v>180</v>
      </c>
      <c r="L2196" s="256"/>
      <c r="M2196" s="257" t="s">
        <v>1</v>
      </c>
      <c r="N2196" s="258" t="s">
        <v>44</v>
      </c>
      <c r="O2196" s="72"/>
      <c r="P2196" s="201">
        <f>O2196*H2196</f>
        <v>0</v>
      </c>
      <c r="Q2196" s="201">
        <v>0.0563</v>
      </c>
      <c r="R2196" s="201">
        <f>Q2196*H2196</f>
        <v>0.1689</v>
      </c>
      <c r="S2196" s="201">
        <v>0</v>
      </c>
      <c r="T2196" s="202">
        <f>S2196*H2196</f>
        <v>0</v>
      </c>
      <c r="U2196" s="35"/>
      <c r="V2196" s="35"/>
      <c r="W2196" s="35"/>
      <c r="X2196" s="35"/>
      <c r="Y2196" s="35"/>
      <c r="Z2196" s="35"/>
      <c r="AA2196" s="35"/>
      <c r="AB2196" s="35"/>
      <c r="AC2196" s="35"/>
      <c r="AD2196" s="35"/>
      <c r="AE2196" s="35"/>
      <c r="AR2196" s="203" t="s">
        <v>371</v>
      </c>
      <c r="AT2196" s="203" t="s">
        <v>317</v>
      </c>
      <c r="AU2196" s="203" t="s">
        <v>89</v>
      </c>
      <c r="AY2196" s="18" t="s">
        <v>174</v>
      </c>
      <c r="BE2196" s="204">
        <f>IF(N2196="základní",J2196,0)</f>
        <v>0</v>
      </c>
      <c r="BF2196" s="204">
        <f>IF(N2196="snížená",J2196,0)</f>
        <v>0</v>
      </c>
      <c r="BG2196" s="204">
        <f>IF(N2196="zákl. přenesená",J2196,0)</f>
        <v>0</v>
      </c>
      <c r="BH2196" s="204">
        <f>IF(N2196="sníž. přenesená",J2196,0)</f>
        <v>0</v>
      </c>
      <c r="BI2196" s="204">
        <f>IF(N2196="nulová",J2196,0)</f>
        <v>0</v>
      </c>
      <c r="BJ2196" s="18" t="s">
        <v>87</v>
      </c>
      <c r="BK2196" s="204">
        <f>ROUND(I2196*H2196,2)</f>
        <v>0</v>
      </c>
      <c r="BL2196" s="18" t="s">
        <v>278</v>
      </c>
      <c r="BM2196" s="203" t="s">
        <v>2052</v>
      </c>
    </row>
    <row r="2197" spans="2:51" s="13" customFormat="1" ht="11.25">
      <c r="B2197" s="205"/>
      <c r="C2197" s="206"/>
      <c r="D2197" s="207" t="s">
        <v>183</v>
      </c>
      <c r="E2197" s="208" t="s">
        <v>1</v>
      </c>
      <c r="F2197" s="209" t="s">
        <v>1214</v>
      </c>
      <c r="G2197" s="206"/>
      <c r="H2197" s="208" t="s">
        <v>1</v>
      </c>
      <c r="I2197" s="210"/>
      <c r="J2197" s="206"/>
      <c r="K2197" s="206"/>
      <c r="L2197" s="211"/>
      <c r="M2197" s="212"/>
      <c r="N2197" s="213"/>
      <c r="O2197" s="213"/>
      <c r="P2197" s="213"/>
      <c r="Q2197" s="213"/>
      <c r="R2197" s="213"/>
      <c r="S2197" s="213"/>
      <c r="T2197" s="214"/>
      <c r="AT2197" s="215" t="s">
        <v>183</v>
      </c>
      <c r="AU2197" s="215" t="s">
        <v>89</v>
      </c>
      <c r="AV2197" s="13" t="s">
        <v>87</v>
      </c>
      <c r="AW2197" s="13" t="s">
        <v>36</v>
      </c>
      <c r="AX2197" s="13" t="s">
        <v>79</v>
      </c>
      <c r="AY2197" s="215" t="s">
        <v>174</v>
      </c>
    </row>
    <row r="2198" spans="2:51" s="14" customFormat="1" ht="11.25">
      <c r="B2198" s="216"/>
      <c r="C2198" s="217"/>
      <c r="D2198" s="207" t="s">
        <v>183</v>
      </c>
      <c r="E2198" s="218" t="s">
        <v>1</v>
      </c>
      <c r="F2198" s="219" t="s">
        <v>194</v>
      </c>
      <c r="G2198" s="217"/>
      <c r="H2198" s="220">
        <v>3</v>
      </c>
      <c r="I2198" s="221"/>
      <c r="J2198" s="217"/>
      <c r="K2198" s="217"/>
      <c r="L2198" s="222"/>
      <c r="M2198" s="223"/>
      <c r="N2198" s="224"/>
      <c r="O2198" s="224"/>
      <c r="P2198" s="224"/>
      <c r="Q2198" s="224"/>
      <c r="R2198" s="224"/>
      <c r="S2198" s="224"/>
      <c r="T2198" s="225"/>
      <c r="AT2198" s="226" t="s">
        <v>183</v>
      </c>
      <c r="AU2198" s="226" t="s">
        <v>89</v>
      </c>
      <c r="AV2198" s="14" t="s">
        <v>89</v>
      </c>
      <c r="AW2198" s="14" t="s">
        <v>36</v>
      </c>
      <c r="AX2198" s="14" t="s">
        <v>79</v>
      </c>
      <c r="AY2198" s="226" t="s">
        <v>174</v>
      </c>
    </row>
    <row r="2199" spans="2:51" s="15" customFormat="1" ht="11.25">
      <c r="B2199" s="227"/>
      <c r="C2199" s="228"/>
      <c r="D2199" s="207" t="s">
        <v>183</v>
      </c>
      <c r="E2199" s="229" t="s">
        <v>1</v>
      </c>
      <c r="F2199" s="230" t="s">
        <v>188</v>
      </c>
      <c r="G2199" s="228"/>
      <c r="H2199" s="231">
        <v>3</v>
      </c>
      <c r="I2199" s="232"/>
      <c r="J2199" s="228"/>
      <c r="K2199" s="228"/>
      <c r="L2199" s="233"/>
      <c r="M2199" s="234"/>
      <c r="N2199" s="235"/>
      <c r="O2199" s="235"/>
      <c r="P2199" s="235"/>
      <c r="Q2199" s="235"/>
      <c r="R2199" s="235"/>
      <c r="S2199" s="235"/>
      <c r="T2199" s="236"/>
      <c r="AT2199" s="237" t="s">
        <v>183</v>
      </c>
      <c r="AU2199" s="237" t="s">
        <v>89</v>
      </c>
      <c r="AV2199" s="15" t="s">
        <v>181</v>
      </c>
      <c r="AW2199" s="15" t="s">
        <v>36</v>
      </c>
      <c r="AX2199" s="15" t="s">
        <v>87</v>
      </c>
      <c r="AY2199" s="237" t="s">
        <v>174</v>
      </c>
    </row>
    <row r="2200" spans="1:65" s="2" customFormat="1" ht="14.45" customHeight="1">
      <c r="A2200" s="35"/>
      <c r="B2200" s="36"/>
      <c r="C2200" s="192" t="s">
        <v>2053</v>
      </c>
      <c r="D2200" s="192" t="s">
        <v>176</v>
      </c>
      <c r="E2200" s="193" t="s">
        <v>2054</v>
      </c>
      <c r="F2200" s="194" t="s">
        <v>2055</v>
      </c>
      <c r="G2200" s="195" t="s">
        <v>334</v>
      </c>
      <c r="H2200" s="196">
        <v>75.6</v>
      </c>
      <c r="I2200" s="197"/>
      <c r="J2200" s="198">
        <f>ROUND(I2200*H2200,2)</f>
        <v>0</v>
      </c>
      <c r="K2200" s="194" t="s">
        <v>180</v>
      </c>
      <c r="L2200" s="40"/>
      <c r="M2200" s="199" t="s">
        <v>1</v>
      </c>
      <c r="N2200" s="200" t="s">
        <v>44</v>
      </c>
      <c r="O2200" s="72"/>
      <c r="P2200" s="201">
        <f>O2200*H2200</f>
        <v>0</v>
      </c>
      <c r="Q2200" s="201">
        <v>5E-05</v>
      </c>
      <c r="R2200" s="201">
        <f>Q2200*H2200</f>
        <v>0.00378</v>
      </c>
      <c r="S2200" s="201">
        <v>0</v>
      </c>
      <c r="T2200" s="202">
        <f>S2200*H2200</f>
        <v>0</v>
      </c>
      <c r="U2200" s="35"/>
      <c r="V2200" s="35"/>
      <c r="W2200" s="35"/>
      <c r="X2200" s="35"/>
      <c r="Y2200" s="35"/>
      <c r="Z2200" s="35"/>
      <c r="AA2200" s="35"/>
      <c r="AB2200" s="35"/>
      <c r="AC2200" s="35"/>
      <c r="AD2200" s="35"/>
      <c r="AE2200" s="35"/>
      <c r="AR2200" s="203" t="s">
        <v>278</v>
      </c>
      <c r="AT2200" s="203" t="s">
        <v>176</v>
      </c>
      <c r="AU2200" s="203" t="s">
        <v>89</v>
      </c>
      <c r="AY2200" s="18" t="s">
        <v>174</v>
      </c>
      <c r="BE2200" s="204">
        <f>IF(N2200="základní",J2200,0)</f>
        <v>0</v>
      </c>
      <c r="BF2200" s="204">
        <f>IF(N2200="snížená",J2200,0)</f>
        <v>0</v>
      </c>
      <c r="BG2200" s="204">
        <f>IF(N2200="zákl. přenesená",J2200,0)</f>
        <v>0</v>
      </c>
      <c r="BH2200" s="204">
        <f>IF(N2200="sníž. přenesená",J2200,0)</f>
        <v>0</v>
      </c>
      <c r="BI2200" s="204">
        <f>IF(N2200="nulová",J2200,0)</f>
        <v>0</v>
      </c>
      <c r="BJ2200" s="18" t="s">
        <v>87</v>
      </c>
      <c r="BK2200" s="204">
        <f>ROUND(I2200*H2200,2)</f>
        <v>0</v>
      </c>
      <c r="BL2200" s="18" t="s">
        <v>278</v>
      </c>
      <c r="BM2200" s="203" t="s">
        <v>2056</v>
      </c>
    </row>
    <row r="2201" spans="2:51" s="13" customFormat="1" ht="11.25">
      <c r="B2201" s="205"/>
      <c r="C2201" s="206"/>
      <c r="D2201" s="207" t="s">
        <v>183</v>
      </c>
      <c r="E2201" s="208" t="s">
        <v>1</v>
      </c>
      <c r="F2201" s="209" t="s">
        <v>2057</v>
      </c>
      <c r="G2201" s="206"/>
      <c r="H2201" s="208" t="s">
        <v>1</v>
      </c>
      <c r="I2201" s="210"/>
      <c r="J2201" s="206"/>
      <c r="K2201" s="206"/>
      <c r="L2201" s="211"/>
      <c r="M2201" s="212"/>
      <c r="N2201" s="213"/>
      <c r="O2201" s="213"/>
      <c r="P2201" s="213"/>
      <c r="Q2201" s="213"/>
      <c r="R2201" s="213"/>
      <c r="S2201" s="213"/>
      <c r="T2201" s="214"/>
      <c r="AT2201" s="215" t="s">
        <v>183</v>
      </c>
      <c r="AU2201" s="215" t="s">
        <v>89</v>
      </c>
      <c r="AV2201" s="13" t="s">
        <v>87</v>
      </c>
      <c r="AW2201" s="13" t="s">
        <v>36</v>
      </c>
      <c r="AX2201" s="13" t="s">
        <v>79</v>
      </c>
      <c r="AY2201" s="215" t="s">
        <v>174</v>
      </c>
    </row>
    <row r="2202" spans="2:51" s="14" customFormat="1" ht="11.25">
      <c r="B2202" s="216"/>
      <c r="C2202" s="217"/>
      <c r="D2202" s="207" t="s">
        <v>183</v>
      </c>
      <c r="E2202" s="218" t="s">
        <v>1</v>
      </c>
      <c r="F2202" s="219" t="s">
        <v>2058</v>
      </c>
      <c r="G2202" s="217"/>
      <c r="H2202" s="220">
        <v>75.6</v>
      </c>
      <c r="I2202" s="221"/>
      <c r="J2202" s="217"/>
      <c r="K2202" s="217"/>
      <c r="L2202" s="222"/>
      <c r="M2202" s="223"/>
      <c r="N2202" s="224"/>
      <c r="O2202" s="224"/>
      <c r="P2202" s="224"/>
      <c r="Q2202" s="224"/>
      <c r="R2202" s="224"/>
      <c r="S2202" s="224"/>
      <c r="T2202" s="225"/>
      <c r="AT2202" s="226" t="s">
        <v>183</v>
      </c>
      <c r="AU2202" s="226" t="s">
        <v>89</v>
      </c>
      <c r="AV2202" s="14" t="s">
        <v>89</v>
      </c>
      <c r="AW2202" s="14" t="s">
        <v>36</v>
      </c>
      <c r="AX2202" s="14" t="s">
        <v>79</v>
      </c>
      <c r="AY2202" s="226" t="s">
        <v>174</v>
      </c>
    </row>
    <row r="2203" spans="2:51" s="15" customFormat="1" ht="11.25">
      <c r="B2203" s="227"/>
      <c r="C2203" s="228"/>
      <c r="D2203" s="207" t="s">
        <v>183</v>
      </c>
      <c r="E2203" s="229" t="s">
        <v>1</v>
      </c>
      <c r="F2203" s="230" t="s">
        <v>188</v>
      </c>
      <c r="G2203" s="228"/>
      <c r="H2203" s="231">
        <v>75.6</v>
      </c>
      <c r="I2203" s="232"/>
      <c r="J2203" s="228"/>
      <c r="K2203" s="228"/>
      <c r="L2203" s="233"/>
      <c r="M2203" s="234"/>
      <c r="N2203" s="235"/>
      <c r="O2203" s="235"/>
      <c r="P2203" s="235"/>
      <c r="Q2203" s="235"/>
      <c r="R2203" s="235"/>
      <c r="S2203" s="235"/>
      <c r="T2203" s="236"/>
      <c r="AT2203" s="237" t="s">
        <v>183</v>
      </c>
      <c r="AU2203" s="237" t="s">
        <v>89</v>
      </c>
      <c r="AV2203" s="15" t="s">
        <v>181</v>
      </c>
      <c r="AW2203" s="15" t="s">
        <v>36</v>
      </c>
      <c r="AX2203" s="15" t="s">
        <v>87</v>
      </c>
      <c r="AY2203" s="237" t="s">
        <v>174</v>
      </c>
    </row>
    <row r="2204" spans="1:65" s="2" customFormat="1" ht="14.45" customHeight="1">
      <c r="A2204" s="35"/>
      <c r="B2204" s="36"/>
      <c r="C2204" s="249" t="s">
        <v>2059</v>
      </c>
      <c r="D2204" s="249" t="s">
        <v>317</v>
      </c>
      <c r="E2204" s="250" t="s">
        <v>2060</v>
      </c>
      <c r="F2204" s="251" t="s">
        <v>2061</v>
      </c>
      <c r="G2204" s="252" t="s">
        <v>595</v>
      </c>
      <c r="H2204" s="253">
        <v>2</v>
      </c>
      <c r="I2204" s="254"/>
      <c r="J2204" s="255">
        <f>ROUND(I2204*H2204,2)</f>
        <v>0</v>
      </c>
      <c r="K2204" s="251" t="s">
        <v>180</v>
      </c>
      <c r="L2204" s="256"/>
      <c r="M2204" s="257" t="s">
        <v>1</v>
      </c>
      <c r="N2204" s="258" t="s">
        <v>44</v>
      </c>
      <c r="O2204" s="72"/>
      <c r="P2204" s="201">
        <f>O2204*H2204</f>
        <v>0</v>
      </c>
      <c r="Q2204" s="201">
        <v>0.0276</v>
      </c>
      <c r="R2204" s="201">
        <f>Q2204*H2204</f>
        <v>0.0552</v>
      </c>
      <c r="S2204" s="201">
        <v>0</v>
      </c>
      <c r="T2204" s="202">
        <f>S2204*H2204</f>
        <v>0</v>
      </c>
      <c r="U2204" s="35"/>
      <c r="V2204" s="35"/>
      <c r="W2204" s="35"/>
      <c r="X2204" s="35"/>
      <c r="Y2204" s="35"/>
      <c r="Z2204" s="35"/>
      <c r="AA2204" s="35"/>
      <c r="AB2204" s="35"/>
      <c r="AC2204" s="35"/>
      <c r="AD2204" s="35"/>
      <c r="AE2204" s="35"/>
      <c r="AR2204" s="203" t="s">
        <v>371</v>
      </c>
      <c r="AT2204" s="203" t="s">
        <v>317</v>
      </c>
      <c r="AU2204" s="203" t="s">
        <v>89</v>
      </c>
      <c r="AY2204" s="18" t="s">
        <v>174</v>
      </c>
      <c r="BE2204" s="204">
        <f>IF(N2204="základní",J2204,0)</f>
        <v>0</v>
      </c>
      <c r="BF2204" s="204">
        <f>IF(N2204="snížená",J2204,0)</f>
        <v>0</v>
      </c>
      <c r="BG2204" s="204">
        <f>IF(N2204="zákl. přenesená",J2204,0)</f>
        <v>0</v>
      </c>
      <c r="BH2204" s="204">
        <f>IF(N2204="sníž. přenesená",J2204,0)</f>
        <v>0</v>
      </c>
      <c r="BI2204" s="204">
        <f>IF(N2204="nulová",J2204,0)</f>
        <v>0</v>
      </c>
      <c r="BJ2204" s="18" t="s">
        <v>87</v>
      </c>
      <c r="BK2204" s="204">
        <f>ROUND(I2204*H2204,2)</f>
        <v>0</v>
      </c>
      <c r="BL2204" s="18" t="s">
        <v>278</v>
      </c>
      <c r="BM2204" s="203" t="s">
        <v>2062</v>
      </c>
    </row>
    <row r="2205" spans="1:65" s="2" customFormat="1" ht="14.45" customHeight="1">
      <c r="A2205" s="35"/>
      <c r="B2205" s="36"/>
      <c r="C2205" s="192" t="s">
        <v>2063</v>
      </c>
      <c r="D2205" s="192" t="s">
        <v>176</v>
      </c>
      <c r="E2205" s="193" t="s">
        <v>2064</v>
      </c>
      <c r="F2205" s="194" t="s">
        <v>2065</v>
      </c>
      <c r="G2205" s="195" t="s">
        <v>334</v>
      </c>
      <c r="H2205" s="196">
        <v>28.275</v>
      </c>
      <c r="I2205" s="197"/>
      <c r="J2205" s="198">
        <f>ROUND(I2205*H2205,2)</f>
        <v>0</v>
      </c>
      <c r="K2205" s="194" t="s">
        <v>180</v>
      </c>
      <c r="L2205" s="40"/>
      <c r="M2205" s="199" t="s">
        <v>1</v>
      </c>
      <c r="N2205" s="200" t="s">
        <v>44</v>
      </c>
      <c r="O2205" s="72"/>
      <c r="P2205" s="201">
        <f>O2205*H2205</f>
        <v>0</v>
      </c>
      <c r="Q2205" s="201">
        <v>5E-05</v>
      </c>
      <c r="R2205" s="201">
        <f>Q2205*H2205</f>
        <v>0.00141375</v>
      </c>
      <c r="S2205" s="201">
        <v>0</v>
      </c>
      <c r="T2205" s="202">
        <f>S2205*H2205</f>
        <v>0</v>
      </c>
      <c r="U2205" s="35"/>
      <c r="V2205" s="35"/>
      <c r="W2205" s="35"/>
      <c r="X2205" s="35"/>
      <c r="Y2205" s="35"/>
      <c r="Z2205" s="35"/>
      <c r="AA2205" s="35"/>
      <c r="AB2205" s="35"/>
      <c r="AC2205" s="35"/>
      <c r="AD2205" s="35"/>
      <c r="AE2205" s="35"/>
      <c r="AR2205" s="203" t="s">
        <v>278</v>
      </c>
      <c r="AT2205" s="203" t="s">
        <v>176</v>
      </c>
      <c r="AU2205" s="203" t="s">
        <v>89</v>
      </c>
      <c r="AY2205" s="18" t="s">
        <v>174</v>
      </c>
      <c r="BE2205" s="204">
        <f>IF(N2205="základní",J2205,0)</f>
        <v>0</v>
      </c>
      <c r="BF2205" s="204">
        <f>IF(N2205="snížená",J2205,0)</f>
        <v>0</v>
      </c>
      <c r="BG2205" s="204">
        <f>IF(N2205="zákl. přenesená",J2205,0)</f>
        <v>0</v>
      </c>
      <c r="BH2205" s="204">
        <f>IF(N2205="sníž. přenesená",J2205,0)</f>
        <v>0</v>
      </c>
      <c r="BI2205" s="204">
        <f>IF(N2205="nulová",J2205,0)</f>
        <v>0</v>
      </c>
      <c r="BJ2205" s="18" t="s">
        <v>87</v>
      </c>
      <c r="BK2205" s="204">
        <f>ROUND(I2205*H2205,2)</f>
        <v>0</v>
      </c>
      <c r="BL2205" s="18" t="s">
        <v>278</v>
      </c>
      <c r="BM2205" s="203" t="s">
        <v>2066</v>
      </c>
    </row>
    <row r="2206" spans="2:51" s="13" customFormat="1" ht="11.25">
      <c r="B2206" s="205"/>
      <c r="C2206" s="206"/>
      <c r="D2206" s="207" t="s">
        <v>183</v>
      </c>
      <c r="E2206" s="208" t="s">
        <v>1</v>
      </c>
      <c r="F2206" s="209" t="s">
        <v>2067</v>
      </c>
      <c r="G2206" s="206"/>
      <c r="H2206" s="208" t="s">
        <v>1</v>
      </c>
      <c r="I2206" s="210"/>
      <c r="J2206" s="206"/>
      <c r="K2206" s="206"/>
      <c r="L2206" s="211"/>
      <c r="M2206" s="212"/>
      <c r="N2206" s="213"/>
      <c r="O2206" s="213"/>
      <c r="P2206" s="213"/>
      <c r="Q2206" s="213"/>
      <c r="R2206" s="213"/>
      <c r="S2206" s="213"/>
      <c r="T2206" s="214"/>
      <c r="AT2206" s="215" t="s">
        <v>183</v>
      </c>
      <c r="AU2206" s="215" t="s">
        <v>89</v>
      </c>
      <c r="AV2206" s="13" t="s">
        <v>87</v>
      </c>
      <c r="AW2206" s="13" t="s">
        <v>36</v>
      </c>
      <c r="AX2206" s="13" t="s">
        <v>79</v>
      </c>
      <c r="AY2206" s="215" t="s">
        <v>174</v>
      </c>
    </row>
    <row r="2207" spans="2:51" s="13" customFormat="1" ht="11.25">
      <c r="B2207" s="205"/>
      <c r="C2207" s="206"/>
      <c r="D2207" s="207" t="s">
        <v>183</v>
      </c>
      <c r="E2207" s="208" t="s">
        <v>1</v>
      </c>
      <c r="F2207" s="209" t="s">
        <v>2068</v>
      </c>
      <c r="G2207" s="206"/>
      <c r="H2207" s="208" t="s">
        <v>1</v>
      </c>
      <c r="I2207" s="210"/>
      <c r="J2207" s="206"/>
      <c r="K2207" s="206"/>
      <c r="L2207" s="211"/>
      <c r="M2207" s="212"/>
      <c r="N2207" s="213"/>
      <c r="O2207" s="213"/>
      <c r="P2207" s="213"/>
      <c r="Q2207" s="213"/>
      <c r="R2207" s="213"/>
      <c r="S2207" s="213"/>
      <c r="T2207" s="214"/>
      <c r="AT2207" s="215" t="s">
        <v>183</v>
      </c>
      <c r="AU2207" s="215" t="s">
        <v>89</v>
      </c>
      <c r="AV2207" s="13" t="s">
        <v>87</v>
      </c>
      <c r="AW2207" s="13" t="s">
        <v>36</v>
      </c>
      <c r="AX2207" s="13" t="s">
        <v>79</v>
      </c>
      <c r="AY2207" s="215" t="s">
        <v>174</v>
      </c>
    </row>
    <row r="2208" spans="2:51" s="14" customFormat="1" ht="11.25">
      <c r="B2208" s="216"/>
      <c r="C2208" s="217"/>
      <c r="D2208" s="207" t="s">
        <v>183</v>
      </c>
      <c r="E2208" s="218" t="s">
        <v>1</v>
      </c>
      <c r="F2208" s="219" t="s">
        <v>2069</v>
      </c>
      <c r="G2208" s="217"/>
      <c r="H2208" s="220">
        <v>28.275</v>
      </c>
      <c r="I2208" s="221"/>
      <c r="J2208" s="217"/>
      <c r="K2208" s="217"/>
      <c r="L2208" s="222"/>
      <c r="M2208" s="223"/>
      <c r="N2208" s="224"/>
      <c r="O2208" s="224"/>
      <c r="P2208" s="224"/>
      <c r="Q2208" s="224"/>
      <c r="R2208" s="224"/>
      <c r="S2208" s="224"/>
      <c r="T2208" s="225"/>
      <c r="AT2208" s="226" t="s">
        <v>183</v>
      </c>
      <c r="AU2208" s="226" t="s">
        <v>89</v>
      </c>
      <c r="AV2208" s="14" t="s">
        <v>89</v>
      </c>
      <c r="AW2208" s="14" t="s">
        <v>36</v>
      </c>
      <c r="AX2208" s="14" t="s">
        <v>79</v>
      </c>
      <c r="AY2208" s="226" t="s">
        <v>174</v>
      </c>
    </row>
    <row r="2209" spans="2:51" s="15" customFormat="1" ht="11.25">
      <c r="B2209" s="227"/>
      <c r="C2209" s="228"/>
      <c r="D2209" s="207" t="s">
        <v>183</v>
      </c>
      <c r="E2209" s="229" t="s">
        <v>1</v>
      </c>
      <c r="F2209" s="230" t="s">
        <v>188</v>
      </c>
      <c r="G2209" s="228"/>
      <c r="H2209" s="231">
        <v>28.275</v>
      </c>
      <c r="I2209" s="232"/>
      <c r="J2209" s="228"/>
      <c r="K2209" s="228"/>
      <c r="L2209" s="233"/>
      <c r="M2209" s="234"/>
      <c r="N2209" s="235"/>
      <c r="O2209" s="235"/>
      <c r="P2209" s="235"/>
      <c r="Q2209" s="235"/>
      <c r="R2209" s="235"/>
      <c r="S2209" s="235"/>
      <c r="T2209" s="236"/>
      <c r="AT2209" s="237" t="s">
        <v>183</v>
      </c>
      <c r="AU2209" s="237" t="s">
        <v>89</v>
      </c>
      <c r="AV2209" s="15" t="s">
        <v>181</v>
      </c>
      <c r="AW2209" s="15" t="s">
        <v>36</v>
      </c>
      <c r="AX2209" s="15" t="s">
        <v>87</v>
      </c>
      <c r="AY2209" s="237" t="s">
        <v>174</v>
      </c>
    </row>
    <row r="2210" spans="1:65" s="2" customFormat="1" ht="14.45" customHeight="1">
      <c r="A2210" s="35"/>
      <c r="B2210" s="36"/>
      <c r="C2210" s="249" t="s">
        <v>2070</v>
      </c>
      <c r="D2210" s="249" t="s">
        <v>317</v>
      </c>
      <c r="E2210" s="250" t="s">
        <v>2071</v>
      </c>
      <c r="F2210" s="251" t="s">
        <v>2072</v>
      </c>
      <c r="G2210" s="252" t="s">
        <v>295</v>
      </c>
      <c r="H2210" s="253">
        <v>0.028</v>
      </c>
      <c r="I2210" s="254"/>
      <c r="J2210" s="255">
        <f>ROUND(I2210*H2210,2)</f>
        <v>0</v>
      </c>
      <c r="K2210" s="251" t="s">
        <v>180</v>
      </c>
      <c r="L2210" s="256"/>
      <c r="M2210" s="257" t="s">
        <v>1</v>
      </c>
      <c r="N2210" s="258" t="s">
        <v>44</v>
      </c>
      <c r="O2210" s="72"/>
      <c r="P2210" s="201">
        <f>O2210*H2210</f>
        <v>0</v>
      </c>
      <c r="Q2210" s="201">
        <v>1</v>
      </c>
      <c r="R2210" s="201">
        <f>Q2210*H2210</f>
        <v>0.028</v>
      </c>
      <c r="S2210" s="201">
        <v>0</v>
      </c>
      <c r="T2210" s="202">
        <f>S2210*H2210</f>
        <v>0</v>
      </c>
      <c r="U2210" s="35"/>
      <c r="V2210" s="35"/>
      <c r="W2210" s="35"/>
      <c r="X2210" s="35"/>
      <c r="Y2210" s="35"/>
      <c r="Z2210" s="35"/>
      <c r="AA2210" s="35"/>
      <c r="AB2210" s="35"/>
      <c r="AC2210" s="35"/>
      <c r="AD2210" s="35"/>
      <c r="AE2210" s="35"/>
      <c r="AR2210" s="203" t="s">
        <v>371</v>
      </c>
      <c r="AT2210" s="203" t="s">
        <v>317</v>
      </c>
      <c r="AU2210" s="203" t="s">
        <v>89</v>
      </c>
      <c r="AY2210" s="18" t="s">
        <v>174</v>
      </c>
      <c r="BE2210" s="204">
        <f>IF(N2210="základní",J2210,0)</f>
        <v>0</v>
      </c>
      <c r="BF2210" s="204">
        <f>IF(N2210="snížená",J2210,0)</f>
        <v>0</v>
      </c>
      <c r="BG2210" s="204">
        <f>IF(N2210="zákl. přenesená",J2210,0)</f>
        <v>0</v>
      </c>
      <c r="BH2210" s="204">
        <f>IF(N2210="sníž. přenesená",J2210,0)</f>
        <v>0</v>
      </c>
      <c r="BI2210" s="204">
        <f>IF(N2210="nulová",J2210,0)</f>
        <v>0</v>
      </c>
      <c r="BJ2210" s="18" t="s">
        <v>87</v>
      </c>
      <c r="BK2210" s="204">
        <f>ROUND(I2210*H2210,2)</f>
        <v>0</v>
      </c>
      <c r="BL2210" s="18" t="s">
        <v>278</v>
      </c>
      <c r="BM2210" s="203" t="s">
        <v>2073</v>
      </c>
    </row>
    <row r="2211" spans="2:51" s="13" customFormat="1" ht="11.25">
      <c r="B2211" s="205"/>
      <c r="C2211" s="206"/>
      <c r="D2211" s="207" t="s">
        <v>183</v>
      </c>
      <c r="E2211" s="208" t="s">
        <v>1</v>
      </c>
      <c r="F2211" s="209" t="s">
        <v>2067</v>
      </c>
      <c r="G2211" s="206"/>
      <c r="H2211" s="208" t="s">
        <v>1</v>
      </c>
      <c r="I2211" s="210"/>
      <c r="J2211" s="206"/>
      <c r="K2211" s="206"/>
      <c r="L2211" s="211"/>
      <c r="M2211" s="212"/>
      <c r="N2211" s="213"/>
      <c r="O2211" s="213"/>
      <c r="P2211" s="213"/>
      <c r="Q2211" s="213"/>
      <c r="R2211" s="213"/>
      <c r="S2211" s="213"/>
      <c r="T2211" s="214"/>
      <c r="AT2211" s="215" t="s">
        <v>183</v>
      </c>
      <c r="AU2211" s="215" t="s">
        <v>89</v>
      </c>
      <c r="AV2211" s="13" t="s">
        <v>87</v>
      </c>
      <c r="AW2211" s="13" t="s">
        <v>36</v>
      </c>
      <c r="AX2211" s="13" t="s">
        <v>79</v>
      </c>
      <c r="AY2211" s="215" t="s">
        <v>174</v>
      </c>
    </row>
    <row r="2212" spans="2:51" s="13" customFormat="1" ht="11.25">
      <c r="B2212" s="205"/>
      <c r="C2212" s="206"/>
      <c r="D2212" s="207" t="s">
        <v>183</v>
      </c>
      <c r="E2212" s="208" t="s">
        <v>1</v>
      </c>
      <c r="F2212" s="209" t="s">
        <v>2068</v>
      </c>
      <c r="G2212" s="206"/>
      <c r="H2212" s="208" t="s">
        <v>1</v>
      </c>
      <c r="I2212" s="210"/>
      <c r="J2212" s="206"/>
      <c r="K2212" s="206"/>
      <c r="L2212" s="211"/>
      <c r="M2212" s="212"/>
      <c r="N2212" s="213"/>
      <c r="O2212" s="213"/>
      <c r="P2212" s="213"/>
      <c r="Q2212" s="213"/>
      <c r="R2212" s="213"/>
      <c r="S2212" s="213"/>
      <c r="T2212" s="214"/>
      <c r="AT2212" s="215" t="s">
        <v>183</v>
      </c>
      <c r="AU2212" s="215" t="s">
        <v>89</v>
      </c>
      <c r="AV2212" s="13" t="s">
        <v>87</v>
      </c>
      <c r="AW2212" s="13" t="s">
        <v>36</v>
      </c>
      <c r="AX2212" s="13" t="s">
        <v>79</v>
      </c>
      <c r="AY2212" s="215" t="s">
        <v>174</v>
      </c>
    </row>
    <row r="2213" spans="2:51" s="14" customFormat="1" ht="11.25">
      <c r="B2213" s="216"/>
      <c r="C2213" s="217"/>
      <c r="D2213" s="207" t="s">
        <v>183</v>
      </c>
      <c r="E2213" s="218" t="s">
        <v>1</v>
      </c>
      <c r="F2213" s="219" t="s">
        <v>2074</v>
      </c>
      <c r="G2213" s="217"/>
      <c r="H2213" s="220">
        <v>0.028</v>
      </c>
      <c r="I2213" s="221"/>
      <c r="J2213" s="217"/>
      <c r="K2213" s="217"/>
      <c r="L2213" s="222"/>
      <c r="M2213" s="223"/>
      <c r="N2213" s="224"/>
      <c r="O2213" s="224"/>
      <c r="P2213" s="224"/>
      <c r="Q2213" s="224"/>
      <c r="R2213" s="224"/>
      <c r="S2213" s="224"/>
      <c r="T2213" s="225"/>
      <c r="AT2213" s="226" t="s">
        <v>183</v>
      </c>
      <c r="AU2213" s="226" t="s">
        <v>89</v>
      </c>
      <c r="AV2213" s="14" t="s">
        <v>89</v>
      </c>
      <c r="AW2213" s="14" t="s">
        <v>36</v>
      </c>
      <c r="AX2213" s="14" t="s">
        <v>79</v>
      </c>
      <c r="AY2213" s="226" t="s">
        <v>174</v>
      </c>
    </row>
    <row r="2214" spans="2:51" s="15" customFormat="1" ht="11.25">
      <c r="B2214" s="227"/>
      <c r="C2214" s="228"/>
      <c r="D2214" s="207" t="s">
        <v>183</v>
      </c>
      <c r="E2214" s="229" t="s">
        <v>1</v>
      </c>
      <c r="F2214" s="230" t="s">
        <v>188</v>
      </c>
      <c r="G2214" s="228"/>
      <c r="H2214" s="231">
        <v>0.028</v>
      </c>
      <c r="I2214" s="232"/>
      <c r="J2214" s="228"/>
      <c r="K2214" s="228"/>
      <c r="L2214" s="233"/>
      <c r="M2214" s="234"/>
      <c r="N2214" s="235"/>
      <c r="O2214" s="235"/>
      <c r="P2214" s="235"/>
      <c r="Q2214" s="235"/>
      <c r="R2214" s="235"/>
      <c r="S2214" s="235"/>
      <c r="T2214" s="236"/>
      <c r="AT2214" s="237" t="s">
        <v>183</v>
      </c>
      <c r="AU2214" s="237" t="s">
        <v>89</v>
      </c>
      <c r="AV2214" s="15" t="s">
        <v>181</v>
      </c>
      <c r="AW2214" s="15" t="s">
        <v>36</v>
      </c>
      <c r="AX2214" s="15" t="s">
        <v>87</v>
      </c>
      <c r="AY2214" s="237" t="s">
        <v>174</v>
      </c>
    </row>
    <row r="2215" spans="1:65" s="2" customFormat="1" ht="14.45" customHeight="1">
      <c r="A2215" s="35"/>
      <c r="B2215" s="36"/>
      <c r="C2215" s="192" t="s">
        <v>2075</v>
      </c>
      <c r="D2215" s="192" t="s">
        <v>176</v>
      </c>
      <c r="E2215" s="193" t="s">
        <v>2076</v>
      </c>
      <c r="F2215" s="194" t="s">
        <v>2077</v>
      </c>
      <c r="G2215" s="195" t="s">
        <v>179</v>
      </c>
      <c r="H2215" s="196">
        <v>1.5</v>
      </c>
      <c r="I2215" s="197"/>
      <c r="J2215" s="198">
        <f>ROUND(I2215*H2215,2)</f>
        <v>0</v>
      </c>
      <c r="K2215" s="194" t="s">
        <v>180</v>
      </c>
      <c r="L2215" s="40"/>
      <c r="M2215" s="199" t="s">
        <v>1</v>
      </c>
      <c r="N2215" s="200" t="s">
        <v>44</v>
      </c>
      <c r="O2215" s="72"/>
      <c r="P2215" s="201">
        <f>O2215*H2215</f>
        <v>0</v>
      </c>
      <c r="Q2215" s="201">
        <v>0.00193</v>
      </c>
      <c r="R2215" s="201">
        <f>Q2215*H2215</f>
        <v>0.002895</v>
      </c>
      <c r="S2215" s="201">
        <v>0</v>
      </c>
      <c r="T2215" s="202">
        <f>S2215*H2215</f>
        <v>0</v>
      </c>
      <c r="U2215" s="35"/>
      <c r="V2215" s="35"/>
      <c r="W2215" s="35"/>
      <c r="X2215" s="35"/>
      <c r="Y2215" s="35"/>
      <c r="Z2215" s="35"/>
      <c r="AA2215" s="35"/>
      <c r="AB2215" s="35"/>
      <c r="AC2215" s="35"/>
      <c r="AD2215" s="35"/>
      <c r="AE2215" s="35"/>
      <c r="AR2215" s="203" t="s">
        <v>278</v>
      </c>
      <c r="AT2215" s="203" t="s">
        <v>176</v>
      </c>
      <c r="AU2215" s="203" t="s">
        <v>89</v>
      </c>
      <c r="AY2215" s="18" t="s">
        <v>174</v>
      </c>
      <c r="BE2215" s="204">
        <f>IF(N2215="základní",J2215,0)</f>
        <v>0</v>
      </c>
      <c r="BF2215" s="204">
        <f>IF(N2215="snížená",J2215,0)</f>
        <v>0</v>
      </c>
      <c r="BG2215" s="204">
        <f>IF(N2215="zákl. přenesená",J2215,0)</f>
        <v>0</v>
      </c>
      <c r="BH2215" s="204">
        <f>IF(N2215="sníž. přenesená",J2215,0)</f>
        <v>0</v>
      </c>
      <c r="BI2215" s="204">
        <f>IF(N2215="nulová",J2215,0)</f>
        <v>0</v>
      </c>
      <c r="BJ2215" s="18" t="s">
        <v>87</v>
      </c>
      <c r="BK2215" s="204">
        <f>ROUND(I2215*H2215,2)</f>
        <v>0</v>
      </c>
      <c r="BL2215" s="18" t="s">
        <v>278</v>
      </c>
      <c r="BM2215" s="203" t="s">
        <v>2078</v>
      </c>
    </row>
    <row r="2216" spans="2:51" s="13" customFormat="1" ht="11.25">
      <c r="B2216" s="205"/>
      <c r="C2216" s="206"/>
      <c r="D2216" s="207" t="s">
        <v>183</v>
      </c>
      <c r="E2216" s="208" t="s">
        <v>1</v>
      </c>
      <c r="F2216" s="209" t="s">
        <v>2067</v>
      </c>
      <c r="G2216" s="206"/>
      <c r="H2216" s="208" t="s">
        <v>1</v>
      </c>
      <c r="I2216" s="210"/>
      <c r="J2216" s="206"/>
      <c r="K2216" s="206"/>
      <c r="L2216" s="211"/>
      <c r="M2216" s="212"/>
      <c r="N2216" s="213"/>
      <c r="O2216" s="213"/>
      <c r="P2216" s="213"/>
      <c r="Q2216" s="213"/>
      <c r="R2216" s="213"/>
      <c r="S2216" s="213"/>
      <c r="T2216" s="214"/>
      <c r="AT2216" s="215" t="s">
        <v>183</v>
      </c>
      <c r="AU2216" s="215" t="s">
        <v>89</v>
      </c>
      <c r="AV2216" s="13" t="s">
        <v>87</v>
      </c>
      <c r="AW2216" s="13" t="s">
        <v>36</v>
      </c>
      <c r="AX2216" s="13" t="s">
        <v>79</v>
      </c>
      <c r="AY2216" s="215" t="s">
        <v>174</v>
      </c>
    </row>
    <row r="2217" spans="2:51" s="13" customFormat="1" ht="11.25">
      <c r="B2217" s="205"/>
      <c r="C2217" s="206"/>
      <c r="D2217" s="207" t="s">
        <v>183</v>
      </c>
      <c r="E2217" s="208" t="s">
        <v>1</v>
      </c>
      <c r="F2217" s="209" t="s">
        <v>2068</v>
      </c>
      <c r="G2217" s="206"/>
      <c r="H2217" s="208" t="s">
        <v>1</v>
      </c>
      <c r="I2217" s="210"/>
      <c r="J2217" s="206"/>
      <c r="K2217" s="206"/>
      <c r="L2217" s="211"/>
      <c r="M2217" s="212"/>
      <c r="N2217" s="213"/>
      <c r="O2217" s="213"/>
      <c r="P2217" s="213"/>
      <c r="Q2217" s="213"/>
      <c r="R2217" s="213"/>
      <c r="S2217" s="213"/>
      <c r="T2217" s="214"/>
      <c r="AT2217" s="215" t="s">
        <v>183</v>
      </c>
      <c r="AU2217" s="215" t="s">
        <v>89</v>
      </c>
      <c r="AV2217" s="13" t="s">
        <v>87</v>
      </c>
      <c r="AW2217" s="13" t="s">
        <v>36</v>
      </c>
      <c r="AX2217" s="13" t="s">
        <v>79</v>
      </c>
      <c r="AY2217" s="215" t="s">
        <v>174</v>
      </c>
    </row>
    <row r="2218" spans="2:51" s="14" customFormat="1" ht="11.25">
      <c r="B2218" s="216"/>
      <c r="C2218" s="217"/>
      <c r="D2218" s="207" t="s">
        <v>183</v>
      </c>
      <c r="E2218" s="218" t="s">
        <v>1</v>
      </c>
      <c r="F2218" s="219" t="s">
        <v>2079</v>
      </c>
      <c r="G2218" s="217"/>
      <c r="H2218" s="220">
        <v>1.5</v>
      </c>
      <c r="I2218" s="221"/>
      <c r="J2218" s="217"/>
      <c r="K2218" s="217"/>
      <c r="L2218" s="222"/>
      <c r="M2218" s="223"/>
      <c r="N2218" s="224"/>
      <c r="O2218" s="224"/>
      <c r="P2218" s="224"/>
      <c r="Q2218" s="224"/>
      <c r="R2218" s="224"/>
      <c r="S2218" s="224"/>
      <c r="T2218" s="225"/>
      <c r="AT2218" s="226" t="s">
        <v>183</v>
      </c>
      <c r="AU2218" s="226" t="s">
        <v>89</v>
      </c>
      <c r="AV2218" s="14" t="s">
        <v>89</v>
      </c>
      <c r="AW2218" s="14" t="s">
        <v>36</v>
      </c>
      <c r="AX2218" s="14" t="s">
        <v>79</v>
      </c>
      <c r="AY2218" s="226" t="s">
        <v>174</v>
      </c>
    </row>
    <row r="2219" spans="2:51" s="15" customFormat="1" ht="11.25">
      <c r="B2219" s="227"/>
      <c r="C2219" s="228"/>
      <c r="D2219" s="207" t="s">
        <v>183</v>
      </c>
      <c r="E2219" s="229" t="s">
        <v>1</v>
      </c>
      <c r="F2219" s="230" t="s">
        <v>188</v>
      </c>
      <c r="G2219" s="228"/>
      <c r="H2219" s="231">
        <v>1.5</v>
      </c>
      <c r="I2219" s="232"/>
      <c r="J2219" s="228"/>
      <c r="K2219" s="228"/>
      <c r="L2219" s="233"/>
      <c r="M2219" s="234"/>
      <c r="N2219" s="235"/>
      <c r="O2219" s="235"/>
      <c r="P2219" s="235"/>
      <c r="Q2219" s="235"/>
      <c r="R2219" s="235"/>
      <c r="S2219" s="235"/>
      <c r="T2219" s="236"/>
      <c r="AT2219" s="237" t="s">
        <v>183</v>
      </c>
      <c r="AU2219" s="237" t="s">
        <v>89</v>
      </c>
      <c r="AV2219" s="15" t="s">
        <v>181</v>
      </c>
      <c r="AW2219" s="15" t="s">
        <v>36</v>
      </c>
      <c r="AX2219" s="15" t="s">
        <v>87</v>
      </c>
      <c r="AY2219" s="237" t="s">
        <v>174</v>
      </c>
    </row>
    <row r="2220" spans="1:65" s="2" customFormat="1" ht="14.45" customHeight="1">
      <c r="A2220" s="35"/>
      <c r="B2220" s="36"/>
      <c r="C2220" s="192" t="s">
        <v>2080</v>
      </c>
      <c r="D2220" s="192" t="s">
        <v>176</v>
      </c>
      <c r="E2220" s="193" t="s">
        <v>2081</v>
      </c>
      <c r="F2220" s="194" t="s">
        <v>2082</v>
      </c>
      <c r="G2220" s="195" t="s">
        <v>1342</v>
      </c>
      <c r="H2220" s="196">
        <v>1</v>
      </c>
      <c r="I2220" s="197"/>
      <c r="J2220" s="198">
        <f>ROUND(I2220*H2220,2)</f>
        <v>0</v>
      </c>
      <c r="K2220" s="194" t="s">
        <v>1</v>
      </c>
      <c r="L2220" s="40"/>
      <c r="M2220" s="199" t="s">
        <v>1</v>
      </c>
      <c r="N2220" s="200" t="s">
        <v>44</v>
      </c>
      <c r="O2220" s="72"/>
      <c r="P2220" s="201">
        <f>O2220*H2220</f>
        <v>0</v>
      </c>
      <c r="Q2220" s="201">
        <v>0</v>
      </c>
      <c r="R2220" s="201">
        <f>Q2220*H2220</f>
        <v>0</v>
      </c>
      <c r="S2220" s="201">
        <v>0</v>
      </c>
      <c r="T2220" s="202">
        <f>S2220*H2220</f>
        <v>0</v>
      </c>
      <c r="U2220" s="35"/>
      <c r="V2220" s="35"/>
      <c r="W2220" s="35"/>
      <c r="X2220" s="35"/>
      <c r="Y2220" s="35"/>
      <c r="Z2220" s="35"/>
      <c r="AA2220" s="35"/>
      <c r="AB2220" s="35"/>
      <c r="AC2220" s="35"/>
      <c r="AD2220" s="35"/>
      <c r="AE2220" s="35"/>
      <c r="AR2220" s="203" t="s">
        <v>278</v>
      </c>
      <c r="AT2220" s="203" t="s">
        <v>176</v>
      </c>
      <c r="AU2220" s="203" t="s">
        <v>89</v>
      </c>
      <c r="AY2220" s="18" t="s">
        <v>174</v>
      </c>
      <c r="BE2220" s="204">
        <f>IF(N2220="základní",J2220,0)</f>
        <v>0</v>
      </c>
      <c r="BF2220" s="204">
        <f>IF(N2220="snížená",J2220,0)</f>
        <v>0</v>
      </c>
      <c r="BG2220" s="204">
        <f>IF(N2220="zákl. přenesená",J2220,0)</f>
        <v>0</v>
      </c>
      <c r="BH2220" s="204">
        <f>IF(N2220="sníž. přenesená",J2220,0)</f>
        <v>0</v>
      </c>
      <c r="BI2220" s="204">
        <f>IF(N2220="nulová",J2220,0)</f>
        <v>0</v>
      </c>
      <c r="BJ2220" s="18" t="s">
        <v>87</v>
      </c>
      <c r="BK2220" s="204">
        <f>ROUND(I2220*H2220,2)</f>
        <v>0</v>
      </c>
      <c r="BL2220" s="18" t="s">
        <v>278</v>
      </c>
      <c r="BM2220" s="203" t="s">
        <v>2083</v>
      </c>
    </row>
    <row r="2221" spans="2:51" s="13" customFormat="1" ht="11.25">
      <c r="B2221" s="205"/>
      <c r="C2221" s="206"/>
      <c r="D2221" s="207" t="s">
        <v>183</v>
      </c>
      <c r="E2221" s="208" t="s">
        <v>1</v>
      </c>
      <c r="F2221" s="209" t="s">
        <v>2084</v>
      </c>
      <c r="G2221" s="206"/>
      <c r="H2221" s="208" t="s">
        <v>1</v>
      </c>
      <c r="I2221" s="210"/>
      <c r="J2221" s="206"/>
      <c r="K2221" s="206"/>
      <c r="L2221" s="211"/>
      <c r="M2221" s="212"/>
      <c r="N2221" s="213"/>
      <c r="O2221" s="213"/>
      <c r="P2221" s="213"/>
      <c r="Q2221" s="213"/>
      <c r="R2221" s="213"/>
      <c r="S2221" s="213"/>
      <c r="T2221" s="214"/>
      <c r="AT2221" s="215" t="s">
        <v>183</v>
      </c>
      <c r="AU2221" s="215" t="s">
        <v>89</v>
      </c>
      <c r="AV2221" s="13" t="s">
        <v>87</v>
      </c>
      <c r="AW2221" s="13" t="s">
        <v>36</v>
      </c>
      <c r="AX2221" s="13" t="s">
        <v>79</v>
      </c>
      <c r="AY2221" s="215" t="s">
        <v>174</v>
      </c>
    </row>
    <row r="2222" spans="2:51" s="14" customFormat="1" ht="11.25">
      <c r="B2222" s="216"/>
      <c r="C2222" s="217"/>
      <c r="D2222" s="207" t="s">
        <v>183</v>
      </c>
      <c r="E2222" s="218" t="s">
        <v>1</v>
      </c>
      <c r="F2222" s="219" t="s">
        <v>87</v>
      </c>
      <c r="G2222" s="217"/>
      <c r="H2222" s="220">
        <v>1</v>
      </c>
      <c r="I2222" s="221"/>
      <c r="J2222" s="217"/>
      <c r="K2222" s="217"/>
      <c r="L2222" s="222"/>
      <c r="M2222" s="223"/>
      <c r="N2222" s="224"/>
      <c r="O2222" s="224"/>
      <c r="P2222" s="224"/>
      <c r="Q2222" s="224"/>
      <c r="R2222" s="224"/>
      <c r="S2222" s="224"/>
      <c r="T2222" s="225"/>
      <c r="AT2222" s="226" t="s">
        <v>183</v>
      </c>
      <c r="AU2222" s="226" t="s">
        <v>89</v>
      </c>
      <c r="AV2222" s="14" t="s">
        <v>89</v>
      </c>
      <c r="AW2222" s="14" t="s">
        <v>36</v>
      </c>
      <c r="AX2222" s="14" t="s">
        <v>79</v>
      </c>
      <c r="AY2222" s="226" t="s">
        <v>174</v>
      </c>
    </row>
    <row r="2223" spans="2:51" s="15" customFormat="1" ht="11.25">
      <c r="B2223" s="227"/>
      <c r="C2223" s="228"/>
      <c r="D2223" s="207" t="s">
        <v>183</v>
      </c>
      <c r="E2223" s="229" t="s">
        <v>1</v>
      </c>
      <c r="F2223" s="230" t="s">
        <v>188</v>
      </c>
      <c r="G2223" s="228"/>
      <c r="H2223" s="231">
        <v>1</v>
      </c>
      <c r="I2223" s="232"/>
      <c r="J2223" s="228"/>
      <c r="K2223" s="228"/>
      <c r="L2223" s="233"/>
      <c r="M2223" s="234"/>
      <c r="N2223" s="235"/>
      <c r="O2223" s="235"/>
      <c r="P2223" s="235"/>
      <c r="Q2223" s="235"/>
      <c r="R2223" s="235"/>
      <c r="S2223" s="235"/>
      <c r="T2223" s="236"/>
      <c r="AT2223" s="237" t="s">
        <v>183</v>
      </c>
      <c r="AU2223" s="237" t="s">
        <v>89</v>
      </c>
      <c r="AV2223" s="15" t="s">
        <v>181</v>
      </c>
      <c r="AW2223" s="15" t="s">
        <v>36</v>
      </c>
      <c r="AX2223" s="15" t="s">
        <v>87</v>
      </c>
      <c r="AY2223" s="237" t="s">
        <v>174</v>
      </c>
    </row>
    <row r="2224" spans="1:65" s="2" customFormat="1" ht="14.45" customHeight="1">
      <c r="A2224" s="35"/>
      <c r="B2224" s="36"/>
      <c r="C2224" s="192" t="s">
        <v>2085</v>
      </c>
      <c r="D2224" s="192" t="s">
        <v>176</v>
      </c>
      <c r="E2224" s="193" t="s">
        <v>2086</v>
      </c>
      <c r="F2224" s="194" t="s">
        <v>2087</v>
      </c>
      <c r="G2224" s="195" t="s">
        <v>1573</v>
      </c>
      <c r="H2224" s="259"/>
      <c r="I2224" s="197"/>
      <c r="J2224" s="198">
        <f>ROUND(I2224*H2224,2)</f>
        <v>0</v>
      </c>
      <c r="K2224" s="194" t="s">
        <v>180</v>
      </c>
      <c r="L2224" s="40"/>
      <c r="M2224" s="199" t="s">
        <v>1</v>
      </c>
      <c r="N2224" s="200" t="s">
        <v>44</v>
      </c>
      <c r="O2224" s="72"/>
      <c r="P2224" s="201">
        <f>O2224*H2224</f>
        <v>0</v>
      </c>
      <c r="Q2224" s="201">
        <v>0</v>
      </c>
      <c r="R2224" s="201">
        <f>Q2224*H2224</f>
        <v>0</v>
      </c>
      <c r="S2224" s="201">
        <v>0</v>
      </c>
      <c r="T2224" s="202">
        <f>S2224*H2224</f>
        <v>0</v>
      </c>
      <c r="U2224" s="35"/>
      <c r="V2224" s="35"/>
      <c r="W2224" s="35"/>
      <c r="X2224" s="35"/>
      <c r="Y2224" s="35"/>
      <c r="Z2224" s="35"/>
      <c r="AA2224" s="35"/>
      <c r="AB2224" s="35"/>
      <c r="AC2224" s="35"/>
      <c r="AD2224" s="35"/>
      <c r="AE2224" s="35"/>
      <c r="AR2224" s="203" t="s">
        <v>278</v>
      </c>
      <c r="AT2224" s="203" t="s">
        <v>176</v>
      </c>
      <c r="AU2224" s="203" t="s">
        <v>89</v>
      </c>
      <c r="AY2224" s="18" t="s">
        <v>174</v>
      </c>
      <c r="BE2224" s="204">
        <f>IF(N2224="základní",J2224,0)</f>
        <v>0</v>
      </c>
      <c r="BF2224" s="204">
        <f>IF(N2224="snížená",J2224,0)</f>
        <v>0</v>
      </c>
      <c r="BG2224" s="204">
        <f>IF(N2224="zákl. přenesená",J2224,0)</f>
        <v>0</v>
      </c>
      <c r="BH2224" s="204">
        <f>IF(N2224="sníž. přenesená",J2224,0)</f>
        <v>0</v>
      </c>
      <c r="BI2224" s="204">
        <f>IF(N2224="nulová",J2224,0)</f>
        <v>0</v>
      </c>
      <c r="BJ2224" s="18" t="s">
        <v>87</v>
      </c>
      <c r="BK2224" s="204">
        <f>ROUND(I2224*H2224,2)</f>
        <v>0</v>
      </c>
      <c r="BL2224" s="18" t="s">
        <v>278</v>
      </c>
      <c r="BM2224" s="203" t="s">
        <v>2088</v>
      </c>
    </row>
    <row r="2225" spans="2:63" s="12" customFormat="1" ht="22.9" customHeight="1">
      <c r="B2225" s="176"/>
      <c r="C2225" s="177"/>
      <c r="D2225" s="178" t="s">
        <v>78</v>
      </c>
      <c r="E2225" s="190" t="s">
        <v>2089</v>
      </c>
      <c r="F2225" s="190" t="s">
        <v>2090</v>
      </c>
      <c r="G2225" s="177"/>
      <c r="H2225" s="177"/>
      <c r="I2225" s="180"/>
      <c r="J2225" s="191">
        <f>BK2225</f>
        <v>0</v>
      </c>
      <c r="K2225" s="177"/>
      <c r="L2225" s="182"/>
      <c r="M2225" s="183"/>
      <c r="N2225" s="184"/>
      <c r="O2225" s="184"/>
      <c r="P2225" s="185">
        <f>SUM(P2226:P2384)</f>
        <v>0</v>
      </c>
      <c r="Q2225" s="184"/>
      <c r="R2225" s="185">
        <f>SUM(R2226:R2384)</f>
        <v>5.699470750000001</v>
      </c>
      <c r="S2225" s="184"/>
      <c r="T2225" s="186">
        <f>SUM(T2226:T2384)</f>
        <v>0</v>
      </c>
      <c r="AR2225" s="187" t="s">
        <v>89</v>
      </c>
      <c r="AT2225" s="188" t="s">
        <v>78</v>
      </c>
      <c r="AU2225" s="188" t="s">
        <v>87</v>
      </c>
      <c r="AY2225" s="187" t="s">
        <v>174</v>
      </c>
      <c r="BK2225" s="189">
        <f>SUM(BK2226:BK2384)</f>
        <v>0</v>
      </c>
    </row>
    <row r="2226" spans="1:65" s="2" customFormat="1" ht="14.45" customHeight="1">
      <c r="A2226" s="35"/>
      <c r="B2226" s="36"/>
      <c r="C2226" s="192" t="s">
        <v>2091</v>
      </c>
      <c r="D2226" s="192" t="s">
        <v>176</v>
      </c>
      <c r="E2226" s="193" t="s">
        <v>2092</v>
      </c>
      <c r="F2226" s="194" t="s">
        <v>2093</v>
      </c>
      <c r="G2226" s="195" t="s">
        <v>179</v>
      </c>
      <c r="H2226" s="196">
        <v>174.574</v>
      </c>
      <c r="I2226" s="197"/>
      <c r="J2226" s="198">
        <f>ROUND(I2226*H2226,2)</f>
        <v>0</v>
      </c>
      <c r="K2226" s="194" t="s">
        <v>180</v>
      </c>
      <c r="L2226" s="40"/>
      <c r="M2226" s="199" t="s">
        <v>1</v>
      </c>
      <c r="N2226" s="200" t="s">
        <v>44</v>
      </c>
      <c r="O2226" s="72"/>
      <c r="P2226" s="201">
        <f>O2226*H2226</f>
        <v>0</v>
      </c>
      <c r="Q2226" s="201">
        <v>0</v>
      </c>
      <c r="R2226" s="201">
        <f>Q2226*H2226</f>
        <v>0</v>
      </c>
      <c r="S2226" s="201">
        <v>0</v>
      </c>
      <c r="T2226" s="202">
        <f>S2226*H2226</f>
        <v>0</v>
      </c>
      <c r="U2226" s="35"/>
      <c r="V2226" s="35"/>
      <c r="W2226" s="35"/>
      <c r="X2226" s="35"/>
      <c r="Y2226" s="35"/>
      <c r="Z2226" s="35"/>
      <c r="AA2226" s="35"/>
      <c r="AB2226" s="35"/>
      <c r="AC2226" s="35"/>
      <c r="AD2226" s="35"/>
      <c r="AE2226" s="35"/>
      <c r="AR2226" s="203" t="s">
        <v>278</v>
      </c>
      <c r="AT2226" s="203" t="s">
        <v>176</v>
      </c>
      <c r="AU2226" s="203" t="s">
        <v>89</v>
      </c>
      <c r="AY2226" s="18" t="s">
        <v>174</v>
      </c>
      <c r="BE2226" s="204">
        <f>IF(N2226="základní",J2226,0)</f>
        <v>0</v>
      </c>
      <c r="BF2226" s="204">
        <f>IF(N2226="snížená",J2226,0)</f>
        <v>0</v>
      </c>
      <c r="BG2226" s="204">
        <f>IF(N2226="zákl. přenesená",J2226,0)</f>
        <v>0</v>
      </c>
      <c r="BH2226" s="204">
        <f>IF(N2226="sníž. přenesená",J2226,0)</f>
        <v>0</v>
      </c>
      <c r="BI2226" s="204">
        <f>IF(N2226="nulová",J2226,0)</f>
        <v>0</v>
      </c>
      <c r="BJ2226" s="18" t="s">
        <v>87</v>
      </c>
      <c r="BK2226" s="204">
        <f>ROUND(I2226*H2226,2)</f>
        <v>0</v>
      </c>
      <c r="BL2226" s="18" t="s">
        <v>278</v>
      </c>
      <c r="BM2226" s="203" t="s">
        <v>2094</v>
      </c>
    </row>
    <row r="2227" spans="2:51" s="13" customFormat="1" ht="11.25">
      <c r="B2227" s="205"/>
      <c r="C2227" s="206"/>
      <c r="D2227" s="207" t="s">
        <v>183</v>
      </c>
      <c r="E2227" s="208" t="s">
        <v>1</v>
      </c>
      <c r="F2227" s="209" t="s">
        <v>529</v>
      </c>
      <c r="G2227" s="206"/>
      <c r="H2227" s="208" t="s">
        <v>1</v>
      </c>
      <c r="I2227" s="210"/>
      <c r="J2227" s="206"/>
      <c r="K2227" s="206"/>
      <c r="L2227" s="211"/>
      <c r="M2227" s="212"/>
      <c r="N2227" s="213"/>
      <c r="O2227" s="213"/>
      <c r="P2227" s="213"/>
      <c r="Q2227" s="213"/>
      <c r="R2227" s="213"/>
      <c r="S2227" s="213"/>
      <c r="T2227" s="214"/>
      <c r="AT2227" s="215" t="s">
        <v>183</v>
      </c>
      <c r="AU2227" s="215" t="s">
        <v>89</v>
      </c>
      <c r="AV2227" s="13" t="s">
        <v>87</v>
      </c>
      <c r="AW2227" s="13" t="s">
        <v>36</v>
      </c>
      <c r="AX2227" s="13" t="s">
        <v>79</v>
      </c>
      <c r="AY2227" s="215" t="s">
        <v>174</v>
      </c>
    </row>
    <row r="2228" spans="2:51" s="13" customFormat="1" ht="11.25">
      <c r="B2228" s="205"/>
      <c r="C2228" s="206"/>
      <c r="D2228" s="207" t="s">
        <v>183</v>
      </c>
      <c r="E2228" s="208" t="s">
        <v>1</v>
      </c>
      <c r="F2228" s="209" t="s">
        <v>2095</v>
      </c>
      <c r="G2228" s="206"/>
      <c r="H2228" s="208" t="s">
        <v>1</v>
      </c>
      <c r="I2228" s="210"/>
      <c r="J2228" s="206"/>
      <c r="K2228" s="206"/>
      <c r="L2228" s="211"/>
      <c r="M2228" s="212"/>
      <c r="N2228" s="213"/>
      <c r="O2228" s="213"/>
      <c r="P2228" s="213"/>
      <c r="Q2228" s="213"/>
      <c r="R2228" s="213"/>
      <c r="S2228" s="213"/>
      <c r="T2228" s="214"/>
      <c r="AT2228" s="215" t="s">
        <v>183</v>
      </c>
      <c r="AU2228" s="215" t="s">
        <v>89</v>
      </c>
      <c r="AV2228" s="13" t="s">
        <v>87</v>
      </c>
      <c r="AW2228" s="13" t="s">
        <v>36</v>
      </c>
      <c r="AX2228" s="13" t="s">
        <v>79</v>
      </c>
      <c r="AY2228" s="215" t="s">
        <v>174</v>
      </c>
    </row>
    <row r="2229" spans="2:51" s="13" customFormat="1" ht="11.25">
      <c r="B2229" s="205"/>
      <c r="C2229" s="206"/>
      <c r="D2229" s="207" t="s">
        <v>183</v>
      </c>
      <c r="E2229" s="208" t="s">
        <v>1</v>
      </c>
      <c r="F2229" s="209" t="s">
        <v>2096</v>
      </c>
      <c r="G2229" s="206"/>
      <c r="H2229" s="208" t="s">
        <v>1</v>
      </c>
      <c r="I2229" s="210"/>
      <c r="J2229" s="206"/>
      <c r="K2229" s="206"/>
      <c r="L2229" s="211"/>
      <c r="M2229" s="212"/>
      <c r="N2229" s="213"/>
      <c r="O2229" s="213"/>
      <c r="P2229" s="213"/>
      <c r="Q2229" s="213"/>
      <c r="R2229" s="213"/>
      <c r="S2229" s="213"/>
      <c r="T2229" s="214"/>
      <c r="AT2229" s="215" t="s">
        <v>183</v>
      </c>
      <c r="AU2229" s="215" t="s">
        <v>89</v>
      </c>
      <c r="AV2229" s="13" t="s">
        <v>87</v>
      </c>
      <c r="AW2229" s="13" t="s">
        <v>36</v>
      </c>
      <c r="AX2229" s="13" t="s">
        <v>79</v>
      </c>
      <c r="AY2229" s="215" t="s">
        <v>174</v>
      </c>
    </row>
    <row r="2230" spans="2:51" s="14" customFormat="1" ht="11.25">
      <c r="B2230" s="216"/>
      <c r="C2230" s="217"/>
      <c r="D2230" s="207" t="s">
        <v>183</v>
      </c>
      <c r="E2230" s="218" t="s">
        <v>1</v>
      </c>
      <c r="F2230" s="219" t="s">
        <v>683</v>
      </c>
      <c r="G2230" s="217"/>
      <c r="H2230" s="220">
        <v>17.02</v>
      </c>
      <c r="I2230" s="221"/>
      <c r="J2230" s="217"/>
      <c r="K2230" s="217"/>
      <c r="L2230" s="222"/>
      <c r="M2230" s="223"/>
      <c r="N2230" s="224"/>
      <c r="O2230" s="224"/>
      <c r="P2230" s="224"/>
      <c r="Q2230" s="224"/>
      <c r="R2230" s="224"/>
      <c r="S2230" s="224"/>
      <c r="T2230" s="225"/>
      <c r="AT2230" s="226" t="s">
        <v>183</v>
      </c>
      <c r="AU2230" s="226" t="s">
        <v>89</v>
      </c>
      <c r="AV2230" s="14" t="s">
        <v>89</v>
      </c>
      <c r="AW2230" s="14" t="s">
        <v>36</v>
      </c>
      <c r="AX2230" s="14" t="s">
        <v>79</v>
      </c>
      <c r="AY2230" s="226" t="s">
        <v>174</v>
      </c>
    </row>
    <row r="2231" spans="2:51" s="14" customFormat="1" ht="11.25">
      <c r="B2231" s="216"/>
      <c r="C2231" s="217"/>
      <c r="D2231" s="207" t="s">
        <v>183</v>
      </c>
      <c r="E2231" s="218" t="s">
        <v>1</v>
      </c>
      <c r="F2231" s="219" t="s">
        <v>955</v>
      </c>
      <c r="G2231" s="217"/>
      <c r="H2231" s="220">
        <v>1.28</v>
      </c>
      <c r="I2231" s="221"/>
      <c r="J2231" s="217"/>
      <c r="K2231" s="217"/>
      <c r="L2231" s="222"/>
      <c r="M2231" s="223"/>
      <c r="N2231" s="224"/>
      <c r="O2231" s="224"/>
      <c r="P2231" s="224"/>
      <c r="Q2231" s="224"/>
      <c r="R2231" s="224"/>
      <c r="S2231" s="224"/>
      <c r="T2231" s="225"/>
      <c r="AT2231" s="226" t="s">
        <v>183</v>
      </c>
      <c r="AU2231" s="226" t="s">
        <v>89</v>
      </c>
      <c r="AV2231" s="14" t="s">
        <v>89</v>
      </c>
      <c r="AW2231" s="14" t="s">
        <v>36</v>
      </c>
      <c r="AX2231" s="14" t="s">
        <v>79</v>
      </c>
      <c r="AY2231" s="226" t="s">
        <v>174</v>
      </c>
    </row>
    <row r="2232" spans="2:51" s="14" customFormat="1" ht="11.25">
      <c r="B2232" s="216"/>
      <c r="C2232" s="217"/>
      <c r="D2232" s="207" t="s">
        <v>183</v>
      </c>
      <c r="E2232" s="218" t="s">
        <v>1</v>
      </c>
      <c r="F2232" s="219" t="s">
        <v>956</v>
      </c>
      <c r="G2232" s="217"/>
      <c r="H2232" s="220">
        <v>5.5</v>
      </c>
      <c r="I2232" s="221"/>
      <c r="J2232" s="217"/>
      <c r="K2232" s="217"/>
      <c r="L2232" s="222"/>
      <c r="M2232" s="223"/>
      <c r="N2232" s="224"/>
      <c r="O2232" s="224"/>
      <c r="P2232" s="224"/>
      <c r="Q2232" s="224"/>
      <c r="R2232" s="224"/>
      <c r="S2232" s="224"/>
      <c r="T2232" s="225"/>
      <c r="AT2232" s="226" t="s">
        <v>183</v>
      </c>
      <c r="AU2232" s="226" t="s">
        <v>89</v>
      </c>
      <c r="AV2232" s="14" t="s">
        <v>89</v>
      </c>
      <c r="AW2232" s="14" t="s">
        <v>36</v>
      </c>
      <c r="AX2232" s="14" t="s">
        <v>79</v>
      </c>
      <c r="AY2232" s="226" t="s">
        <v>174</v>
      </c>
    </row>
    <row r="2233" spans="2:51" s="13" customFormat="1" ht="11.25">
      <c r="B2233" s="205"/>
      <c r="C2233" s="206"/>
      <c r="D2233" s="207" t="s">
        <v>183</v>
      </c>
      <c r="E2233" s="208" t="s">
        <v>1</v>
      </c>
      <c r="F2233" s="209" t="s">
        <v>2097</v>
      </c>
      <c r="G2233" s="206"/>
      <c r="H2233" s="208" t="s">
        <v>1</v>
      </c>
      <c r="I2233" s="210"/>
      <c r="J2233" s="206"/>
      <c r="K2233" s="206"/>
      <c r="L2233" s="211"/>
      <c r="M2233" s="212"/>
      <c r="N2233" s="213"/>
      <c r="O2233" s="213"/>
      <c r="P2233" s="213"/>
      <c r="Q2233" s="213"/>
      <c r="R2233" s="213"/>
      <c r="S2233" s="213"/>
      <c r="T2233" s="214"/>
      <c r="AT2233" s="215" t="s">
        <v>183</v>
      </c>
      <c r="AU2233" s="215" t="s">
        <v>89</v>
      </c>
      <c r="AV2233" s="13" t="s">
        <v>87</v>
      </c>
      <c r="AW2233" s="13" t="s">
        <v>36</v>
      </c>
      <c r="AX2233" s="13" t="s">
        <v>79</v>
      </c>
      <c r="AY2233" s="215" t="s">
        <v>174</v>
      </c>
    </row>
    <row r="2234" spans="2:51" s="14" customFormat="1" ht="11.25">
      <c r="B2234" s="216"/>
      <c r="C2234" s="217"/>
      <c r="D2234" s="207" t="s">
        <v>183</v>
      </c>
      <c r="E2234" s="218" t="s">
        <v>1</v>
      </c>
      <c r="F2234" s="219" t="s">
        <v>958</v>
      </c>
      <c r="G2234" s="217"/>
      <c r="H2234" s="220">
        <v>50.63</v>
      </c>
      <c r="I2234" s="221"/>
      <c r="J2234" s="217"/>
      <c r="K2234" s="217"/>
      <c r="L2234" s="222"/>
      <c r="M2234" s="223"/>
      <c r="N2234" s="224"/>
      <c r="O2234" s="224"/>
      <c r="P2234" s="224"/>
      <c r="Q2234" s="224"/>
      <c r="R2234" s="224"/>
      <c r="S2234" s="224"/>
      <c r="T2234" s="225"/>
      <c r="AT2234" s="226" t="s">
        <v>183</v>
      </c>
      <c r="AU2234" s="226" t="s">
        <v>89</v>
      </c>
      <c r="AV2234" s="14" t="s">
        <v>89</v>
      </c>
      <c r="AW2234" s="14" t="s">
        <v>36</v>
      </c>
      <c r="AX2234" s="14" t="s">
        <v>79</v>
      </c>
      <c r="AY2234" s="226" t="s">
        <v>174</v>
      </c>
    </row>
    <row r="2235" spans="2:51" s="13" customFormat="1" ht="11.25">
      <c r="B2235" s="205"/>
      <c r="C2235" s="206"/>
      <c r="D2235" s="207" t="s">
        <v>183</v>
      </c>
      <c r="E2235" s="208" t="s">
        <v>1</v>
      </c>
      <c r="F2235" s="209" t="s">
        <v>2098</v>
      </c>
      <c r="G2235" s="206"/>
      <c r="H2235" s="208" t="s">
        <v>1</v>
      </c>
      <c r="I2235" s="210"/>
      <c r="J2235" s="206"/>
      <c r="K2235" s="206"/>
      <c r="L2235" s="211"/>
      <c r="M2235" s="212"/>
      <c r="N2235" s="213"/>
      <c r="O2235" s="213"/>
      <c r="P2235" s="213"/>
      <c r="Q2235" s="213"/>
      <c r="R2235" s="213"/>
      <c r="S2235" s="213"/>
      <c r="T2235" s="214"/>
      <c r="AT2235" s="215" t="s">
        <v>183</v>
      </c>
      <c r="AU2235" s="215" t="s">
        <v>89</v>
      </c>
      <c r="AV2235" s="13" t="s">
        <v>87</v>
      </c>
      <c r="AW2235" s="13" t="s">
        <v>36</v>
      </c>
      <c r="AX2235" s="13" t="s">
        <v>79</v>
      </c>
      <c r="AY2235" s="215" t="s">
        <v>174</v>
      </c>
    </row>
    <row r="2236" spans="2:51" s="14" customFormat="1" ht="11.25">
      <c r="B2236" s="216"/>
      <c r="C2236" s="217"/>
      <c r="D2236" s="207" t="s">
        <v>183</v>
      </c>
      <c r="E2236" s="218" t="s">
        <v>1</v>
      </c>
      <c r="F2236" s="219" t="s">
        <v>2099</v>
      </c>
      <c r="G2236" s="217"/>
      <c r="H2236" s="220">
        <v>14.798</v>
      </c>
      <c r="I2236" s="221"/>
      <c r="J2236" s="217"/>
      <c r="K2236" s="217"/>
      <c r="L2236" s="222"/>
      <c r="M2236" s="223"/>
      <c r="N2236" s="224"/>
      <c r="O2236" s="224"/>
      <c r="P2236" s="224"/>
      <c r="Q2236" s="224"/>
      <c r="R2236" s="224"/>
      <c r="S2236" s="224"/>
      <c r="T2236" s="225"/>
      <c r="AT2236" s="226" t="s">
        <v>183</v>
      </c>
      <c r="AU2236" s="226" t="s">
        <v>89</v>
      </c>
      <c r="AV2236" s="14" t="s">
        <v>89</v>
      </c>
      <c r="AW2236" s="14" t="s">
        <v>36</v>
      </c>
      <c r="AX2236" s="14" t="s">
        <v>79</v>
      </c>
      <c r="AY2236" s="226" t="s">
        <v>174</v>
      </c>
    </row>
    <row r="2237" spans="2:51" s="14" customFormat="1" ht="11.25">
      <c r="B2237" s="216"/>
      <c r="C2237" s="217"/>
      <c r="D2237" s="207" t="s">
        <v>183</v>
      </c>
      <c r="E2237" s="218" t="s">
        <v>1</v>
      </c>
      <c r="F2237" s="219" t="s">
        <v>2100</v>
      </c>
      <c r="G2237" s="217"/>
      <c r="H2237" s="220">
        <v>5.961</v>
      </c>
      <c r="I2237" s="221"/>
      <c r="J2237" s="217"/>
      <c r="K2237" s="217"/>
      <c r="L2237" s="222"/>
      <c r="M2237" s="223"/>
      <c r="N2237" s="224"/>
      <c r="O2237" s="224"/>
      <c r="P2237" s="224"/>
      <c r="Q2237" s="224"/>
      <c r="R2237" s="224"/>
      <c r="S2237" s="224"/>
      <c r="T2237" s="225"/>
      <c r="AT2237" s="226" t="s">
        <v>183</v>
      </c>
      <c r="AU2237" s="226" t="s">
        <v>89</v>
      </c>
      <c r="AV2237" s="14" t="s">
        <v>89</v>
      </c>
      <c r="AW2237" s="14" t="s">
        <v>36</v>
      </c>
      <c r="AX2237" s="14" t="s">
        <v>79</v>
      </c>
      <c r="AY2237" s="226" t="s">
        <v>174</v>
      </c>
    </row>
    <row r="2238" spans="2:51" s="16" customFormat="1" ht="11.25">
      <c r="B2238" s="238"/>
      <c r="C2238" s="239"/>
      <c r="D2238" s="207" t="s">
        <v>183</v>
      </c>
      <c r="E2238" s="240" t="s">
        <v>1</v>
      </c>
      <c r="F2238" s="241" t="s">
        <v>226</v>
      </c>
      <c r="G2238" s="239"/>
      <c r="H2238" s="242">
        <v>95.18900000000001</v>
      </c>
      <c r="I2238" s="243"/>
      <c r="J2238" s="239"/>
      <c r="K2238" s="239"/>
      <c r="L2238" s="244"/>
      <c r="M2238" s="245"/>
      <c r="N2238" s="246"/>
      <c r="O2238" s="246"/>
      <c r="P2238" s="246"/>
      <c r="Q2238" s="246"/>
      <c r="R2238" s="246"/>
      <c r="S2238" s="246"/>
      <c r="T2238" s="247"/>
      <c r="AT2238" s="248" t="s">
        <v>183</v>
      </c>
      <c r="AU2238" s="248" t="s">
        <v>89</v>
      </c>
      <c r="AV2238" s="16" t="s">
        <v>194</v>
      </c>
      <c r="AW2238" s="16" t="s">
        <v>36</v>
      </c>
      <c r="AX2238" s="16" t="s">
        <v>79</v>
      </c>
      <c r="AY2238" s="248" t="s">
        <v>174</v>
      </c>
    </row>
    <row r="2239" spans="2:51" s="13" customFormat="1" ht="11.25">
      <c r="B2239" s="205"/>
      <c r="C2239" s="206"/>
      <c r="D2239" s="207" t="s">
        <v>183</v>
      </c>
      <c r="E2239" s="208" t="s">
        <v>1</v>
      </c>
      <c r="F2239" s="209" t="s">
        <v>962</v>
      </c>
      <c r="G2239" s="206"/>
      <c r="H2239" s="208" t="s">
        <v>1</v>
      </c>
      <c r="I2239" s="210"/>
      <c r="J2239" s="206"/>
      <c r="K2239" s="206"/>
      <c r="L2239" s="211"/>
      <c r="M2239" s="212"/>
      <c r="N2239" s="213"/>
      <c r="O2239" s="213"/>
      <c r="P2239" s="213"/>
      <c r="Q2239" s="213"/>
      <c r="R2239" s="213"/>
      <c r="S2239" s="213"/>
      <c r="T2239" s="214"/>
      <c r="AT2239" s="215" t="s">
        <v>183</v>
      </c>
      <c r="AU2239" s="215" t="s">
        <v>89</v>
      </c>
      <c r="AV2239" s="13" t="s">
        <v>87</v>
      </c>
      <c r="AW2239" s="13" t="s">
        <v>36</v>
      </c>
      <c r="AX2239" s="13" t="s">
        <v>79</v>
      </c>
      <c r="AY2239" s="215" t="s">
        <v>174</v>
      </c>
    </row>
    <row r="2240" spans="2:51" s="14" customFormat="1" ht="11.25">
      <c r="B2240" s="216"/>
      <c r="C2240" s="217"/>
      <c r="D2240" s="207" t="s">
        <v>183</v>
      </c>
      <c r="E2240" s="218" t="s">
        <v>1</v>
      </c>
      <c r="F2240" s="219" t="s">
        <v>963</v>
      </c>
      <c r="G2240" s="217"/>
      <c r="H2240" s="220">
        <v>72.58</v>
      </c>
      <c r="I2240" s="221"/>
      <c r="J2240" s="217"/>
      <c r="K2240" s="217"/>
      <c r="L2240" s="222"/>
      <c r="M2240" s="223"/>
      <c r="N2240" s="224"/>
      <c r="O2240" s="224"/>
      <c r="P2240" s="224"/>
      <c r="Q2240" s="224"/>
      <c r="R2240" s="224"/>
      <c r="S2240" s="224"/>
      <c r="T2240" s="225"/>
      <c r="AT2240" s="226" t="s">
        <v>183</v>
      </c>
      <c r="AU2240" s="226" t="s">
        <v>89</v>
      </c>
      <c r="AV2240" s="14" t="s">
        <v>89</v>
      </c>
      <c r="AW2240" s="14" t="s">
        <v>36</v>
      </c>
      <c r="AX2240" s="14" t="s">
        <v>79</v>
      </c>
      <c r="AY2240" s="226" t="s">
        <v>174</v>
      </c>
    </row>
    <row r="2241" spans="2:51" s="14" customFormat="1" ht="11.25">
      <c r="B2241" s="216"/>
      <c r="C2241" s="217"/>
      <c r="D2241" s="207" t="s">
        <v>183</v>
      </c>
      <c r="E2241" s="218" t="s">
        <v>1</v>
      </c>
      <c r="F2241" s="219" t="s">
        <v>964</v>
      </c>
      <c r="G2241" s="217"/>
      <c r="H2241" s="220">
        <v>5.08</v>
      </c>
      <c r="I2241" s="221"/>
      <c r="J2241" s="217"/>
      <c r="K2241" s="217"/>
      <c r="L2241" s="222"/>
      <c r="M2241" s="223"/>
      <c r="N2241" s="224"/>
      <c r="O2241" s="224"/>
      <c r="P2241" s="224"/>
      <c r="Q2241" s="224"/>
      <c r="R2241" s="224"/>
      <c r="S2241" s="224"/>
      <c r="T2241" s="225"/>
      <c r="AT2241" s="226" t="s">
        <v>183</v>
      </c>
      <c r="AU2241" s="226" t="s">
        <v>89</v>
      </c>
      <c r="AV2241" s="14" t="s">
        <v>89</v>
      </c>
      <c r="AW2241" s="14" t="s">
        <v>36</v>
      </c>
      <c r="AX2241" s="14" t="s">
        <v>79</v>
      </c>
      <c r="AY2241" s="226" t="s">
        <v>174</v>
      </c>
    </row>
    <row r="2242" spans="2:51" s="13" customFormat="1" ht="11.25">
      <c r="B2242" s="205"/>
      <c r="C2242" s="206"/>
      <c r="D2242" s="207" t="s">
        <v>183</v>
      </c>
      <c r="E2242" s="208" t="s">
        <v>1</v>
      </c>
      <c r="F2242" s="209" t="s">
        <v>2101</v>
      </c>
      <c r="G2242" s="206"/>
      <c r="H2242" s="208" t="s">
        <v>1</v>
      </c>
      <c r="I2242" s="210"/>
      <c r="J2242" s="206"/>
      <c r="K2242" s="206"/>
      <c r="L2242" s="211"/>
      <c r="M2242" s="212"/>
      <c r="N2242" s="213"/>
      <c r="O2242" s="213"/>
      <c r="P2242" s="213"/>
      <c r="Q2242" s="213"/>
      <c r="R2242" s="213"/>
      <c r="S2242" s="213"/>
      <c r="T2242" s="214"/>
      <c r="AT2242" s="215" t="s">
        <v>183</v>
      </c>
      <c r="AU2242" s="215" t="s">
        <v>89</v>
      </c>
      <c r="AV2242" s="13" t="s">
        <v>87</v>
      </c>
      <c r="AW2242" s="13" t="s">
        <v>36</v>
      </c>
      <c r="AX2242" s="13" t="s">
        <v>79</v>
      </c>
      <c r="AY2242" s="215" t="s">
        <v>174</v>
      </c>
    </row>
    <row r="2243" spans="2:51" s="14" customFormat="1" ht="11.25">
      <c r="B2243" s="216"/>
      <c r="C2243" s="217"/>
      <c r="D2243" s="207" t="s">
        <v>183</v>
      </c>
      <c r="E2243" s="218" t="s">
        <v>1</v>
      </c>
      <c r="F2243" s="219" t="s">
        <v>2102</v>
      </c>
      <c r="G2243" s="217"/>
      <c r="H2243" s="220">
        <v>1.725</v>
      </c>
      <c r="I2243" s="221"/>
      <c r="J2243" s="217"/>
      <c r="K2243" s="217"/>
      <c r="L2243" s="222"/>
      <c r="M2243" s="223"/>
      <c r="N2243" s="224"/>
      <c r="O2243" s="224"/>
      <c r="P2243" s="224"/>
      <c r="Q2243" s="224"/>
      <c r="R2243" s="224"/>
      <c r="S2243" s="224"/>
      <c r="T2243" s="225"/>
      <c r="AT2243" s="226" t="s">
        <v>183</v>
      </c>
      <c r="AU2243" s="226" t="s">
        <v>89</v>
      </c>
      <c r="AV2243" s="14" t="s">
        <v>89</v>
      </c>
      <c r="AW2243" s="14" t="s">
        <v>36</v>
      </c>
      <c r="AX2243" s="14" t="s">
        <v>79</v>
      </c>
      <c r="AY2243" s="226" t="s">
        <v>174</v>
      </c>
    </row>
    <row r="2244" spans="2:51" s="16" customFormat="1" ht="11.25">
      <c r="B2244" s="238"/>
      <c r="C2244" s="239"/>
      <c r="D2244" s="207" t="s">
        <v>183</v>
      </c>
      <c r="E2244" s="240" t="s">
        <v>1</v>
      </c>
      <c r="F2244" s="241" t="s">
        <v>226</v>
      </c>
      <c r="G2244" s="239"/>
      <c r="H2244" s="242">
        <v>79.38499999999999</v>
      </c>
      <c r="I2244" s="243"/>
      <c r="J2244" s="239"/>
      <c r="K2244" s="239"/>
      <c r="L2244" s="244"/>
      <c r="M2244" s="245"/>
      <c r="N2244" s="246"/>
      <c r="O2244" s="246"/>
      <c r="P2244" s="246"/>
      <c r="Q2244" s="246"/>
      <c r="R2244" s="246"/>
      <c r="S2244" s="246"/>
      <c r="T2244" s="247"/>
      <c r="AT2244" s="248" t="s">
        <v>183</v>
      </c>
      <c r="AU2244" s="248" t="s">
        <v>89</v>
      </c>
      <c r="AV2244" s="16" t="s">
        <v>194</v>
      </c>
      <c r="AW2244" s="16" t="s">
        <v>36</v>
      </c>
      <c r="AX2244" s="16" t="s">
        <v>79</v>
      </c>
      <c r="AY2244" s="248" t="s">
        <v>174</v>
      </c>
    </row>
    <row r="2245" spans="2:51" s="15" customFormat="1" ht="11.25">
      <c r="B2245" s="227"/>
      <c r="C2245" s="228"/>
      <c r="D2245" s="207" t="s">
        <v>183</v>
      </c>
      <c r="E2245" s="229" t="s">
        <v>1</v>
      </c>
      <c r="F2245" s="230" t="s">
        <v>188</v>
      </c>
      <c r="G2245" s="228"/>
      <c r="H2245" s="231">
        <v>174.574</v>
      </c>
      <c r="I2245" s="232"/>
      <c r="J2245" s="228"/>
      <c r="K2245" s="228"/>
      <c r="L2245" s="233"/>
      <c r="M2245" s="234"/>
      <c r="N2245" s="235"/>
      <c r="O2245" s="235"/>
      <c r="P2245" s="235"/>
      <c r="Q2245" s="235"/>
      <c r="R2245" s="235"/>
      <c r="S2245" s="235"/>
      <c r="T2245" s="236"/>
      <c r="AT2245" s="237" t="s">
        <v>183</v>
      </c>
      <c r="AU2245" s="237" t="s">
        <v>89</v>
      </c>
      <c r="AV2245" s="15" t="s">
        <v>181</v>
      </c>
      <c r="AW2245" s="15" t="s">
        <v>36</v>
      </c>
      <c r="AX2245" s="15" t="s">
        <v>87</v>
      </c>
      <c r="AY2245" s="237" t="s">
        <v>174</v>
      </c>
    </row>
    <row r="2246" spans="1:65" s="2" customFormat="1" ht="14.45" customHeight="1">
      <c r="A2246" s="35"/>
      <c r="B2246" s="36"/>
      <c r="C2246" s="192" t="s">
        <v>2103</v>
      </c>
      <c r="D2246" s="192" t="s">
        <v>176</v>
      </c>
      <c r="E2246" s="193" t="s">
        <v>2104</v>
      </c>
      <c r="F2246" s="194" t="s">
        <v>2105</v>
      </c>
      <c r="G2246" s="195" t="s">
        <v>179</v>
      </c>
      <c r="H2246" s="196">
        <v>175.414</v>
      </c>
      <c r="I2246" s="197"/>
      <c r="J2246" s="198">
        <f>ROUND(I2246*H2246,2)</f>
        <v>0</v>
      </c>
      <c r="K2246" s="194" t="s">
        <v>180</v>
      </c>
      <c r="L2246" s="40"/>
      <c r="M2246" s="199" t="s">
        <v>1</v>
      </c>
      <c r="N2246" s="200" t="s">
        <v>44</v>
      </c>
      <c r="O2246" s="72"/>
      <c r="P2246" s="201">
        <f>O2246*H2246</f>
        <v>0</v>
      </c>
      <c r="Q2246" s="201">
        <v>0.0003</v>
      </c>
      <c r="R2246" s="201">
        <f>Q2246*H2246</f>
        <v>0.05262419999999999</v>
      </c>
      <c r="S2246" s="201">
        <v>0</v>
      </c>
      <c r="T2246" s="202">
        <f>S2246*H2246</f>
        <v>0</v>
      </c>
      <c r="U2246" s="35"/>
      <c r="V2246" s="35"/>
      <c r="W2246" s="35"/>
      <c r="X2246" s="35"/>
      <c r="Y2246" s="35"/>
      <c r="Z2246" s="35"/>
      <c r="AA2246" s="35"/>
      <c r="AB2246" s="35"/>
      <c r="AC2246" s="35"/>
      <c r="AD2246" s="35"/>
      <c r="AE2246" s="35"/>
      <c r="AR2246" s="203" t="s">
        <v>278</v>
      </c>
      <c r="AT2246" s="203" t="s">
        <v>176</v>
      </c>
      <c r="AU2246" s="203" t="s">
        <v>89</v>
      </c>
      <c r="AY2246" s="18" t="s">
        <v>174</v>
      </c>
      <c r="BE2246" s="204">
        <f>IF(N2246="základní",J2246,0)</f>
        <v>0</v>
      </c>
      <c r="BF2246" s="204">
        <f>IF(N2246="snížená",J2246,0)</f>
        <v>0</v>
      </c>
      <c r="BG2246" s="204">
        <f>IF(N2246="zákl. přenesená",J2246,0)</f>
        <v>0</v>
      </c>
      <c r="BH2246" s="204">
        <f>IF(N2246="sníž. přenesená",J2246,0)</f>
        <v>0</v>
      </c>
      <c r="BI2246" s="204">
        <f>IF(N2246="nulová",J2246,0)</f>
        <v>0</v>
      </c>
      <c r="BJ2246" s="18" t="s">
        <v>87</v>
      </c>
      <c r="BK2246" s="204">
        <f>ROUND(I2246*H2246,2)</f>
        <v>0</v>
      </c>
      <c r="BL2246" s="18" t="s">
        <v>278</v>
      </c>
      <c r="BM2246" s="203" t="s">
        <v>2106</v>
      </c>
    </row>
    <row r="2247" spans="2:51" s="13" customFormat="1" ht="11.25">
      <c r="B2247" s="205"/>
      <c r="C2247" s="206"/>
      <c r="D2247" s="207" t="s">
        <v>183</v>
      </c>
      <c r="E2247" s="208" t="s">
        <v>1</v>
      </c>
      <c r="F2247" s="209" t="s">
        <v>529</v>
      </c>
      <c r="G2247" s="206"/>
      <c r="H2247" s="208" t="s">
        <v>1</v>
      </c>
      <c r="I2247" s="210"/>
      <c r="J2247" s="206"/>
      <c r="K2247" s="206"/>
      <c r="L2247" s="211"/>
      <c r="M2247" s="212"/>
      <c r="N2247" s="213"/>
      <c r="O2247" s="213"/>
      <c r="P2247" s="213"/>
      <c r="Q2247" s="213"/>
      <c r="R2247" s="213"/>
      <c r="S2247" s="213"/>
      <c r="T2247" s="214"/>
      <c r="AT2247" s="215" t="s">
        <v>183</v>
      </c>
      <c r="AU2247" s="215" t="s">
        <v>89</v>
      </c>
      <c r="AV2247" s="13" t="s">
        <v>87</v>
      </c>
      <c r="AW2247" s="13" t="s">
        <v>36</v>
      </c>
      <c r="AX2247" s="13" t="s">
        <v>79</v>
      </c>
      <c r="AY2247" s="215" t="s">
        <v>174</v>
      </c>
    </row>
    <row r="2248" spans="2:51" s="13" customFormat="1" ht="11.25">
      <c r="B2248" s="205"/>
      <c r="C2248" s="206"/>
      <c r="D2248" s="207" t="s">
        <v>183</v>
      </c>
      <c r="E2248" s="208" t="s">
        <v>1</v>
      </c>
      <c r="F2248" s="209" t="s">
        <v>2095</v>
      </c>
      <c r="G2248" s="206"/>
      <c r="H2248" s="208" t="s">
        <v>1</v>
      </c>
      <c r="I2248" s="210"/>
      <c r="J2248" s="206"/>
      <c r="K2248" s="206"/>
      <c r="L2248" s="211"/>
      <c r="M2248" s="212"/>
      <c r="N2248" s="213"/>
      <c r="O2248" s="213"/>
      <c r="P2248" s="213"/>
      <c r="Q2248" s="213"/>
      <c r="R2248" s="213"/>
      <c r="S2248" s="213"/>
      <c r="T2248" s="214"/>
      <c r="AT2248" s="215" t="s">
        <v>183</v>
      </c>
      <c r="AU2248" s="215" t="s">
        <v>89</v>
      </c>
      <c r="AV2248" s="13" t="s">
        <v>87</v>
      </c>
      <c r="AW2248" s="13" t="s">
        <v>36</v>
      </c>
      <c r="AX2248" s="13" t="s">
        <v>79</v>
      </c>
      <c r="AY2248" s="215" t="s">
        <v>174</v>
      </c>
    </row>
    <row r="2249" spans="2:51" s="13" customFormat="1" ht="11.25">
      <c r="B2249" s="205"/>
      <c r="C2249" s="206"/>
      <c r="D2249" s="207" t="s">
        <v>183</v>
      </c>
      <c r="E2249" s="208" t="s">
        <v>1</v>
      </c>
      <c r="F2249" s="209" t="s">
        <v>2096</v>
      </c>
      <c r="G2249" s="206"/>
      <c r="H2249" s="208" t="s">
        <v>1</v>
      </c>
      <c r="I2249" s="210"/>
      <c r="J2249" s="206"/>
      <c r="K2249" s="206"/>
      <c r="L2249" s="211"/>
      <c r="M2249" s="212"/>
      <c r="N2249" s="213"/>
      <c r="O2249" s="213"/>
      <c r="P2249" s="213"/>
      <c r="Q2249" s="213"/>
      <c r="R2249" s="213"/>
      <c r="S2249" s="213"/>
      <c r="T2249" s="214"/>
      <c r="AT2249" s="215" t="s">
        <v>183</v>
      </c>
      <c r="AU2249" s="215" t="s">
        <v>89</v>
      </c>
      <c r="AV2249" s="13" t="s">
        <v>87</v>
      </c>
      <c r="AW2249" s="13" t="s">
        <v>36</v>
      </c>
      <c r="AX2249" s="13" t="s">
        <v>79</v>
      </c>
      <c r="AY2249" s="215" t="s">
        <v>174</v>
      </c>
    </row>
    <row r="2250" spans="2:51" s="14" customFormat="1" ht="11.25">
      <c r="B2250" s="216"/>
      <c r="C2250" s="217"/>
      <c r="D2250" s="207" t="s">
        <v>183</v>
      </c>
      <c r="E2250" s="218" t="s">
        <v>1</v>
      </c>
      <c r="F2250" s="219" t="s">
        <v>683</v>
      </c>
      <c r="G2250" s="217"/>
      <c r="H2250" s="220">
        <v>17.02</v>
      </c>
      <c r="I2250" s="221"/>
      <c r="J2250" s="217"/>
      <c r="K2250" s="217"/>
      <c r="L2250" s="222"/>
      <c r="M2250" s="223"/>
      <c r="N2250" s="224"/>
      <c r="O2250" s="224"/>
      <c r="P2250" s="224"/>
      <c r="Q2250" s="224"/>
      <c r="R2250" s="224"/>
      <c r="S2250" s="224"/>
      <c r="T2250" s="225"/>
      <c r="AT2250" s="226" t="s">
        <v>183</v>
      </c>
      <c r="AU2250" s="226" t="s">
        <v>89</v>
      </c>
      <c r="AV2250" s="14" t="s">
        <v>89</v>
      </c>
      <c r="AW2250" s="14" t="s">
        <v>36</v>
      </c>
      <c r="AX2250" s="14" t="s">
        <v>79</v>
      </c>
      <c r="AY2250" s="226" t="s">
        <v>174</v>
      </c>
    </row>
    <row r="2251" spans="2:51" s="14" customFormat="1" ht="11.25">
      <c r="B2251" s="216"/>
      <c r="C2251" s="217"/>
      <c r="D2251" s="207" t="s">
        <v>183</v>
      </c>
      <c r="E2251" s="218" t="s">
        <v>1</v>
      </c>
      <c r="F2251" s="219" t="s">
        <v>955</v>
      </c>
      <c r="G2251" s="217"/>
      <c r="H2251" s="220">
        <v>1.28</v>
      </c>
      <c r="I2251" s="221"/>
      <c r="J2251" s="217"/>
      <c r="K2251" s="217"/>
      <c r="L2251" s="222"/>
      <c r="M2251" s="223"/>
      <c r="N2251" s="224"/>
      <c r="O2251" s="224"/>
      <c r="P2251" s="224"/>
      <c r="Q2251" s="224"/>
      <c r="R2251" s="224"/>
      <c r="S2251" s="224"/>
      <c r="T2251" s="225"/>
      <c r="AT2251" s="226" t="s">
        <v>183</v>
      </c>
      <c r="AU2251" s="226" t="s">
        <v>89</v>
      </c>
      <c r="AV2251" s="14" t="s">
        <v>89</v>
      </c>
      <c r="AW2251" s="14" t="s">
        <v>36</v>
      </c>
      <c r="AX2251" s="14" t="s">
        <v>79</v>
      </c>
      <c r="AY2251" s="226" t="s">
        <v>174</v>
      </c>
    </row>
    <row r="2252" spans="2:51" s="14" customFormat="1" ht="11.25">
      <c r="B2252" s="216"/>
      <c r="C2252" s="217"/>
      <c r="D2252" s="207" t="s">
        <v>183</v>
      </c>
      <c r="E2252" s="218" t="s">
        <v>1</v>
      </c>
      <c r="F2252" s="219" t="s">
        <v>956</v>
      </c>
      <c r="G2252" s="217"/>
      <c r="H2252" s="220">
        <v>5.5</v>
      </c>
      <c r="I2252" s="221"/>
      <c r="J2252" s="217"/>
      <c r="K2252" s="217"/>
      <c r="L2252" s="222"/>
      <c r="M2252" s="223"/>
      <c r="N2252" s="224"/>
      <c r="O2252" s="224"/>
      <c r="P2252" s="224"/>
      <c r="Q2252" s="224"/>
      <c r="R2252" s="224"/>
      <c r="S2252" s="224"/>
      <c r="T2252" s="225"/>
      <c r="AT2252" s="226" t="s">
        <v>183</v>
      </c>
      <c r="AU2252" s="226" t="s">
        <v>89</v>
      </c>
      <c r="AV2252" s="14" t="s">
        <v>89</v>
      </c>
      <c r="AW2252" s="14" t="s">
        <v>36</v>
      </c>
      <c r="AX2252" s="14" t="s">
        <v>79</v>
      </c>
      <c r="AY2252" s="226" t="s">
        <v>174</v>
      </c>
    </row>
    <row r="2253" spans="2:51" s="13" customFormat="1" ht="11.25">
      <c r="B2253" s="205"/>
      <c r="C2253" s="206"/>
      <c r="D2253" s="207" t="s">
        <v>183</v>
      </c>
      <c r="E2253" s="208" t="s">
        <v>1</v>
      </c>
      <c r="F2253" s="209" t="s">
        <v>2097</v>
      </c>
      <c r="G2253" s="206"/>
      <c r="H2253" s="208" t="s">
        <v>1</v>
      </c>
      <c r="I2253" s="210"/>
      <c r="J2253" s="206"/>
      <c r="K2253" s="206"/>
      <c r="L2253" s="211"/>
      <c r="M2253" s="212"/>
      <c r="N2253" s="213"/>
      <c r="O2253" s="213"/>
      <c r="P2253" s="213"/>
      <c r="Q2253" s="213"/>
      <c r="R2253" s="213"/>
      <c r="S2253" s="213"/>
      <c r="T2253" s="214"/>
      <c r="AT2253" s="215" t="s">
        <v>183</v>
      </c>
      <c r="AU2253" s="215" t="s">
        <v>89</v>
      </c>
      <c r="AV2253" s="13" t="s">
        <v>87</v>
      </c>
      <c r="AW2253" s="13" t="s">
        <v>36</v>
      </c>
      <c r="AX2253" s="13" t="s">
        <v>79</v>
      </c>
      <c r="AY2253" s="215" t="s">
        <v>174</v>
      </c>
    </row>
    <row r="2254" spans="2:51" s="14" customFormat="1" ht="11.25">
      <c r="B2254" s="216"/>
      <c r="C2254" s="217"/>
      <c r="D2254" s="207" t="s">
        <v>183</v>
      </c>
      <c r="E2254" s="218" t="s">
        <v>1</v>
      </c>
      <c r="F2254" s="219" t="s">
        <v>958</v>
      </c>
      <c r="G2254" s="217"/>
      <c r="H2254" s="220">
        <v>50.63</v>
      </c>
      <c r="I2254" s="221"/>
      <c r="J2254" s="217"/>
      <c r="K2254" s="217"/>
      <c r="L2254" s="222"/>
      <c r="M2254" s="223"/>
      <c r="N2254" s="224"/>
      <c r="O2254" s="224"/>
      <c r="P2254" s="224"/>
      <c r="Q2254" s="224"/>
      <c r="R2254" s="224"/>
      <c r="S2254" s="224"/>
      <c r="T2254" s="225"/>
      <c r="AT2254" s="226" t="s">
        <v>183</v>
      </c>
      <c r="AU2254" s="226" t="s">
        <v>89</v>
      </c>
      <c r="AV2254" s="14" t="s">
        <v>89</v>
      </c>
      <c r="AW2254" s="14" t="s">
        <v>36</v>
      </c>
      <c r="AX2254" s="14" t="s">
        <v>79</v>
      </c>
      <c r="AY2254" s="226" t="s">
        <v>174</v>
      </c>
    </row>
    <row r="2255" spans="2:51" s="13" customFormat="1" ht="11.25">
      <c r="B2255" s="205"/>
      <c r="C2255" s="206"/>
      <c r="D2255" s="207" t="s">
        <v>183</v>
      </c>
      <c r="E2255" s="208" t="s">
        <v>1</v>
      </c>
      <c r="F2255" s="209" t="s">
        <v>2098</v>
      </c>
      <c r="G2255" s="206"/>
      <c r="H2255" s="208" t="s">
        <v>1</v>
      </c>
      <c r="I2255" s="210"/>
      <c r="J2255" s="206"/>
      <c r="K2255" s="206"/>
      <c r="L2255" s="211"/>
      <c r="M2255" s="212"/>
      <c r="N2255" s="213"/>
      <c r="O2255" s="213"/>
      <c r="P2255" s="213"/>
      <c r="Q2255" s="213"/>
      <c r="R2255" s="213"/>
      <c r="S2255" s="213"/>
      <c r="T2255" s="214"/>
      <c r="AT2255" s="215" t="s">
        <v>183</v>
      </c>
      <c r="AU2255" s="215" t="s">
        <v>89</v>
      </c>
      <c r="AV2255" s="13" t="s">
        <v>87</v>
      </c>
      <c r="AW2255" s="13" t="s">
        <v>36</v>
      </c>
      <c r="AX2255" s="13" t="s">
        <v>79</v>
      </c>
      <c r="AY2255" s="215" t="s">
        <v>174</v>
      </c>
    </row>
    <row r="2256" spans="2:51" s="14" customFormat="1" ht="11.25">
      <c r="B2256" s="216"/>
      <c r="C2256" s="217"/>
      <c r="D2256" s="207" t="s">
        <v>183</v>
      </c>
      <c r="E2256" s="218" t="s">
        <v>1</v>
      </c>
      <c r="F2256" s="219" t="s">
        <v>2099</v>
      </c>
      <c r="G2256" s="217"/>
      <c r="H2256" s="220">
        <v>14.798</v>
      </c>
      <c r="I2256" s="221"/>
      <c r="J2256" s="217"/>
      <c r="K2256" s="217"/>
      <c r="L2256" s="222"/>
      <c r="M2256" s="223"/>
      <c r="N2256" s="224"/>
      <c r="O2256" s="224"/>
      <c r="P2256" s="224"/>
      <c r="Q2256" s="224"/>
      <c r="R2256" s="224"/>
      <c r="S2256" s="224"/>
      <c r="T2256" s="225"/>
      <c r="AT2256" s="226" t="s">
        <v>183</v>
      </c>
      <c r="AU2256" s="226" t="s">
        <v>89</v>
      </c>
      <c r="AV2256" s="14" t="s">
        <v>89</v>
      </c>
      <c r="AW2256" s="14" t="s">
        <v>36</v>
      </c>
      <c r="AX2256" s="14" t="s">
        <v>79</v>
      </c>
      <c r="AY2256" s="226" t="s">
        <v>174</v>
      </c>
    </row>
    <row r="2257" spans="2:51" s="14" customFormat="1" ht="11.25">
      <c r="B2257" s="216"/>
      <c r="C2257" s="217"/>
      <c r="D2257" s="207" t="s">
        <v>183</v>
      </c>
      <c r="E2257" s="218" t="s">
        <v>1</v>
      </c>
      <c r="F2257" s="219" t="s">
        <v>2100</v>
      </c>
      <c r="G2257" s="217"/>
      <c r="H2257" s="220">
        <v>5.961</v>
      </c>
      <c r="I2257" s="221"/>
      <c r="J2257" s="217"/>
      <c r="K2257" s="217"/>
      <c r="L2257" s="222"/>
      <c r="M2257" s="223"/>
      <c r="N2257" s="224"/>
      <c r="O2257" s="224"/>
      <c r="P2257" s="224"/>
      <c r="Q2257" s="224"/>
      <c r="R2257" s="224"/>
      <c r="S2257" s="224"/>
      <c r="T2257" s="225"/>
      <c r="AT2257" s="226" t="s">
        <v>183</v>
      </c>
      <c r="AU2257" s="226" t="s">
        <v>89</v>
      </c>
      <c r="AV2257" s="14" t="s">
        <v>89</v>
      </c>
      <c r="AW2257" s="14" t="s">
        <v>36</v>
      </c>
      <c r="AX2257" s="14" t="s">
        <v>79</v>
      </c>
      <c r="AY2257" s="226" t="s">
        <v>174</v>
      </c>
    </row>
    <row r="2258" spans="2:51" s="16" customFormat="1" ht="11.25">
      <c r="B2258" s="238"/>
      <c r="C2258" s="239"/>
      <c r="D2258" s="207" t="s">
        <v>183</v>
      </c>
      <c r="E2258" s="240" t="s">
        <v>1</v>
      </c>
      <c r="F2258" s="241" t="s">
        <v>226</v>
      </c>
      <c r="G2258" s="239"/>
      <c r="H2258" s="242">
        <v>95.18900000000001</v>
      </c>
      <c r="I2258" s="243"/>
      <c r="J2258" s="239"/>
      <c r="K2258" s="239"/>
      <c r="L2258" s="244"/>
      <c r="M2258" s="245"/>
      <c r="N2258" s="246"/>
      <c r="O2258" s="246"/>
      <c r="P2258" s="246"/>
      <c r="Q2258" s="246"/>
      <c r="R2258" s="246"/>
      <c r="S2258" s="246"/>
      <c r="T2258" s="247"/>
      <c r="AT2258" s="248" t="s">
        <v>183</v>
      </c>
      <c r="AU2258" s="248" t="s">
        <v>89</v>
      </c>
      <c r="AV2258" s="16" t="s">
        <v>194</v>
      </c>
      <c r="AW2258" s="16" t="s">
        <v>36</v>
      </c>
      <c r="AX2258" s="16" t="s">
        <v>79</v>
      </c>
      <c r="AY2258" s="248" t="s">
        <v>174</v>
      </c>
    </row>
    <row r="2259" spans="2:51" s="13" customFormat="1" ht="11.25">
      <c r="B2259" s="205"/>
      <c r="C2259" s="206"/>
      <c r="D2259" s="207" t="s">
        <v>183</v>
      </c>
      <c r="E2259" s="208" t="s">
        <v>1</v>
      </c>
      <c r="F2259" s="209" t="s">
        <v>962</v>
      </c>
      <c r="G2259" s="206"/>
      <c r="H2259" s="208" t="s">
        <v>1</v>
      </c>
      <c r="I2259" s="210"/>
      <c r="J2259" s="206"/>
      <c r="K2259" s="206"/>
      <c r="L2259" s="211"/>
      <c r="M2259" s="212"/>
      <c r="N2259" s="213"/>
      <c r="O2259" s="213"/>
      <c r="P2259" s="213"/>
      <c r="Q2259" s="213"/>
      <c r="R2259" s="213"/>
      <c r="S2259" s="213"/>
      <c r="T2259" s="214"/>
      <c r="AT2259" s="215" t="s">
        <v>183</v>
      </c>
      <c r="AU2259" s="215" t="s">
        <v>89</v>
      </c>
      <c r="AV2259" s="13" t="s">
        <v>87</v>
      </c>
      <c r="AW2259" s="13" t="s">
        <v>36</v>
      </c>
      <c r="AX2259" s="13" t="s">
        <v>79</v>
      </c>
      <c r="AY2259" s="215" t="s">
        <v>174</v>
      </c>
    </row>
    <row r="2260" spans="2:51" s="14" customFormat="1" ht="11.25">
      <c r="B2260" s="216"/>
      <c r="C2260" s="217"/>
      <c r="D2260" s="207" t="s">
        <v>183</v>
      </c>
      <c r="E2260" s="218" t="s">
        <v>1</v>
      </c>
      <c r="F2260" s="219" t="s">
        <v>963</v>
      </c>
      <c r="G2260" s="217"/>
      <c r="H2260" s="220">
        <v>72.58</v>
      </c>
      <c r="I2260" s="221"/>
      <c r="J2260" s="217"/>
      <c r="K2260" s="217"/>
      <c r="L2260" s="222"/>
      <c r="M2260" s="223"/>
      <c r="N2260" s="224"/>
      <c r="O2260" s="224"/>
      <c r="P2260" s="224"/>
      <c r="Q2260" s="224"/>
      <c r="R2260" s="224"/>
      <c r="S2260" s="224"/>
      <c r="T2260" s="225"/>
      <c r="AT2260" s="226" t="s">
        <v>183</v>
      </c>
      <c r="AU2260" s="226" t="s">
        <v>89</v>
      </c>
      <c r="AV2260" s="14" t="s">
        <v>89</v>
      </c>
      <c r="AW2260" s="14" t="s">
        <v>36</v>
      </c>
      <c r="AX2260" s="14" t="s">
        <v>79</v>
      </c>
      <c r="AY2260" s="226" t="s">
        <v>174</v>
      </c>
    </row>
    <row r="2261" spans="2:51" s="14" customFormat="1" ht="11.25">
      <c r="B2261" s="216"/>
      <c r="C2261" s="217"/>
      <c r="D2261" s="207" t="s">
        <v>183</v>
      </c>
      <c r="E2261" s="218" t="s">
        <v>1</v>
      </c>
      <c r="F2261" s="219" t="s">
        <v>964</v>
      </c>
      <c r="G2261" s="217"/>
      <c r="H2261" s="220">
        <v>5.08</v>
      </c>
      <c r="I2261" s="221"/>
      <c r="J2261" s="217"/>
      <c r="K2261" s="217"/>
      <c r="L2261" s="222"/>
      <c r="M2261" s="223"/>
      <c r="N2261" s="224"/>
      <c r="O2261" s="224"/>
      <c r="P2261" s="224"/>
      <c r="Q2261" s="224"/>
      <c r="R2261" s="224"/>
      <c r="S2261" s="224"/>
      <c r="T2261" s="225"/>
      <c r="AT2261" s="226" t="s">
        <v>183</v>
      </c>
      <c r="AU2261" s="226" t="s">
        <v>89</v>
      </c>
      <c r="AV2261" s="14" t="s">
        <v>89</v>
      </c>
      <c r="AW2261" s="14" t="s">
        <v>36</v>
      </c>
      <c r="AX2261" s="14" t="s">
        <v>79</v>
      </c>
      <c r="AY2261" s="226" t="s">
        <v>174</v>
      </c>
    </row>
    <row r="2262" spans="2:51" s="13" customFormat="1" ht="11.25">
      <c r="B2262" s="205"/>
      <c r="C2262" s="206"/>
      <c r="D2262" s="207" t="s">
        <v>183</v>
      </c>
      <c r="E2262" s="208" t="s">
        <v>1</v>
      </c>
      <c r="F2262" s="209" t="s">
        <v>2101</v>
      </c>
      <c r="G2262" s="206"/>
      <c r="H2262" s="208" t="s">
        <v>1</v>
      </c>
      <c r="I2262" s="210"/>
      <c r="J2262" s="206"/>
      <c r="K2262" s="206"/>
      <c r="L2262" s="211"/>
      <c r="M2262" s="212"/>
      <c r="N2262" s="213"/>
      <c r="O2262" s="213"/>
      <c r="P2262" s="213"/>
      <c r="Q2262" s="213"/>
      <c r="R2262" s="213"/>
      <c r="S2262" s="213"/>
      <c r="T2262" s="214"/>
      <c r="AT2262" s="215" t="s">
        <v>183</v>
      </c>
      <c r="AU2262" s="215" t="s">
        <v>89</v>
      </c>
      <c r="AV2262" s="13" t="s">
        <v>87</v>
      </c>
      <c r="AW2262" s="13" t="s">
        <v>36</v>
      </c>
      <c r="AX2262" s="13" t="s">
        <v>79</v>
      </c>
      <c r="AY2262" s="215" t="s">
        <v>174</v>
      </c>
    </row>
    <row r="2263" spans="2:51" s="14" customFormat="1" ht="11.25">
      <c r="B2263" s="216"/>
      <c r="C2263" s="217"/>
      <c r="D2263" s="207" t="s">
        <v>183</v>
      </c>
      <c r="E2263" s="218" t="s">
        <v>1</v>
      </c>
      <c r="F2263" s="219" t="s">
        <v>2102</v>
      </c>
      <c r="G2263" s="217"/>
      <c r="H2263" s="220">
        <v>1.725</v>
      </c>
      <c r="I2263" s="221"/>
      <c r="J2263" s="217"/>
      <c r="K2263" s="217"/>
      <c r="L2263" s="222"/>
      <c r="M2263" s="223"/>
      <c r="N2263" s="224"/>
      <c r="O2263" s="224"/>
      <c r="P2263" s="224"/>
      <c r="Q2263" s="224"/>
      <c r="R2263" s="224"/>
      <c r="S2263" s="224"/>
      <c r="T2263" s="225"/>
      <c r="AT2263" s="226" t="s">
        <v>183</v>
      </c>
      <c r="AU2263" s="226" t="s">
        <v>89</v>
      </c>
      <c r="AV2263" s="14" t="s">
        <v>89</v>
      </c>
      <c r="AW2263" s="14" t="s">
        <v>36</v>
      </c>
      <c r="AX2263" s="14" t="s">
        <v>79</v>
      </c>
      <c r="AY2263" s="226" t="s">
        <v>174</v>
      </c>
    </row>
    <row r="2264" spans="2:51" s="14" customFormat="1" ht="11.25">
      <c r="B2264" s="216"/>
      <c r="C2264" s="217"/>
      <c r="D2264" s="207" t="s">
        <v>183</v>
      </c>
      <c r="E2264" s="218" t="s">
        <v>1</v>
      </c>
      <c r="F2264" s="219" t="s">
        <v>2107</v>
      </c>
      <c r="G2264" s="217"/>
      <c r="H2264" s="220">
        <v>0.84</v>
      </c>
      <c r="I2264" s="221"/>
      <c r="J2264" s="217"/>
      <c r="K2264" s="217"/>
      <c r="L2264" s="222"/>
      <c r="M2264" s="223"/>
      <c r="N2264" s="224"/>
      <c r="O2264" s="224"/>
      <c r="P2264" s="224"/>
      <c r="Q2264" s="224"/>
      <c r="R2264" s="224"/>
      <c r="S2264" s="224"/>
      <c r="T2264" s="225"/>
      <c r="AT2264" s="226" t="s">
        <v>183</v>
      </c>
      <c r="AU2264" s="226" t="s">
        <v>89</v>
      </c>
      <c r="AV2264" s="14" t="s">
        <v>89</v>
      </c>
      <c r="AW2264" s="14" t="s">
        <v>36</v>
      </c>
      <c r="AX2264" s="14" t="s">
        <v>79</v>
      </c>
      <c r="AY2264" s="226" t="s">
        <v>174</v>
      </c>
    </row>
    <row r="2265" spans="2:51" s="16" customFormat="1" ht="11.25">
      <c r="B2265" s="238"/>
      <c r="C2265" s="239"/>
      <c r="D2265" s="207" t="s">
        <v>183</v>
      </c>
      <c r="E2265" s="240" t="s">
        <v>1</v>
      </c>
      <c r="F2265" s="241" t="s">
        <v>226</v>
      </c>
      <c r="G2265" s="239"/>
      <c r="H2265" s="242">
        <v>80.225</v>
      </c>
      <c r="I2265" s="243"/>
      <c r="J2265" s="239"/>
      <c r="K2265" s="239"/>
      <c r="L2265" s="244"/>
      <c r="M2265" s="245"/>
      <c r="N2265" s="246"/>
      <c r="O2265" s="246"/>
      <c r="P2265" s="246"/>
      <c r="Q2265" s="246"/>
      <c r="R2265" s="246"/>
      <c r="S2265" s="246"/>
      <c r="T2265" s="247"/>
      <c r="AT2265" s="248" t="s">
        <v>183</v>
      </c>
      <c r="AU2265" s="248" t="s">
        <v>89</v>
      </c>
      <c r="AV2265" s="16" t="s">
        <v>194</v>
      </c>
      <c r="AW2265" s="16" t="s">
        <v>36</v>
      </c>
      <c r="AX2265" s="16" t="s">
        <v>79</v>
      </c>
      <c r="AY2265" s="248" t="s">
        <v>174</v>
      </c>
    </row>
    <row r="2266" spans="2:51" s="15" customFormat="1" ht="11.25">
      <c r="B2266" s="227"/>
      <c r="C2266" s="228"/>
      <c r="D2266" s="207" t="s">
        <v>183</v>
      </c>
      <c r="E2266" s="229" t="s">
        <v>1</v>
      </c>
      <c r="F2266" s="230" t="s">
        <v>188</v>
      </c>
      <c r="G2266" s="228"/>
      <c r="H2266" s="231">
        <v>175.41400000000002</v>
      </c>
      <c r="I2266" s="232"/>
      <c r="J2266" s="228"/>
      <c r="K2266" s="228"/>
      <c r="L2266" s="233"/>
      <c r="M2266" s="234"/>
      <c r="N2266" s="235"/>
      <c r="O2266" s="235"/>
      <c r="P2266" s="235"/>
      <c r="Q2266" s="235"/>
      <c r="R2266" s="235"/>
      <c r="S2266" s="235"/>
      <c r="T2266" s="236"/>
      <c r="AT2266" s="237" t="s">
        <v>183</v>
      </c>
      <c r="AU2266" s="237" t="s">
        <v>89</v>
      </c>
      <c r="AV2266" s="15" t="s">
        <v>181</v>
      </c>
      <c r="AW2266" s="15" t="s">
        <v>36</v>
      </c>
      <c r="AX2266" s="15" t="s">
        <v>87</v>
      </c>
      <c r="AY2266" s="237" t="s">
        <v>174</v>
      </c>
    </row>
    <row r="2267" spans="1:65" s="2" customFormat="1" ht="14.45" customHeight="1">
      <c r="A2267" s="35"/>
      <c r="B2267" s="36"/>
      <c r="C2267" s="192" t="s">
        <v>2108</v>
      </c>
      <c r="D2267" s="192" t="s">
        <v>176</v>
      </c>
      <c r="E2267" s="193" t="s">
        <v>2109</v>
      </c>
      <c r="F2267" s="194" t="s">
        <v>2110</v>
      </c>
      <c r="G2267" s="195" t="s">
        <v>179</v>
      </c>
      <c r="H2267" s="196">
        <v>167.923</v>
      </c>
      <c r="I2267" s="197"/>
      <c r="J2267" s="198">
        <f>ROUND(I2267*H2267,2)</f>
        <v>0</v>
      </c>
      <c r="K2267" s="194" t="s">
        <v>180</v>
      </c>
      <c r="L2267" s="40"/>
      <c r="M2267" s="199" t="s">
        <v>1</v>
      </c>
      <c r="N2267" s="200" t="s">
        <v>44</v>
      </c>
      <c r="O2267" s="72"/>
      <c r="P2267" s="201">
        <f>O2267*H2267</f>
        <v>0</v>
      </c>
      <c r="Q2267" s="201">
        <v>0.00455</v>
      </c>
      <c r="R2267" s="201">
        <f>Q2267*H2267</f>
        <v>0.76404965</v>
      </c>
      <c r="S2267" s="201">
        <v>0</v>
      </c>
      <c r="T2267" s="202">
        <f>S2267*H2267</f>
        <v>0</v>
      </c>
      <c r="U2267" s="35"/>
      <c r="V2267" s="35"/>
      <c r="W2267" s="35"/>
      <c r="X2267" s="35"/>
      <c r="Y2267" s="35"/>
      <c r="Z2267" s="35"/>
      <c r="AA2267" s="35"/>
      <c r="AB2267" s="35"/>
      <c r="AC2267" s="35"/>
      <c r="AD2267" s="35"/>
      <c r="AE2267" s="35"/>
      <c r="AR2267" s="203" t="s">
        <v>278</v>
      </c>
      <c r="AT2267" s="203" t="s">
        <v>176</v>
      </c>
      <c r="AU2267" s="203" t="s">
        <v>89</v>
      </c>
      <c r="AY2267" s="18" t="s">
        <v>174</v>
      </c>
      <c r="BE2267" s="204">
        <f>IF(N2267="základní",J2267,0)</f>
        <v>0</v>
      </c>
      <c r="BF2267" s="204">
        <f>IF(N2267="snížená",J2267,0)</f>
        <v>0</v>
      </c>
      <c r="BG2267" s="204">
        <f>IF(N2267="zákl. přenesená",J2267,0)</f>
        <v>0</v>
      </c>
      <c r="BH2267" s="204">
        <f>IF(N2267="sníž. přenesená",J2267,0)</f>
        <v>0</v>
      </c>
      <c r="BI2267" s="204">
        <f>IF(N2267="nulová",J2267,0)</f>
        <v>0</v>
      </c>
      <c r="BJ2267" s="18" t="s">
        <v>87</v>
      </c>
      <c r="BK2267" s="204">
        <f>ROUND(I2267*H2267,2)</f>
        <v>0</v>
      </c>
      <c r="BL2267" s="18" t="s">
        <v>278</v>
      </c>
      <c r="BM2267" s="203" t="s">
        <v>2111</v>
      </c>
    </row>
    <row r="2268" spans="2:51" s="13" customFormat="1" ht="11.25">
      <c r="B2268" s="205"/>
      <c r="C2268" s="206"/>
      <c r="D2268" s="207" t="s">
        <v>183</v>
      </c>
      <c r="E2268" s="208" t="s">
        <v>1</v>
      </c>
      <c r="F2268" s="209" t="s">
        <v>529</v>
      </c>
      <c r="G2268" s="206"/>
      <c r="H2268" s="208" t="s">
        <v>1</v>
      </c>
      <c r="I2268" s="210"/>
      <c r="J2268" s="206"/>
      <c r="K2268" s="206"/>
      <c r="L2268" s="211"/>
      <c r="M2268" s="212"/>
      <c r="N2268" s="213"/>
      <c r="O2268" s="213"/>
      <c r="P2268" s="213"/>
      <c r="Q2268" s="213"/>
      <c r="R2268" s="213"/>
      <c r="S2268" s="213"/>
      <c r="T2268" s="214"/>
      <c r="AT2268" s="215" t="s">
        <v>183</v>
      </c>
      <c r="AU2268" s="215" t="s">
        <v>89</v>
      </c>
      <c r="AV2268" s="13" t="s">
        <v>87</v>
      </c>
      <c r="AW2268" s="13" t="s">
        <v>36</v>
      </c>
      <c r="AX2268" s="13" t="s">
        <v>79</v>
      </c>
      <c r="AY2268" s="215" t="s">
        <v>174</v>
      </c>
    </row>
    <row r="2269" spans="2:51" s="13" customFormat="1" ht="11.25">
      <c r="B2269" s="205"/>
      <c r="C2269" s="206"/>
      <c r="D2269" s="207" t="s">
        <v>183</v>
      </c>
      <c r="E2269" s="208" t="s">
        <v>1</v>
      </c>
      <c r="F2269" s="209" t="s">
        <v>2095</v>
      </c>
      <c r="G2269" s="206"/>
      <c r="H2269" s="208" t="s">
        <v>1</v>
      </c>
      <c r="I2269" s="210"/>
      <c r="J2269" s="206"/>
      <c r="K2269" s="206"/>
      <c r="L2269" s="211"/>
      <c r="M2269" s="212"/>
      <c r="N2269" s="213"/>
      <c r="O2269" s="213"/>
      <c r="P2269" s="213"/>
      <c r="Q2269" s="213"/>
      <c r="R2269" s="213"/>
      <c r="S2269" s="213"/>
      <c r="T2269" s="214"/>
      <c r="AT2269" s="215" t="s">
        <v>183</v>
      </c>
      <c r="AU2269" s="215" t="s">
        <v>89</v>
      </c>
      <c r="AV2269" s="13" t="s">
        <v>87</v>
      </c>
      <c r="AW2269" s="13" t="s">
        <v>36</v>
      </c>
      <c r="AX2269" s="13" t="s">
        <v>79</v>
      </c>
      <c r="AY2269" s="215" t="s">
        <v>174</v>
      </c>
    </row>
    <row r="2270" spans="2:51" s="13" customFormat="1" ht="11.25">
      <c r="B2270" s="205"/>
      <c r="C2270" s="206"/>
      <c r="D2270" s="207" t="s">
        <v>183</v>
      </c>
      <c r="E2270" s="208" t="s">
        <v>1</v>
      </c>
      <c r="F2270" s="209" t="s">
        <v>2096</v>
      </c>
      <c r="G2270" s="206"/>
      <c r="H2270" s="208" t="s">
        <v>1</v>
      </c>
      <c r="I2270" s="210"/>
      <c r="J2270" s="206"/>
      <c r="K2270" s="206"/>
      <c r="L2270" s="211"/>
      <c r="M2270" s="212"/>
      <c r="N2270" s="213"/>
      <c r="O2270" s="213"/>
      <c r="P2270" s="213"/>
      <c r="Q2270" s="213"/>
      <c r="R2270" s="213"/>
      <c r="S2270" s="213"/>
      <c r="T2270" s="214"/>
      <c r="AT2270" s="215" t="s">
        <v>183</v>
      </c>
      <c r="AU2270" s="215" t="s">
        <v>89</v>
      </c>
      <c r="AV2270" s="13" t="s">
        <v>87</v>
      </c>
      <c r="AW2270" s="13" t="s">
        <v>36</v>
      </c>
      <c r="AX2270" s="13" t="s">
        <v>79</v>
      </c>
      <c r="AY2270" s="215" t="s">
        <v>174</v>
      </c>
    </row>
    <row r="2271" spans="2:51" s="14" customFormat="1" ht="11.25">
      <c r="B2271" s="216"/>
      <c r="C2271" s="217"/>
      <c r="D2271" s="207" t="s">
        <v>183</v>
      </c>
      <c r="E2271" s="218" t="s">
        <v>1</v>
      </c>
      <c r="F2271" s="219" t="s">
        <v>683</v>
      </c>
      <c r="G2271" s="217"/>
      <c r="H2271" s="220">
        <v>17.02</v>
      </c>
      <c r="I2271" s="221"/>
      <c r="J2271" s="217"/>
      <c r="K2271" s="217"/>
      <c r="L2271" s="222"/>
      <c r="M2271" s="223"/>
      <c r="N2271" s="224"/>
      <c r="O2271" s="224"/>
      <c r="P2271" s="224"/>
      <c r="Q2271" s="224"/>
      <c r="R2271" s="224"/>
      <c r="S2271" s="224"/>
      <c r="T2271" s="225"/>
      <c r="AT2271" s="226" t="s">
        <v>183</v>
      </c>
      <c r="AU2271" s="226" t="s">
        <v>89</v>
      </c>
      <c r="AV2271" s="14" t="s">
        <v>89</v>
      </c>
      <c r="AW2271" s="14" t="s">
        <v>36</v>
      </c>
      <c r="AX2271" s="14" t="s">
        <v>79</v>
      </c>
      <c r="AY2271" s="226" t="s">
        <v>174</v>
      </c>
    </row>
    <row r="2272" spans="2:51" s="14" customFormat="1" ht="11.25">
      <c r="B2272" s="216"/>
      <c r="C2272" s="217"/>
      <c r="D2272" s="207" t="s">
        <v>183</v>
      </c>
      <c r="E2272" s="218" t="s">
        <v>1</v>
      </c>
      <c r="F2272" s="219" t="s">
        <v>955</v>
      </c>
      <c r="G2272" s="217"/>
      <c r="H2272" s="220">
        <v>1.28</v>
      </c>
      <c r="I2272" s="221"/>
      <c r="J2272" s="217"/>
      <c r="K2272" s="217"/>
      <c r="L2272" s="222"/>
      <c r="M2272" s="223"/>
      <c r="N2272" s="224"/>
      <c r="O2272" s="224"/>
      <c r="P2272" s="224"/>
      <c r="Q2272" s="224"/>
      <c r="R2272" s="224"/>
      <c r="S2272" s="224"/>
      <c r="T2272" s="225"/>
      <c r="AT2272" s="226" t="s">
        <v>183</v>
      </c>
      <c r="AU2272" s="226" t="s">
        <v>89</v>
      </c>
      <c r="AV2272" s="14" t="s">
        <v>89</v>
      </c>
      <c r="AW2272" s="14" t="s">
        <v>36</v>
      </c>
      <c r="AX2272" s="14" t="s">
        <v>79</v>
      </c>
      <c r="AY2272" s="226" t="s">
        <v>174</v>
      </c>
    </row>
    <row r="2273" spans="2:51" s="14" customFormat="1" ht="11.25">
      <c r="B2273" s="216"/>
      <c r="C2273" s="217"/>
      <c r="D2273" s="207" t="s">
        <v>183</v>
      </c>
      <c r="E2273" s="218" t="s">
        <v>1</v>
      </c>
      <c r="F2273" s="219" t="s">
        <v>956</v>
      </c>
      <c r="G2273" s="217"/>
      <c r="H2273" s="220">
        <v>5.5</v>
      </c>
      <c r="I2273" s="221"/>
      <c r="J2273" s="217"/>
      <c r="K2273" s="217"/>
      <c r="L2273" s="222"/>
      <c r="M2273" s="223"/>
      <c r="N2273" s="224"/>
      <c r="O2273" s="224"/>
      <c r="P2273" s="224"/>
      <c r="Q2273" s="224"/>
      <c r="R2273" s="224"/>
      <c r="S2273" s="224"/>
      <c r="T2273" s="225"/>
      <c r="AT2273" s="226" t="s">
        <v>183</v>
      </c>
      <c r="AU2273" s="226" t="s">
        <v>89</v>
      </c>
      <c r="AV2273" s="14" t="s">
        <v>89</v>
      </c>
      <c r="AW2273" s="14" t="s">
        <v>36</v>
      </c>
      <c r="AX2273" s="14" t="s">
        <v>79</v>
      </c>
      <c r="AY2273" s="226" t="s">
        <v>174</v>
      </c>
    </row>
    <row r="2274" spans="2:51" s="13" customFormat="1" ht="11.25">
      <c r="B2274" s="205"/>
      <c r="C2274" s="206"/>
      <c r="D2274" s="207" t="s">
        <v>183</v>
      </c>
      <c r="E2274" s="208" t="s">
        <v>1</v>
      </c>
      <c r="F2274" s="209" t="s">
        <v>2097</v>
      </c>
      <c r="G2274" s="206"/>
      <c r="H2274" s="208" t="s">
        <v>1</v>
      </c>
      <c r="I2274" s="210"/>
      <c r="J2274" s="206"/>
      <c r="K2274" s="206"/>
      <c r="L2274" s="211"/>
      <c r="M2274" s="212"/>
      <c r="N2274" s="213"/>
      <c r="O2274" s="213"/>
      <c r="P2274" s="213"/>
      <c r="Q2274" s="213"/>
      <c r="R2274" s="213"/>
      <c r="S2274" s="213"/>
      <c r="T2274" s="214"/>
      <c r="AT2274" s="215" t="s">
        <v>183</v>
      </c>
      <c r="AU2274" s="215" t="s">
        <v>89</v>
      </c>
      <c r="AV2274" s="13" t="s">
        <v>87</v>
      </c>
      <c r="AW2274" s="13" t="s">
        <v>36</v>
      </c>
      <c r="AX2274" s="13" t="s">
        <v>79</v>
      </c>
      <c r="AY2274" s="215" t="s">
        <v>174</v>
      </c>
    </row>
    <row r="2275" spans="2:51" s="14" customFormat="1" ht="11.25">
      <c r="B2275" s="216"/>
      <c r="C2275" s="217"/>
      <c r="D2275" s="207" t="s">
        <v>183</v>
      </c>
      <c r="E2275" s="218" t="s">
        <v>1</v>
      </c>
      <c r="F2275" s="219" t="s">
        <v>958</v>
      </c>
      <c r="G2275" s="217"/>
      <c r="H2275" s="220">
        <v>50.63</v>
      </c>
      <c r="I2275" s="221"/>
      <c r="J2275" s="217"/>
      <c r="K2275" s="217"/>
      <c r="L2275" s="222"/>
      <c r="M2275" s="223"/>
      <c r="N2275" s="224"/>
      <c r="O2275" s="224"/>
      <c r="P2275" s="224"/>
      <c r="Q2275" s="224"/>
      <c r="R2275" s="224"/>
      <c r="S2275" s="224"/>
      <c r="T2275" s="225"/>
      <c r="AT2275" s="226" t="s">
        <v>183</v>
      </c>
      <c r="AU2275" s="226" t="s">
        <v>89</v>
      </c>
      <c r="AV2275" s="14" t="s">
        <v>89</v>
      </c>
      <c r="AW2275" s="14" t="s">
        <v>36</v>
      </c>
      <c r="AX2275" s="14" t="s">
        <v>79</v>
      </c>
      <c r="AY2275" s="226" t="s">
        <v>174</v>
      </c>
    </row>
    <row r="2276" spans="2:51" s="13" customFormat="1" ht="11.25">
      <c r="B2276" s="205"/>
      <c r="C2276" s="206"/>
      <c r="D2276" s="207" t="s">
        <v>183</v>
      </c>
      <c r="E2276" s="208" t="s">
        <v>1</v>
      </c>
      <c r="F2276" s="209" t="s">
        <v>2098</v>
      </c>
      <c r="G2276" s="206"/>
      <c r="H2276" s="208" t="s">
        <v>1</v>
      </c>
      <c r="I2276" s="210"/>
      <c r="J2276" s="206"/>
      <c r="K2276" s="206"/>
      <c r="L2276" s="211"/>
      <c r="M2276" s="212"/>
      <c r="N2276" s="213"/>
      <c r="O2276" s="213"/>
      <c r="P2276" s="213"/>
      <c r="Q2276" s="213"/>
      <c r="R2276" s="213"/>
      <c r="S2276" s="213"/>
      <c r="T2276" s="214"/>
      <c r="AT2276" s="215" t="s">
        <v>183</v>
      </c>
      <c r="AU2276" s="215" t="s">
        <v>89</v>
      </c>
      <c r="AV2276" s="13" t="s">
        <v>87</v>
      </c>
      <c r="AW2276" s="13" t="s">
        <v>36</v>
      </c>
      <c r="AX2276" s="13" t="s">
        <v>79</v>
      </c>
      <c r="AY2276" s="215" t="s">
        <v>174</v>
      </c>
    </row>
    <row r="2277" spans="2:51" s="14" customFormat="1" ht="11.25">
      <c r="B2277" s="216"/>
      <c r="C2277" s="217"/>
      <c r="D2277" s="207" t="s">
        <v>183</v>
      </c>
      <c r="E2277" s="218" t="s">
        <v>1</v>
      </c>
      <c r="F2277" s="219" t="s">
        <v>2099</v>
      </c>
      <c r="G2277" s="217"/>
      <c r="H2277" s="220">
        <v>14.798</v>
      </c>
      <c r="I2277" s="221"/>
      <c r="J2277" s="217"/>
      <c r="K2277" s="217"/>
      <c r="L2277" s="222"/>
      <c r="M2277" s="223"/>
      <c r="N2277" s="224"/>
      <c r="O2277" s="224"/>
      <c r="P2277" s="224"/>
      <c r="Q2277" s="224"/>
      <c r="R2277" s="224"/>
      <c r="S2277" s="224"/>
      <c r="T2277" s="225"/>
      <c r="AT2277" s="226" t="s">
        <v>183</v>
      </c>
      <c r="AU2277" s="226" t="s">
        <v>89</v>
      </c>
      <c r="AV2277" s="14" t="s">
        <v>89</v>
      </c>
      <c r="AW2277" s="14" t="s">
        <v>36</v>
      </c>
      <c r="AX2277" s="14" t="s">
        <v>79</v>
      </c>
      <c r="AY2277" s="226" t="s">
        <v>174</v>
      </c>
    </row>
    <row r="2278" spans="2:51" s="16" customFormat="1" ht="11.25">
      <c r="B2278" s="238"/>
      <c r="C2278" s="239"/>
      <c r="D2278" s="207" t="s">
        <v>183</v>
      </c>
      <c r="E2278" s="240" t="s">
        <v>1</v>
      </c>
      <c r="F2278" s="241" t="s">
        <v>226</v>
      </c>
      <c r="G2278" s="239"/>
      <c r="H2278" s="242">
        <v>89.22800000000001</v>
      </c>
      <c r="I2278" s="243"/>
      <c r="J2278" s="239"/>
      <c r="K2278" s="239"/>
      <c r="L2278" s="244"/>
      <c r="M2278" s="245"/>
      <c r="N2278" s="246"/>
      <c r="O2278" s="246"/>
      <c r="P2278" s="246"/>
      <c r="Q2278" s="246"/>
      <c r="R2278" s="246"/>
      <c r="S2278" s="246"/>
      <c r="T2278" s="247"/>
      <c r="AT2278" s="248" t="s">
        <v>183</v>
      </c>
      <c r="AU2278" s="248" t="s">
        <v>89</v>
      </c>
      <c r="AV2278" s="16" t="s">
        <v>194</v>
      </c>
      <c r="AW2278" s="16" t="s">
        <v>36</v>
      </c>
      <c r="AX2278" s="16" t="s">
        <v>79</v>
      </c>
      <c r="AY2278" s="248" t="s">
        <v>174</v>
      </c>
    </row>
    <row r="2279" spans="2:51" s="13" customFormat="1" ht="11.25">
      <c r="B2279" s="205"/>
      <c r="C2279" s="206"/>
      <c r="D2279" s="207" t="s">
        <v>183</v>
      </c>
      <c r="E2279" s="208" t="s">
        <v>1</v>
      </c>
      <c r="F2279" s="209" t="s">
        <v>962</v>
      </c>
      <c r="G2279" s="206"/>
      <c r="H2279" s="208" t="s">
        <v>1</v>
      </c>
      <c r="I2279" s="210"/>
      <c r="J2279" s="206"/>
      <c r="K2279" s="206"/>
      <c r="L2279" s="211"/>
      <c r="M2279" s="212"/>
      <c r="N2279" s="213"/>
      <c r="O2279" s="213"/>
      <c r="P2279" s="213"/>
      <c r="Q2279" s="213"/>
      <c r="R2279" s="213"/>
      <c r="S2279" s="213"/>
      <c r="T2279" s="214"/>
      <c r="AT2279" s="215" t="s">
        <v>183</v>
      </c>
      <c r="AU2279" s="215" t="s">
        <v>89</v>
      </c>
      <c r="AV2279" s="13" t="s">
        <v>87</v>
      </c>
      <c r="AW2279" s="13" t="s">
        <v>36</v>
      </c>
      <c r="AX2279" s="13" t="s">
        <v>79</v>
      </c>
      <c r="AY2279" s="215" t="s">
        <v>174</v>
      </c>
    </row>
    <row r="2280" spans="2:51" s="14" customFormat="1" ht="11.25">
      <c r="B2280" s="216"/>
      <c r="C2280" s="217"/>
      <c r="D2280" s="207" t="s">
        <v>183</v>
      </c>
      <c r="E2280" s="218" t="s">
        <v>1</v>
      </c>
      <c r="F2280" s="219" t="s">
        <v>963</v>
      </c>
      <c r="G2280" s="217"/>
      <c r="H2280" s="220">
        <v>72.58</v>
      </c>
      <c r="I2280" s="221"/>
      <c r="J2280" s="217"/>
      <c r="K2280" s="217"/>
      <c r="L2280" s="222"/>
      <c r="M2280" s="223"/>
      <c r="N2280" s="224"/>
      <c r="O2280" s="224"/>
      <c r="P2280" s="224"/>
      <c r="Q2280" s="224"/>
      <c r="R2280" s="224"/>
      <c r="S2280" s="224"/>
      <c r="T2280" s="225"/>
      <c r="AT2280" s="226" t="s">
        <v>183</v>
      </c>
      <c r="AU2280" s="226" t="s">
        <v>89</v>
      </c>
      <c r="AV2280" s="14" t="s">
        <v>89</v>
      </c>
      <c r="AW2280" s="14" t="s">
        <v>36</v>
      </c>
      <c r="AX2280" s="14" t="s">
        <v>79</v>
      </c>
      <c r="AY2280" s="226" t="s">
        <v>174</v>
      </c>
    </row>
    <row r="2281" spans="2:51" s="14" customFormat="1" ht="11.25">
      <c r="B2281" s="216"/>
      <c r="C2281" s="217"/>
      <c r="D2281" s="207" t="s">
        <v>183</v>
      </c>
      <c r="E2281" s="218" t="s">
        <v>1</v>
      </c>
      <c r="F2281" s="219" t="s">
        <v>964</v>
      </c>
      <c r="G2281" s="217"/>
      <c r="H2281" s="220">
        <v>5.08</v>
      </c>
      <c r="I2281" s="221"/>
      <c r="J2281" s="217"/>
      <c r="K2281" s="217"/>
      <c r="L2281" s="222"/>
      <c r="M2281" s="223"/>
      <c r="N2281" s="224"/>
      <c r="O2281" s="224"/>
      <c r="P2281" s="224"/>
      <c r="Q2281" s="224"/>
      <c r="R2281" s="224"/>
      <c r="S2281" s="224"/>
      <c r="T2281" s="225"/>
      <c r="AT2281" s="226" t="s">
        <v>183</v>
      </c>
      <c r="AU2281" s="226" t="s">
        <v>89</v>
      </c>
      <c r="AV2281" s="14" t="s">
        <v>89</v>
      </c>
      <c r="AW2281" s="14" t="s">
        <v>36</v>
      </c>
      <c r="AX2281" s="14" t="s">
        <v>79</v>
      </c>
      <c r="AY2281" s="226" t="s">
        <v>174</v>
      </c>
    </row>
    <row r="2282" spans="2:51" s="13" customFormat="1" ht="11.25">
      <c r="B2282" s="205"/>
      <c r="C2282" s="206"/>
      <c r="D2282" s="207" t="s">
        <v>183</v>
      </c>
      <c r="E2282" s="208" t="s">
        <v>1</v>
      </c>
      <c r="F2282" s="209" t="s">
        <v>2101</v>
      </c>
      <c r="G2282" s="206"/>
      <c r="H2282" s="208" t="s">
        <v>1</v>
      </c>
      <c r="I2282" s="210"/>
      <c r="J2282" s="206"/>
      <c r="K2282" s="206"/>
      <c r="L2282" s="211"/>
      <c r="M2282" s="212"/>
      <c r="N2282" s="213"/>
      <c r="O2282" s="213"/>
      <c r="P2282" s="213"/>
      <c r="Q2282" s="213"/>
      <c r="R2282" s="213"/>
      <c r="S2282" s="213"/>
      <c r="T2282" s="214"/>
      <c r="AT2282" s="215" t="s">
        <v>183</v>
      </c>
      <c r="AU2282" s="215" t="s">
        <v>89</v>
      </c>
      <c r="AV2282" s="13" t="s">
        <v>87</v>
      </c>
      <c r="AW2282" s="13" t="s">
        <v>36</v>
      </c>
      <c r="AX2282" s="13" t="s">
        <v>79</v>
      </c>
      <c r="AY2282" s="215" t="s">
        <v>174</v>
      </c>
    </row>
    <row r="2283" spans="2:51" s="14" customFormat="1" ht="11.25">
      <c r="B2283" s="216"/>
      <c r="C2283" s="217"/>
      <c r="D2283" s="207" t="s">
        <v>183</v>
      </c>
      <c r="E2283" s="218" t="s">
        <v>1</v>
      </c>
      <c r="F2283" s="219" t="s">
        <v>2112</v>
      </c>
      <c r="G2283" s="217"/>
      <c r="H2283" s="220">
        <v>1.035</v>
      </c>
      <c r="I2283" s="221"/>
      <c r="J2283" s="217"/>
      <c r="K2283" s="217"/>
      <c r="L2283" s="222"/>
      <c r="M2283" s="223"/>
      <c r="N2283" s="224"/>
      <c r="O2283" s="224"/>
      <c r="P2283" s="224"/>
      <c r="Q2283" s="224"/>
      <c r="R2283" s="224"/>
      <c r="S2283" s="224"/>
      <c r="T2283" s="225"/>
      <c r="AT2283" s="226" t="s">
        <v>183</v>
      </c>
      <c r="AU2283" s="226" t="s">
        <v>89</v>
      </c>
      <c r="AV2283" s="14" t="s">
        <v>89</v>
      </c>
      <c r="AW2283" s="14" t="s">
        <v>36</v>
      </c>
      <c r="AX2283" s="14" t="s">
        <v>79</v>
      </c>
      <c r="AY2283" s="226" t="s">
        <v>174</v>
      </c>
    </row>
    <row r="2284" spans="2:51" s="16" customFormat="1" ht="11.25">
      <c r="B2284" s="238"/>
      <c r="C2284" s="239"/>
      <c r="D2284" s="207" t="s">
        <v>183</v>
      </c>
      <c r="E2284" s="240" t="s">
        <v>1</v>
      </c>
      <c r="F2284" s="241" t="s">
        <v>226</v>
      </c>
      <c r="G2284" s="239"/>
      <c r="H2284" s="242">
        <v>78.695</v>
      </c>
      <c r="I2284" s="243"/>
      <c r="J2284" s="239"/>
      <c r="K2284" s="239"/>
      <c r="L2284" s="244"/>
      <c r="M2284" s="245"/>
      <c r="N2284" s="246"/>
      <c r="O2284" s="246"/>
      <c r="P2284" s="246"/>
      <c r="Q2284" s="246"/>
      <c r="R2284" s="246"/>
      <c r="S2284" s="246"/>
      <c r="T2284" s="247"/>
      <c r="AT2284" s="248" t="s">
        <v>183</v>
      </c>
      <c r="AU2284" s="248" t="s">
        <v>89</v>
      </c>
      <c r="AV2284" s="16" t="s">
        <v>194</v>
      </c>
      <c r="AW2284" s="16" t="s">
        <v>36</v>
      </c>
      <c r="AX2284" s="16" t="s">
        <v>79</v>
      </c>
      <c r="AY2284" s="248" t="s">
        <v>174</v>
      </c>
    </row>
    <row r="2285" spans="2:51" s="15" customFormat="1" ht="11.25">
      <c r="B2285" s="227"/>
      <c r="C2285" s="228"/>
      <c r="D2285" s="207" t="s">
        <v>183</v>
      </c>
      <c r="E2285" s="229" t="s">
        <v>1</v>
      </c>
      <c r="F2285" s="230" t="s">
        <v>188</v>
      </c>
      <c r="G2285" s="228"/>
      <c r="H2285" s="231">
        <v>167.923</v>
      </c>
      <c r="I2285" s="232"/>
      <c r="J2285" s="228"/>
      <c r="K2285" s="228"/>
      <c r="L2285" s="233"/>
      <c r="M2285" s="234"/>
      <c r="N2285" s="235"/>
      <c r="O2285" s="235"/>
      <c r="P2285" s="235"/>
      <c r="Q2285" s="235"/>
      <c r="R2285" s="235"/>
      <c r="S2285" s="235"/>
      <c r="T2285" s="236"/>
      <c r="AT2285" s="237" t="s">
        <v>183</v>
      </c>
      <c r="AU2285" s="237" t="s">
        <v>89</v>
      </c>
      <c r="AV2285" s="15" t="s">
        <v>181</v>
      </c>
      <c r="AW2285" s="15" t="s">
        <v>36</v>
      </c>
      <c r="AX2285" s="15" t="s">
        <v>87</v>
      </c>
      <c r="AY2285" s="237" t="s">
        <v>174</v>
      </c>
    </row>
    <row r="2286" spans="1:65" s="2" customFormat="1" ht="14.45" customHeight="1">
      <c r="A2286" s="35"/>
      <c r="B2286" s="36"/>
      <c r="C2286" s="192" t="s">
        <v>2113</v>
      </c>
      <c r="D2286" s="192" t="s">
        <v>176</v>
      </c>
      <c r="E2286" s="193" t="s">
        <v>2114</v>
      </c>
      <c r="F2286" s="194" t="s">
        <v>2115</v>
      </c>
      <c r="G2286" s="195" t="s">
        <v>357</v>
      </c>
      <c r="H2286" s="196">
        <v>41.19</v>
      </c>
      <c r="I2286" s="197"/>
      <c r="J2286" s="198">
        <f>ROUND(I2286*H2286,2)</f>
        <v>0</v>
      </c>
      <c r="K2286" s="194" t="s">
        <v>180</v>
      </c>
      <c r="L2286" s="40"/>
      <c r="M2286" s="199" t="s">
        <v>1</v>
      </c>
      <c r="N2286" s="200" t="s">
        <v>44</v>
      </c>
      <c r="O2286" s="72"/>
      <c r="P2286" s="201">
        <f>O2286*H2286</f>
        <v>0</v>
      </c>
      <c r="Q2286" s="201">
        <v>0.00198</v>
      </c>
      <c r="R2286" s="201">
        <f>Q2286*H2286</f>
        <v>0.0815562</v>
      </c>
      <c r="S2286" s="201">
        <v>0</v>
      </c>
      <c r="T2286" s="202">
        <f>S2286*H2286</f>
        <v>0</v>
      </c>
      <c r="U2286" s="35"/>
      <c r="V2286" s="35"/>
      <c r="W2286" s="35"/>
      <c r="X2286" s="35"/>
      <c r="Y2286" s="35"/>
      <c r="Z2286" s="35"/>
      <c r="AA2286" s="35"/>
      <c r="AB2286" s="35"/>
      <c r="AC2286" s="35"/>
      <c r="AD2286" s="35"/>
      <c r="AE2286" s="35"/>
      <c r="AR2286" s="203" t="s">
        <v>278</v>
      </c>
      <c r="AT2286" s="203" t="s">
        <v>176</v>
      </c>
      <c r="AU2286" s="203" t="s">
        <v>89</v>
      </c>
      <c r="AY2286" s="18" t="s">
        <v>174</v>
      </c>
      <c r="BE2286" s="204">
        <f>IF(N2286="základní",J2286,0)</f>
        <v>0</v>
      </c>
      <c r="BF2286" s="204">
        <f>IF(N2286="snížená",J2286,0)</f>
        <v>0</v>
      </c>
      <c r="BG2286" s="204">
        <f>IF(N2286="zákl. přenesená",J2286,0)</f>
        <v>0</v>
      </c>
      <c r="BH2286" s="204">
        <f>IF(N2286="sníž. přenesená",J2286,0)</f>
        <v>0</v>
      </c>
      <c r="BI2286" s="204">
        <f>IF(N2286="nulová",J2286,0)</f>
        <v>0</v>
      </c>
      <c r="BJ2286" s="18" t="s">
        <v>87</v>
      </c>
      <c r="BK2286" s="204">
        <f>ROUND(I2286*H2286,2)</f>
        <v>0</v>
      </c>
      <c r="BL2286" s="18" t="s">
        <v>278</v>
      </c>
      <c r="BM2286" s="203" t="s">
        <v>2116</v>
      </c>
    </row>
    <row r="2287" spans="2:51" s="13" customFormat="1" ht="11.25">
      <c r="B2287" s="205"/>
      <c r="C2287" s="206"/>
      <c r="D2287" s="207" t="s">
        <v>183</v>
      </c>
      <c r="E2287" s="208" t="s">
        <v>1</v>
      </c>
      <c r="F2287" s="209" t="s">
        <v>529</v>
      </c>
      <c r="G2287" s="206"/>
      <c r="H2287" s="208" t="s">
        <v>1</v>
      </c>
      <c r="I2287" s="210"/>
      <c r="J2287" s="206"/>
      <c r="K2287" s="206"/>
      <c r="L2287" s="211"/>
      <c r="M2287" s="212"/>
      <c r="N2287" s="213"/>
      <c r="O2287" s="213"/>
      <c r="P2287" s="213"/>
      <c r="Q2287" s="213"/>
      <c r="R2287" s="213"/>
      <c r="S2287" s="213"/>
      <c r="T2287" s="214"/>
      <c r="AT2287" s="215" t="s">
        <v>183</v>
      </c>
      <c r="AU2287" s="215" t="s">
        <v>89</v>
      </c>
      <c r="AV2287" s="13" t="s">
        <v>87</v>
      </c>
      <c r="AW2287" s="13" t="s">
        <v>36</v>
      </c>
      <c r="AX2287" s="13" t="s">
        <v>79</v>
      </c>
      <c r="AY2287" s="215" t="s">
        <v>174</v>
      </c>
    </row>
    <row r="2288" spans="2:51" s="13" customFormat="1" ht="11.25">
      <c r="B2288" s="205"/>
      <c r="C2288" s="206"/>
      <c r="D2288" s="207" t="s">
        <v>183</v>
      </c>
      <c r="E2288" s="208" t="s">
        <v>1</v>
      </c>
      <c r="F2288" s="209" t="s">
        <v>2095</v>
      </c>
      <c r="G2288" s="206"/>
      <c r="H2288" s="208" t="s">
        <v>1</v>
      </c>
      <c r="I2288" s="210"/>
      <c r="J2288" s="206"/>
      <c r="K2288" s="206"/>
      <c r="L2288" s="211"/>
      <c r="M2288" s="212"/>
      <c r="N2288" s="213"/>
      <c r="O2288" s="213"/>
      <c r="P2288" s="213"/>
      <c r="Q2288" s="213"/>
      <c r="R2288" s="213"/>
      <c r="S2288" s="213"/>
      <c r="T2288" s="214"/>
      <c r="AT2288" s="215" t="s">
        <v>183</v>
      </c>
      <c r="AU2288" s="215" t="s">
        <v>89</v>
      </c>
      <c r="AV2288" s="13" t="s">
        <v>87</v>
      </c>
      <c r="AW2288" s="13" t="s">
        <v>36</v>
      </c>
      <c r="AX2288" s="13" t="s">
        <v>79</v>
      </c>
      <c r="AY2288" s="215" t="s">
        <v>174</v>
      </c>
    </row>
    <row r="2289" spans="2:51" s="14" customFormat="1" ht="11.25">
      <c r="B2289" s="216"/>
      <c r="C2289" s="217"/>
      <c r="D2289" s="207" t="s">
        <v>183</v>
      </c>
      <c r="E2289" s="218" t="s">
        <v>1</v>
      </c>
      <c r="F2289" s="219" t="s">
        <v>2117</v>
      </c>
      <c r="G2289" s="217"/>
      <c r="H2289" s="220">
        <v>37.74</v>
      </c>
      <c r="I2289" s="221"/>
      <c r="J2289" s="217"/>
      <c r="K2289" s="217"/>
      <c r="L2289" s="222"/>
      <c r="M2289" s="223"/>
      <c r="N2289" s="224"/>
      <c r="O2289" s="224"/>
      <c r="P2289" s="224"/>
      <c r="Q2289" s="224"/>
      <c r="R2289" s="224"/>
      <c r="S2289" s="224"/>
      <c r="T2289" s="225"/>
      <c r="AT2289" s="226" t="s">
        <v>183</v>
      </c>
      <c r="AU2289" s="226" t="s">
        <v>89</v>
      </c>
      <c r="AV2289" s="14" t="s">
        <v>89</v>
      </c>
      <c r="AW2289" s="14" t="s">
        <v>36</v>
      </c>
      <c r="AX2289" s="14" t="s">
        <v>79</v>
      </c>
      <c r="AY2289" s="226" t="s">
        <v>174</v>
      </c>
    </row>
    <row r="2290" spans="2:51" s="13" customFormat="1" ht="11.25">
      <c r="B2290" s="205"/>
      <c r="C2290" s="206"/>
      <c r="D2290" s="207" t="s">
        <v>183</v>
      </c>
      <c r="E2290" s="208" t="s">
        <v>1</v>
      </c>
      <c r="F2290" s="209" t="s">
        <v>2118</v>
      </c>
      <c r="G2290" s="206"/>
      <c r="H2290" s="208" t="s">
        <v>1</v>
      </c>
      <c r="I2290" s="210"/>
      <c r="J2290" s="206"/>
      <c r="K2290" s="206"/>
      <c r="L2290" s="211"/>
      <c r="M2290" s="212"/>
      <c r="N2290" s="213"/>
      <c r="O2290" s="213"/>
      <c r="P2290" s="213"/>
      <c r="Q2290" s="213"/>
      <c r="R2290" s="213"/>
      <c r="S2290" s="213"/>
      <c r="T2290" s="214"/>
      <c r="AT2290" s="215" t="s">
        <v>183</v>
      </c>
      <c r="AU2290" s="215" t="s">
        <v>89</v>
      </c>
      <c r="AV2290" s="13" t="s">
        <v>87</v>
      </c>
      <c r="AW2290" s="13" t="s">
        <v>36</v>
      </c>
      <c r="AX2290" s="13" t="s">
        <v>79</v>
      </c>
      <c r="AY2290" s="215" t="s">
        <v>174</v>
      </c>
    </row>
    <row r="2291" spans="2:51" s="14" customFormat="1" ht="11.25">
      <c r="B2291" s="216"/>
      <c r="C2291" s="217"/>
      <c r="D2291" s="207" t="s">
        <v>183</v>
      </c>
      <c r="E2291" s="218" t="s">
        <v>1</v>
      </c>
      <c r="F2291" s="219" t="s">
        <v>2119</v>
      </c>
      <c r="G2291" s="217"/>
      <c r="H2291" s="220">
        <v>3.45</v>
      </c>
      <c r="I2291" s="221"/>
      <c r="J2291" s="217"/>
      <c r="K2291" s="217"/>
      <c r="L2291" s="222"/>
      <c r="M2291" s="223"/>
      <c r="N2291" s="224"/>
      <c r="O2291" s="224"/>
      <c r="P2291" s="224"/>
      <c r="Q2291" s="224"/>
      <c r="R2291" s="224"/>
      <c r="S2291" s="224"/>
      <c r="T2291" s="225"/>
      <c r="AT2291" s="226" t="s">
        <v>183</v>
      </c>
      <c r="AU2291" s="226" t="s">
        <v>89</v>
      </c>
      <c r="AV2291" s="14" t="s">
        <v>89</v>
      </c>
      <c r="AW2291" s="14" t="s">
        <v>36</v>
      </c>
      <c r="AX2291" s="14" t="s">
        <v>79</v>
      </c>
      <c r="AY2291" s="226" t="s">
        <v>174</v>
      </c>
    </row>
    <row r="2292" spans="2:51" s="15" customFormat="1" ht="11.25">
      <c r="B2292" s="227"/>
      <c r="C2292" s="228"/>
      <c r="D2292" s="207" t="s">
        <v>183</v>
      </c>
      <c r="E2292" s="229" t="s">
        <v>1</v>
      </c>
      <c r="F2292" s="230" t="s">
        <v>188</v>
      </c>
      <c r="G2292" s="228"/>
      <c r="H2292" s="231">
        <v>41.190000000000005</v>
      </c>
      <c r="I2292" s="232"/>
      <c r="J2292" s="228"/>
      <c r="K2292" s="228"/>
      <c r="L2292" s="233"/>
      <c r="M2292" s="234"/>
      <c r="N2292" s="235"/>
      <c r="O2292" s="235"/>
      <c r="P2292" s="235"/>
      <c r="Q2292" s="235"/>
      <c r="R2292" s="235"/>
      <c r="S2292" s="235"/>
      <c r="T2292" s="236"/>
      <c r="AT2292" s="237" t="s">
        <v>183</v>
      </c>
      <c r="AU2292" s="237" t="s">
        <v>89</v>
      </c>
      <c r="AV2292" s="15" t="s">
        <v>181</v>
      </c>
      <c r="AW2292" s="15" t="s">
        <v>36</v>
      </c>
      <c r="AX2292" s="15" t="s">
        <v>87</v>
      </c>
      <c r="AY2292" s="237" t="s">
        <v>174</v>
      </c>
    </row>
    <row r="2293" spans="1:65" s="2" customFormat="1" ht="24.2" customHeight="1">
      <c r="A2293" s="35"/>
      <c r="B2293" s="36"/>
      <c r="C2293" s="249" t="s">
        <v>2120</v>
      </c>
      <c r="D2293" s="249" t="s">
        <v>317</v>
      </c>
      <c r="E2293" s="250" t="s">
        <v>2121</v>
      </c>
      <c r="F2293" s="251" t="s">
        <v>2122</v>
      </c>
      <c r="G2293" s="252" t="s">
        <v>179</v>
      </c>
      <c r="H2293" s="253">
        <v>18.208</v>
      </c>
      <c r="I2293" s="254"/>
      <c r="J2293" s="255">
        <f>ROUND(I2293*H2293,2)</f>
        <v>0</v>
      </c>
      <c r="K2293" s="251" t="s">
        <v>180</v>
      </c>
      <c r="L2293" s="256"/>
      <c r="M2293" s="257" t="s">
        <v>1</v>
      </c>
      <c r="N2293" s="258" t="s">
        <v>44</v>
      </c>
      <c r="O2293" s="72"/>
      <c r="P2293" s="201">
        <f>O2293*H2293</f>
        <v>0</v>
      </c>
      <c r="Q2293" s="201">
        <v>0.0192</v>
      </c>
      <c r="R2293" s="201">
        <f>Q2293*H2293</f>
        <v>0.34959359999999995</v>
      </c>
      <c r="S2293" s="201">
        <v>0</v>
      </c>
      <c r="T2293" s="202">
        <f>S2293*H2293</f>
        <v>0</v>
      </c>
      <c r="U2293" s="35"/>
      <c r="V2293" s="35"/>
      <c r="W2293" s="35"/>
      <c r="X2293" s="35"/>
      <c r="Y2293" s="35"/>
      <c r="Z2293" s="35"/>
      <c r="AA2293" s="35"/>
      <c r="AB2293" s="35"/>
      <c r="AC2293" s="35"/>
      <c r="AD2293" s="35"/>
      <c r="AE2293" s="35"/>
      <c r="AR2293" s="203" t="s">
        <v>371</v>
      </c>
      <c r="AT2293" s="203" t="s">
        <v>317</v>
      </c>
      <c r="AU2293" s="203" t="s">
        <v>89</v>
      </c>
      <c r="AY2293" s="18" t="s">
        <v>174</v>
      </c>
      <c r="BE2293" s="204">
        <f>IF(N2293="základní",J2293,0)</f>
        <v>0</v>
      </c>
      <c r="BF2293" s="204">
        <f>IF(N2293="snížená",J2293,0)</f>
        <v>0</v>
      </c>
      <c r="BG2293" s="204">
        <f>IF(N2293="zákl. přenesená",J2293,0)</f>
        <v>0</v>
      </c>
      <c r="BH2293" s="204">
        <f>IF(N2293="sníž. přenesená",J2293,0)</f>
        <v>0</v>
      </c>
      <c r="BI2293" s="204">
        <f>IF(N2293="nulová",J2293,0)</f>
        <v>0</v>
      </c>
      <c r="BJ2293" s="18" t="s">
        <v>87</v>
      </c>
      <c r="BK2293" s="204">
        <f>ROUND(I2293*H2293,2)</f>
        <v>0</v>
      </c>
      <c r="BL2293" s="18" t="s">
        <v>278</v>
      </c>
      <c r="BM2293" s="203" t="s">
        <v>2123</v>
      </c>
    </row>
    <row r="2294" spans="2:51" s="13" customFormat="1" ht="11.25">
      <c r="B2294" s="205"/>
      <c r="C2294" s="206"/>
      <c r="D2294" s="207" t="s">
        <v>183</v>
      </c>
      <c r="E2294" s="208" t="s">
        <v>1</v>
      </c>
      <c r="F2294" s="209" t="s">
        <v>529</v>
      </c>
      <c r="G2294" s="206"/>
      <c r="H2294" s="208" t="s">
        <v>1</v>
      </c>
      <c r="I2294" s="210"/>
      <c r="J2294" s="206"/>
      <c r="K2294" s="206"/>
      <c r="L2294" s="211"/>
      <c r="M2294" s="212"/>
      <c r="N2294" s="213"/>
      <c r="O2294" s="213"/>
      <c r="P2294" s="213"/>
      <c r="Q2294" s="213"/>
      <c r="R2294" s="213"/>
      <c r="S2294" s="213"/>
      <c r="T2294" s="214"/>
      <c r="AT2294" s="215" t="s">
        <v>183</v>
      </c>
      <c r="AU2294" s="215" t="s">
        <v>89</v>
      </c>
      <c r="AV2294" s="13" t="s">
        <v>87</v>
      </c>
      <c r="AW2294" s="13" t="s">
        <v>36</v>
      </c>
      <c r="AX2294" s="13" t="s">
        <v>79</v>
      </c>
      <c r="AY2294" s="215" t="s">
        <v>174</v>
      </c>
    </row>
    <row r="2295" spans="2:51" s="13" customFormat="1" ht="11.25">
      <c r="B2295" s="205"/>
      <c r="C2295" s="206"/>
      <c r="D2295" s="207" t="s">
        <v>183</v>
      </c>
      <c r="E2295" s="208" t="s">
        <v>1</v>
      </c>
      <c r="F2295" s="209" t="s">
        <v>2095</v>
      </c>
      <c r="G2295" s="206"/>
      <c r="H2295" s="208" t="s">
        <v>1</v>
      </c>
      <c r="I2295" s="210"/>
      <c r="J2295" s="206"/>
      <c r="K2295" s="206"/>
      <c r="L2295" s="211"/>
      <c r="M2295" s="212"/>
      <c r="N2295" s="213"/>
      <c r="O2295" s="213"/>
      <c r="P2295" s="213"/>
      <c r="Q2295" s="213"/>
      <c r="R2295" s="213"/>
      <c r="S2295" s="213"/>
      <c r="T2295" s="214"/>
      <c r="AT2295" s="215" t="s">
        <v>183</v>
      </c>
      <c r="AU2295" s="215" t="s">
        <v>89</v>
      </c>
      <c r="AV2295" s="13" t="s">
        <v>87</v>
      </c>
      <c r="AW2295" s="13" t="s">
        <v>36</v>
      </c>
      <c r="AX2295" s="13" t="s">
        <v>79</v>
      </c>
      <c r="AY2295" s="215" t="s">
        <v>174</v>
      </c>
    </row>
    <row r="2296" spans="2:51" s="14" customFormat="1" ht="11.25">
      <c r="B2296" s="216"/>
      <c r="C2296" s="217"/>
      <c r="D2296" s="207" t="s">
        <v>183</v>
      </c>
      <c r="E2296" s="218" t="s">
        <v>1</v>
      </c>
      <c r="F2296" s="219" t="s">
        <v>2124</v>
      </c>
      <c r="G2296" s="217"/>
      <c r="H2296" s="220">
        <v>14.028</v>
      </c>
      <c r="I2296" s="221"/>
      <c r="J2296" s="217"/>
      <c r="K2296" s="217"/>
      <c r="L2296" s="222"/>
      <c r="M2296" s="223"/>
      <c r="N2296" s="224"/>
      <c r="O2296" s="224"/>
      <c r="P2296" s="224"/>
      <c r="Q2296" s="224"/>
      <c r="R2296" s="224"/>
      <c r="S2296" s="224"/>
      <c r="T2296" s="225"/>
      <c r="AT2296" s="226" t="s">
        <v>183</v>
      </c>
      <c r="AU2296" s="226" t="s">
        <v>89</v>
      </c>
      <c r="AV2296" s="14" t="s">
        <v>89</v>
      </c>
      <c r="AW2296" s="14" t="s">
        <v>36</v>
      </c>
      <c r="AX2296" s="14" t="s">
        <v>79</v>
      </c>
      <c r="AY2296" s="226" t="s">
        <v>174</v>
      </c>
    </row>
    <row r="2297" spans="2:51" s="14" customFormat="1" ht="11.25">
      <c r="B2297" s="216"/>
      <c r="C2297" s="217"/>
      <c r="D2297" s="207" t="s">
        <v>183</v>
      </c>
      <c r="E2297" s="218" t="s">
        <v>1</v>
      </c>
      <c r="F2297" s="219" t="s">
        <v>2125</v>
      </c>
      <c r="G2297" s="217"/>
      <c r="H2297" s="220">
        <v>0.77</v>
      </c>
      <c r="I2297" s="221"/>
      <c r="J2297" s="217"/>
      <c r="K2297" s="217"/>
      <c r="L2297" s="222"/>
      <c r="M2297" s="223"/>
      <c r="N2297" s="224"/>
      <c r="O2297" s="224"/>
      <c r="P2297" s="224"/>
      <c r="Q2297" s="224"/>
      <c r="R2297" s="224"/>
      <c r="S2297" s="224"/>
      <c r="T2297" s="225"/>
      <c r="AT2297" s="226" t="s">
        <v>183</v>
      </c>
      <c r="AU2297" s="226" t="s">
        <v>89</v>
      </c>
      <c r="AV2297" s="14" t="s">
        <v>89</v>
      </c>
      <c r="AW2297" s="14" t="s">
        <v>36</v>
      </c>
      <c r="AX2297" s="14" t="s">
        <v>79</v>
      </c>
      <c r="AY2297" s="226" t="s">
        <v>174</v>
      </c>
    </row>
    <row r="2298" spans="2:51" s="13" customFormat="1" ht="11.25">
      <c r="B2298" s="205"/>
      <c r="C2298" s="206"/>
      <c r="D2298" s="207" t="s">
        <v>183</v>
      </c>
      <c r="E2298" s="208" t="s">
        <v>1</v>
      </c>
      <c r="F2298" s="209" t="s">
        <v>2118</v>
      </c>
      <c r="G2298" s="206"/>
      <c r="H2298" s="208" t="s">
        <v>1</v>
      </c>
      <c r="I2298" s="210"/>
      <c r="J2298" s="206"/>
      <c r="K2298" s="206"/>
      <c r="L2298" s="211"/>
      <c r="M2298" s="212"/>
      <c r="N2298" s="213"/>
      <c r="O2298" s="213"/>
      <c r="P2298" s="213"/>
      <c r="Q2298" s="213"/>
      <c r="R2298" s="213"/>
      <c r="S2298" s="213"/>
      <c r="T2298" s="214"/>
      <c r="AT2298" s="215" t="s">
        <v>183</v>
      </c>
      <c r="AU2298" s="215" t="s">
        <v>89</v>
      </c>
      <c r="AV2298" s="13" t="s">
        <v>87</v>
      </c>
      <c r="AW2298" s="13" t="s">
        <v>36</v>
      </c>
      <c r="AX2298" s="13" t="s">
        <v>79</v>
      </c>
      <c r="AY2298" s="215" t="s">
        <v>174</v>
      </c>
    </row>
    <row r="2299" spans="2:51" s="14" customFormat="1" ht="11.25">
      <c r="B2299" s="216"/>
      <c r="C2299" s="217"/>
      <c r="D2299" s="207" t="s">
        <v>183</v>
      </c>
      <c r="E2299" s="218" t="s">
        <v>1</v>
      </c>
      <c r="F2299" s="219" t="s">
        <v>2126</v>
      </c>
      <c r="G2299" s="217"/>
      <c r="H2299" s="220">
        <v>1.035</v>
      </c>
      <c r="I2299" s="221"/>
      <c r="J2299" s="217"/>
      <c r="K2299" s="217"/>
      <c r="L2299" s="222"/>
      <c r="M2299" s="223"/>
      <c r="N2299" s="224"/>
      <c r="O2299" s="224"/>
      <c r="P2299" s="224"/>
      <c r="Q2299" s="224"/>
      <c r="R2299" s="224"/>
      <c r="S2299" s="224"/>
      <c r="T2299" s="225"/>
      <c r="AT2299" s="226" t="s">
        <v>183</v>
      </c>
      <c r="AU2299" s="226" t="s">
        <v>89</v>
      </c>
      <c r="AV2299" s="14" t="s">
        <v>89</v>
      </c>
      <c r="AW2299" s="14" t="s">
        <v>36</v>
      </c>
      <c r="AX2299" s="14" t="s">
        <v>79</v>
      </c>
      <c r="AY2299" s="226" t="s">
        <v>174</v>
      </c>
    </row>
    <row r="2300" spans="2:51" s="15" customFormat="1" ht="11.25">
      <c r="B2300" s="227"/>
      <c r="C2300" s="228"/>
      <c r="D2300" s="207" t="s">
        <v>183</v>
      </c>
      <c r="E2300" s="229" t="s">
        <v>1</v>
      </c>
      <c r="F2300" s="230" t="s">
        <v>188</v>
      </c>
      <c r="G2300" s="228"/>
      <c r="H2300" s="231">
        <v>15.833</v>
      </c>
      <c r="I2300" s="232"/>
      <c r="J2300" s="228"/>
      <c r="K2300" s="228"/>
      <c r="L2300" s="233"/>
      <c r="M2300" s="234"/>
      <c r="N2300" s="235"/>
      <c r="O2300" s="235"/>
      <c r="P2300" s="235"/>
      <c r="Q2300" s="235"/>
      <c r="R2300" s="235"/>
      <c r="S2300" s="235"/>
      <c r="T2300" s="236"/>
      <c r="AT2300" s="237" t="s">
        <v>183</v>
      </c>
      <c r="AU2300" s="237" t="s">
        <v>89</v>
      </c>
      <c r="AV2300" s="15" t="s">
        <v>181</v>
      </c>
      <c r="AW2300" s="15" t="s">
        <v>36</v>
      </c>
      <c r="AX2300" s="15" t="s">
        <v>79</v>
      </c>
      <c r="AY2300" s="237" t="s">
        <v>174</v>
      </c>
    </row>
    <row r="2301" spans="2:51" s="14" customFormat="1" ht="11.25">
      <c r="B2301" s="216"/>
      <c r="C2301" s="217"/>
      <c r="D2301" s="207" t="s">
        <v>183</v>
      </c>
      <c r="E2301" s="218" t="s">
        <v>1</v>
      </c>
      <c r="F2301" s="219" t="s">
        <v>2127</v>
      </c>
      <c r="G2301" s="217"/>
      <c r="H2301" s="220">
        <v>18.208</v>
      </c>
      <c r="I2301" s="221"/>
      <c r="J2301" s="217"/>
      <c r="K2301" s="217"/>
      <c r="L2301" s="222"/>
      <c r="M2301" s="223"/>
      <c r="N2301" s="224"/>
      <c r="O2301" s="224"/>
      <c r="P2301" s="224"/>
      <c r="Q2301" s="224"/>
      <c r="R2301" s="224"/>
      <c r="S2301" s="224"/>
      <c r="T2301" s="225"/>
      <c r="AT2301" s="226" t="s">
        <v>183</v>
      </c>
      <c r="AU2301" s="226" t="s">
        <v>89</v>
      </c>
      <c r="AV2301" s="14" t="s">
        <v>89</v>
      </c>
      <c r="AW2301" s="14" t="s">
        <v>36</v>
      </c>
      <c r="AX2301" s="14" t="s">
        <v>87</v>
      </c>
      <c r="AY2301" s="226" t="s">
        <v>174</v>
      </c>
    </row>
    <row r="2302" spans="1:65" s="2" customFormat="1" ht="14.45" customHeight="1">
      <c r="A2302" s="35"/>
      <c r="B2302" s="36"/>
      <c r="C2302" s="192" t="s">
        <v>2128</v>
      </c>
      <c r="D2302" s="192" t="s">
        <v>176</v>
      </c>
      <c r="E2302" s="193" t="s">
        <v>2129</v>
      </c>
      <c r="F2302" s="194" t="s">
        <v>2130</v>
      </c>
      <c r="G2302" s="195" t="s">
        <v>357</v>
      </c>
      <c r="H2302" s="196">
        <v>35.74</v>
      </c>
      <c r="I2302" s="197"/>
      <c r="J2302" s="198">
        <f>ROUND(I2302*H2302,2)</f>
        <v>0</v>
      </c>
      <c r="K2302" s="194" t="s">
        <v>180</v>
      </c>
      <c r="L2302" s="40"/>
      <c r="M2302" s="199" t="s">
        <v>1</v>
      </c>
      <c r="N2302" s="200" t="s">
        <v>44</v>
      </c>
      <c r="O2302" s="72"/>
      <c r="P2302" s="201">
        <f>O2302*H2302</f>
        <v>0</v>
      </c>
      <c r="Q2302" s="201">
        <v>0.00075</v>
      </c>
      <c r="R2302" s="201">
        <f>Q2302*H2302</f>
        <v>0.026805000000000002</v>
      </c>
      <c r="S2302" s="201">
        <v>0</v>
      </c>
      <c r="T2302" s="202">
        <f>S2302*H2302</f>
        <v>0</v>
      </c>
      <c r="U2302" s="35"/>
      <c r="V2302" s="35"/>
      <c r="W2302" s="35"/>
      <c r="X2302" s="35"/>
      <c r="Y2302" s="35"/>
      <c r="Z2302" s="35"/>
      <c r="AA2302" s="35"/>
      <c r="AB2302" s="35"/>
      <c r="AC2302" s="35"/>
      <c r="AD2302" s="35"/>
      <c r="AE2302" s="35"/>
      <c r="AR2302" s="203" t="s">
        <v>278</v>
      </c>
      <c r="AT2302" s="203" t="s">
        <v>176</v>
      </c>
      <c r="AU2302" s="203" t="s">
        <v>89</v>
      </c>
      <c r="AY2302" s="18" t="s">
        <v>174</v>
      </c>
      <c r="BE2302" s="204">
        <f>IF(N2302="základní",J2302,0)</f>
        <v>0</v>
      </c>
      <c r="BF2302" s="204">
        <f>IF(N2302="snížená",J2302,0)</f>
        <v>0</v>
      </c>
      <c r="BG2302" s="204">
        <f>IF(N2302="zákl. přenesená",J2302,0)</f>
        <v>0</v>
      </c>
      <c r="BH2302" s="204">
        <f>IF(N2302="sníž. přenesená",J2302,0)</f>
        <v>0</v>
      </c>
      <c r="BI2302" s="204">
        <f>IF(N2302="nulová",J2302,0)</f>
        <v>0</v>
      </c>
      <c r="BJ2302" s="18" t="s">
        <v>87</v>
      </c>
      <c r="BK2302" s="204">
        <f>ROUND(I2302*H2302,2)</f>
        <v>0</v>
      </c>
      <c r="BL2302" s="18" t="s">
        <v>278</v>
      </c>
      <c r="BM2302" s="203" t="s">
        <v>2131</v>
      </c>
    </row>
    <row r="2303" spans="2:51" s="13" customFormat="1" ht="11.25">
      <c r="B2303" s="205"/>
      <c r="C2303" s="206"/>
      <c r="D2303" s="207" t="s">
        <v>183</v>
      </c>
      <c r="E2303" s="208" t="s">
        <v>1</v>
      </c>
      <c r="F2303" s="209" t="s">
        <v>529</v>
      </c>
      <c r="G2303" s="206"/>
      <c r="H2303" s="208" t="s">
        <v>1</v>
      </c>
      <c r="I2303" s="210"/>
      <c r="J2303" s="206"/>
      <c r="K2303" s="206"/>
      <c r="L2303" s="211"/>
      <c r="M2303" s="212"/>
      <c r="N2303" s="213"/>
      <c r="O2303" s="213"/>
      <c r="P2303" s="213"/>
      <c r="Q2303" s="213"/>
      <c r="R2303" s="213"/>
      <c r="S2303" s="213"/>
      <c r="T2303" s="214"/>
      <c r="AT2303" s="215" t="s">
        <v>183</v>
      </c>
      <c r="AU2303" s="215" t="s">
        <v>89</v>
      </c>
      <c r="AV2303" s="13" t="s">
        <v>87</v>
      </c>
      <c r="AW2303" s="13" t="s">
        <v>36</v>
      </c>
      <c r="AX2303" s="13" t="s">
        <v>79</v>
      </c>
      <c r="AY2303" s="215" t="s">
        <v>174</v>
      </c>
    </row>
    <row r="2304" spans="2:51" s="13" customFormat="1" ht="11.25">
      <c r="B2304" s="205"/>
      <c r="C2304" s="206"/>
      <c r="D2304" s="207" t="s">
        <v>183</v>
      </c>
      <c r="E2304" s="208" t="s">
        <v>1</v>
      </c>
      <c r="F2304" s="209" t="s">
        <v>2095</v>
      </c>
      <c r="G2304" s="206"/>
      <c r="H2304" s="208" t="s">
        <v>1</v>
      </c>
      <c r="I2304" s="210"/>
      <c r="J2304" s="206"/>
      <c r="K2304" s="206"/>
      <c r="L2304" s="211"/>
      <c r="M2304" s="212"/>
      <c r="N2304" s="213"/>
      <c r="O2304" s="213"/>
      <c r="P2304" s="213"/>
      <c r="Q2304" s="213"/>
      <c r="R2304" s="213"/>
      <c r="S2304" s="213"/>
      <c r="T2304" s="214"/>
      <c r="AT2304" s="215" t="s">
        <v>183</v>
      </c>
      <c r="AU2304" s="215" t="s">
        <v>89</v>
      </c>
      <c r="AV2304" s="13" t="s">
        <v>87</v>
      </c>
      <c r="AW2304" s="13" t="s">
        <v>36</v>
      </c>
      <c r="AX2304" s="13" t="s">
        <v>79</v>
      </c>
      <c r="AY2304" s="215" t="s">
        <v>174</v>
      </c>
    </row>
    <row r="2305" spans="2:51" s="14" customFormat="1" ht="11.25">
      <c r="B2305" s="216"/>
      <c r="C2305" s="217"/>
      <c r="D2305" s="207" t="s">
        <v>183</v>
      </c>
      <c r="E2305" s="218" t="s">
        <v>1</v>
      </c>
      <c r="F2305" s="219" t="s">
        <v>2132</v>
      </c>
      <c r="G2305" s="217"/>
      <c r="H2305" s="220">
        <v>35.74</v>
      </c>
      <c r="I2305" s="221"/>
      <c r="J2305" s="217"/>
      <c r="K2305" s="217"/>
      <c r="L2305" s="222"/>
      <c r="M2305" s="223"/>
      <c r="N2305" s="224"/>
      <c r="O2305" s="224"/>
      <c r="P2305" s="224"/>
      <c r="Q2305" s="224"/>
      <c r="R2305" s="224"/>
      <c r="S2305" s="224"/>
      <c r="T2305" s="225"/>
      <c r="AT2305" s="226" t="s">
        <v>183</v>
      </c>
      <c r="AU2305" s="226" t="s">
        <v>89</v>
      </c>
      <c r="AV2305" s="14" t="s">
        <v>89</v>
      </c>
      <c r="AW2305" s="14" t="s">
        <v>36</v>
      </c>
      <c r="AX2305" s="14" t="s">
        <v>79</v>
      </c>
      <c r="AY2305" s="226" t="s">
        <v>174</v>
      </c>
    </row>
    <row r="2306" spans="2:51" s="15" customFormat="1" ht="11.25">
      <c r="B2306" s="227"/>
      <c r="C2306" s="228"/>
      <c r="D2306" s="207" t="s">
        <v>183</v>
      </c>
      <c r="E2306" s="229" t="s">
        <v>1</v>
      </c>
      <c r="F2306" s="230" t="s">
        <v>188</v>
      </c>
      <c r="G2306" s="228"/>
      <c r="H2306" s="231">
        <v>35.74</v>
      </c>
      <c r="I2306" s="232"/>
      <c r="J2306" s="228"/>
      <c r="K2306" s="228"/>
      <c r="L2306" s="233"/>
      <c r="M2306" s="234"/>
      <c r="N2306" s="235"/>
      <c r="O2306" s="235"/>
      <c r="P2306" s="235"/>
      <c r="Q2306" s="235"/>
      <c r="R2306" s="235"/>
      <c r="S2306" s="235"/>
      <c r="T2306" s="236"/>
      <c r="AT2306" s="237" t="s">
        <v>183</v>
      </c>
      <c r="AU2306" s="237" t="s">
        <v>89</v>
      </c>
      <c r="AV2306" s="15" t="s">
        <v>181</v>
      </c>
      <c r="AW2306" s="15" t="s">
        <v>36</v>
      </c>
      <c r="AX2306" s="15" t="s">
        <v>87</v>
      </c>
      <c r="AY2306" s="237" t="s">
        <v>174</v>
      </c>
    </row>
    <row r="2307" spans="1:65" s="2" customFormat="1" ht="24.2" customHeight="1">
      <c r="A2307" s="35"/>
      <c r="B2307" s="36"/>
      <c r="C2307" s="249" t="s">
        <v>2133</v>
      </c>
      <c r="D2307" s="249" t="s">
        <v>317</v>
      </c>
      <c r="E2307" s="250" t="s">
        <v>2121</v>
      </c>
      <c r="F2307" s="251" t="s">
        <v>2122</v>
      </c>
      <c r="G2307" s="252" t="s">
        <v>179</v>
      </c>
      <c r="H2307" s="253">
        <v>6.165</v>
      </c>
      <c r="I2307" s="254"/>
      <c r="J2307" s="255">
        <f>ROUND(I2307*H2307,2)</f>
        <v>0</v>
      </c>
      <c r="K2307" s="251" t="s">
        <v>180</v>
      </c>
      <c r="L2307" s="256"/>
      <c r="M2307" s="257" t="s">
        <v>1</v>
      </c>
      <c r="N2307" s="258" t="s">
        <v>44</v>
      </c>
      <c r="O2307" s="72"/>
      <c r="P2307" s="201">
        <f>O2307*H2307</f>
        <v>0</v>
      </c>
      <c r="Q2307" s="201">
        <v>0.0192</v>
      </c>
      <c r="R2307" s="201">
        <f>Q2307*H2307</f>
        <v>0.11836799999999999</v>
      </c>
      <c r="S2307" s="201">
        <v>0</v>
      </c>
      <c r="T2307" s="202">
        <f>S2307*H2307</f>
        <v>0</v>
      </c>
      <c r="U2307" s="35"/>
      <c r="V2307" s="35"/>
      <c r="W2307" s="35"/>
      <c r="X2307" s="35"/>
      <c r="Y2307" s="35"/>
      <c r="Z2307" s="35"/>
      <c r="AA2307" s="35"/>
      <c r="AB2307" s="35"/>
      <c r="AC2307" s="35"/>
      <c r="AD2307" s="35"/>
      <c r="AE2307" s="35"/>
      <c r="AR2307" s="203" t="s">
        <v>371</v>
      </c>
      <c r="AT2307" s="203" t="s">
        <v>317</v>
      </c>
      <c r="AU2307" s="203" t="s">
        <v>89</v>
      </c>
      <c r="AY2307" s="18" t="s">
        <v>174</v>
      </c>
      <c r="BE2307" s="204">
        <f>IF(N2307="základní",J2307,0)</f>
        <v>0</v>
      </c>
      <c r="BF2307" s="204">
        <f>IF(N2307="snížená",J2307,0)</f>
        <v>0</v>
      </c>
      <c r="BG2307" s="204">
        <f>IF(N2307="zákl. přenesená",J2307,0)</f>
        <v>0</v>
      </c>
      <c r="BH2307" s="204">
        <f>IF(N2307="sníž. přenesená",J2307,0)</f>
        <v>0</v>
      </c>
      <c r="BI2307" s="204">
        <f>IF(N2307="nulová",J2307,0)</f>
        <v>0</v>
      </c>
      <c r="BJ2307" s="18" t="s">
        <v>87</v>
      </c>
      <c r="BK2307" s="204">
        <f>ROUND(I2307*H2307,2)</f>
        <v>0</v>
      </c>
      <c r="BL2307" s="18" t="s">
        <v>278</v>
      </c>
      <c r="BM2307" s="203" t="s">
        <v>2134</v>
      </c>
    </row>
    <row r="2308" spans="2:51" s="13" customFormat="1" ht="11.25">
      <c r="B2308" s="205"/>
      <c r="C2308" s="206"/>
      <c r="D2308" s="207" t="s">
        <v>183</v>
      </c>
      <c r="E2308" s="208" t="s">
        <v>1</v>
      </c>
      <c r="F2308" s="209" t="s">
        <v>529</v>
      </c>
      <c r="G2308" s="206"/>
      <c r="H2308" s="208" t="s">
        <v>1</v>
      </c>
      <c r="I2308" s="210"/>
      <c r="J2308" s="206"/>
      <c r="K2308" s="206"/>
      <c r="L2308" s="211"/>
      <c r="M2308" s="212"/>
      <c r="N2308" s="213"/>
      <c r="O2308" s="213"/>
      <c r="P2308" s="213"/>
      <c r="Q2308" s="213"/>
      <c r="R2308" s="213"/>
      <c r="S2308" s="213"/>
      <c r="T2308" s="214"/>
      <c r="AT2308" s="215" t="s">
        <v>183</v>
      </c>
      <c r="AU2308" s="215" t="s">
        <v>89</v>
      </c>
      <c r="AV2308" s="13" t="s">
        <v>87</v>
      </c>
      <c r="AW2308" s="13" t="s">
        <v>36</v>
      </c>
      <c r="AX2308" s="13" t="s">
        <v>79</v>
      </c>
      <c r="AY2308" s="215" t="s">
        <v>174</v>
      </c>
    </row>
    <row r="2309" spans="2:51" s="13" customFormat="1" ht="11.25">
      <c r="B2309" s="205"/>
      <c r="C2309" s="206"/>
      <c r="D2309" s="207" t="s">
        <v>183</v>
      </c>
      <c r="E2309" s="208" t="s">
        <v>1</v>
      </c>
      <c r="F2309" s="209" t="s">
        <v>2095</v>
      </c>
      <c r="G2309" s="206"/>
      <c r="H2309" s="208" t="s">
        <v>1</v>
      </c>
      <c r="I2309" s="210"/>
      <c r="J2309" s="206"/>
      <c r="K2309" s="206"/>
      <c r="L2309" s="211"/>
      <c r="M2309" s="212"/>
      <c r="N2309" s="213"/>
      <c r="O2309" s="213"/>
      <c r="P2309" s="213"/>
      <c r="Q2309" s="213"/>
      <c r="R2309" s="213"/>
      <c r="S2309" s="213"/>
      <c r="T2309" s="214"/>
      <c r="AT2309" s="215" t="s">
        <v>183</v>
      </c>
      <c r="AU2309" s="215" t="s">
        <v>89</v>
      </c>
      <c r="AV2309" s="13" t="s">
        <v>87</v>
      </c>
      <c r="AW2309" s="13" t="s">
        <v>36</v>
      </c>
      <c r="AX2309" s="13" t="s">
        <v>79</v>
      </c>
      <c r="AY2309" s="215" t="s">
        <v>174</v>
      </c>
    </row>
    <row r="2310" spans="2:51" s="14" customFormat="1" ht="11.25">
      <c r="B2310" s="216"/>
      <c r="C2310" s="217"/>
      <c r="D2310" s="207" t="s">
        <v>183</v>
      </c>
      <c r="E2310" s="218" t="s">
        <v>1</v>
      </c>
      <c r="F2310" s="219" t="s">
        <v>2135</v>
      </c>
      <c r="G2310" s="217"/>
      <c r="H2310" s="220">
        <v>5.361</v>
      </c>
      <c r="I2310" s="221"/>
      <c r="J2310" s="217"/>
      <c r="K2310" s="217"/>
      <c r="L2310" s="222"/>
      <c r="M2310" s="223"/>
      <c r="N2310" s="224"/>
      <c r="O2310" s="224"/>
      <c r="P2310" s="224"/>
      <c r="Q2310" s="224"/>
      <c r="R2310" s="224"/>
      <c r="S2310" s="224"/>
      <c r="T2310" s="225"/>
      <c r="AT2310" s="226" t="s">
        <v>183</v>
      </c>
      <c r="AU2310" s="226" t="s">
        <v>89</v>
      </c>
      <c r="AV2310" s="14" t="s">
        <v>89</v>
      </c>
      <c r="AW2310" s="14" t="s">
        <v>36</v>
      </c>
      <c r="AX2310" s="14" t="s">
        <v>79</v>
      </c>
      <c r="AY2310" s="226" t="s">
        <v>174</v>
      </c>
    </row>
    <row r="2311" spans="2:51" s="15" customFormat="1" ht="11.25">
      <c r="B2311" s="227"/>
      <c r="C2311" s="228"/>
      <c r="D2311" s="207" t="s">
        <v>183</v>
      </c>
      <c r="E2311" s="229" t="s">
        <v>1</v>
      </c>
      <c r="F2311" s="230" t="s">
        <v>188</v>
      </c>
      <c r="G2311" s="228"/>
      <c r="H2311" s="231">
        <v>5.361</v>
      </c>
      <c r="I2311" s="232"/>
      <c r="J2311" s="228"/>
      <c r="K2311" s="228"/>
      <c r="L2311" s="233"/>
      <c r="M2311" s="234"/>
      <c r="N2311" s="235"/>
      <c r="O2311" s="235"/>
      <c r="P2311" s="235"/>
      <c r="Q2311" s="235"/>
      <c r="R2311" s="235"/>
      <c r="S2311" s="235"/>
      <c r="T2311" s="236"/>
      <c r="AT2311" s="237" t="s">
        <v>183</v>
      </c>
      <c r="AU2311" s="237" t="s">
        <v>89</v>
      </c>
      <c r="AV2311" s="15" t="s">
        <v>181</v>
      </c>
      <c r="AW2311" s="15" t="s">
        <v>36</v>
      </c>
      <c r="AX2311" s="15" t="s">
        <v>79</v>
      </c>
      <c r="AY2311" s="237" t="s">
        <v>174</v>
      </c>
    </row>
    <row r="2312" spans="2:51" s="14" customFormat="1" ht="11.25">
      <c r="B2312" s="216"/>
      <c r="C2312" s="217"/>
      <c r="D2312" s="207" t="s">
        <v>183</v>
      </c>
      <c r="E2312" s="218" t="s">
        <v>1</v>
      </c>
      <c r="F2312" s="219" t="s">
        <v>2136</v>
      </c>
      <c r="G2312" s="217"/>
      <c r="H2312" s="220">
        <v>6.165</v>
      </c>
      <c r="I2312" s="221"/>
      <c r="J2312" s="217"/>
      <c r="K2312" s="217"/>
      <c r="L2312" s="222"/>
      <c r="M2312" s="223"/>
      <c r="N2312" s="224"/>
      <c r="O2312" s="224"/>
      <c r="P2312" s="224"/>
      <c r="Q2312" s="224"/>
      <c r="R2312" s="224"/>
      <c r="S2312" s="224"/>
      <c r="T2312" s="225"/>
      <c r="AT2312" s="226" t="s">
        <v>183</v>
      </c>
      <c r="AU2312" s="226" t="s">
        <v>89</v>
      </c>
      <c r="AV2312" s="14" t="s">
        <v>89</v>
      </c>
      <c r="AW2312" s="14" t="s">
        <v>36</v>
      </c>
      <c r="AX2312" s="14" t="s">
        <v>87</v>
      </c>
      <c r="AY2312" s="226" t="s">
        <v>174</v>
      </c>
    </row>
    <row r="2313" spans="1:65" s="2" customFormat="1" ht="14.45" customHeight="1">
      <c r="A2313" s="35"/>
      <c r="B2313" s="36"/>
      <c r="C2313" s="192" t="s">
        <v>2137</v>
      </c>
      <c r="D2313" s="192" t="s">
        <v>176</v>
      </c>
      <c r="E2313" s="193" t="s">
        <v>2138</v>
      </c>
      <c r="F2313" s="194" t="s">
        <v>2139</v>
      </c>
      <c r="G2313" s="195" t="s">
        <v>357</v>
      </c>
      <c r="H2313" s="196">
        <v>4.05</v>
      </c>
      <c r="I2313" s="197"/>
      <c r="J2313" s="198">
        <f>ROUND(I2313*H2313,2)</f>
        <v>0</v>
      </c>
      <c r="K2313" s="194" t="s">
        <v>180</v>
      </c>
      <c r="L2313" s="40"/>
      <c r="M2313" s="199" t="s">
        <v>1</v>
      </c>
      <c r="N2313" s="200" t="s">
        <v>44</v>
      </c>
      <c r="O2313" s="72"/>
      <c r="P2313" s="201">
        <f>O2313*H2313</f>
        <v>0</v>
      </c>
      <c r="Q2313" s="201">
        <v>0.00128</v>
      </c>
      <c r="R2313" s="201">
        <f>Q2313*H2313</f>
        <v>0.005184</v>
      </c>
      <c r="S2313" s="201">
        <v>0</v>
      </c>
      <c r="T2313" s="202">
        <f>S2313*H2313</f>
        <v>0</v>
      </c>
      <c r="U2313" s="35"/>
      <c r="V2313" s="35"/>
      <c r="W2313" s="35"/>
      <c r="X2313" s="35"/>
      <c r="Y2313" s="35"/>
      <c r="Z2313" s="35"/>
      <c r="AA2313" s="35"/>
      <c r="AB2313" s="35"/>
      <c r="AC2313" s="35"/>
      <c r="AD2313" s="35"/>
      <c r="AE2313" s="35"/>
      <c r="AR2313" s="203" t="s">
        <v>278</v>
      </c>
      <c r="AT2313" s="203" t="s">
        <v>176</v>
      </c>
      <c r="AU2313" s="203" t="s">
        <v>89</v>
      </c>
      <c r="AY2313" s="18" t="s">
        <v>174</v>
      </c>
      <c r="BE2313" s="204">
        <f>IF(N2313="základní",J2313,0)</f>
        <v>0</v>
      </c>
      <c r="BF2313" s="204">
        <f>IF(N2313="snížená",J2313,0)</f>
        <v>0</v>
      </c>
      <c r="BG2313" s="204">
        <f>IF(N2313="zákl. přenesená",J2313,0)</f>
        <v>0</v>
      </c>
      <c r="BH2313" s="204">
        <f>IF(N2313="sníž. přenesená",J2313,0)</f>
        <v>0</v>
      </c>
      <c r="BI2313" s="204">
        <f>IF(N2313="nulová",J2313,0)</f>
        <v>0</v>
      </c>
      <c r="BJ2313" s="18" t="s">
        <v>87</v>
      </c>
      <c r="BK2313" s="204">
        <f>ROUND(I2313*H2313,2)</f>
        <v>0</v>
      </c>
      <c r="BL2313" s="18" t="s">
        <v>278</v>
      </c>
      <c r="BM2313" s="203" t="s">
        <v>2140</v>
      </c>
    </row>
    <row r="2314" spans="2:51" s="13" customFormat="1" ht="11.25">
      <c r="B2314" s="205"/>
      <c r="C2314" s="206"/>
      <c r="D2314" s="207" t="s">
        <v>183</v>
      </c>
      <c r="E2314" s="208" t="s">
        <v>1</v>
      </c>
      <c r="F2314" s="209" t="s">
        <v>529</v>
      </c>
      <c r="G2314" s="206"/>
      <c r="H2314" s="208" t="s">
        <v>1</v>
      </c>
      <c r="I2314" s="210"/>
      <c r="J2314" s="206"/>
      <c r="K2314" s="206"/>
      <c r="L2314" s="211"/>
      <c r="M2314" s="212"/>
      <c r="N2314" s="213"/>
      <c r="O2314" s="213"/>
      <c r="P2314" s="213"/>
      <c r="Q2314" s="213"/>
      <c r="R2314" s="213"/>
      <c r="S2314" s="213"/>
      <c r="T2314" s="214"/>
      <c r="AT2314" s="215" t="s">
        <v>183</v>
      </c>
      <c r="AU2314" s="215" t="s">
        <v>89</v>
      </c>
      <c r="AV2314" s="13" t="s">
        <v>87</v>
      </c>
      <c r="AW2314" s="13" t="s">
        <v>36</v>
      </c>
      <c r="AX2314" s="13" t="s">
        <v>79</v>
      </c>
      <c r="AY2314" s="215" t="s">
        <v>174</v>
      </c>
    </row>
    <row r="2315" spans="2:51" s="13" customFormat="1" ht="11.25">
      <c r="B2315" s="205"/>
      <c r="C2315" s="206"/>
      <c r="D2315" s="207" t="s">
        <v>183</v>
      </c>
      <c r="E2315" s="208" t="s">
        <v>1</v>
      </c>
      <c r="F2315" s="209" t="s">
        <v>2095</v>
      </c>
      <c r="G2315" s="206"/>
      <c r="H2315" s="208" t="s">
        <v>1</v>
      </c>
      <c r="I2315" s="210"/>
      <c r="J2315" s="206"/>
      <c r="K2315" s="206"/>
      <c r="L2315" s="211"/>
      <c r="M2315" s="212"/>
      <c r="N2315" s="213"/>
      <c r="O2315" s="213"/>
      <c r="P2315" s="213"/>
      <c r="Q2315" s="213"/>
      <c r="R2315" s="213"/>
      <c r="S2315" s="213"/>
      <c r="T2315" s="214"/>
      <c r="AT2315" s="215" t="s">
        <v>183</v>
      </c>
      <c r="AU2315" s="215" t="s">
        <v>89</v>
      </c>
      <c r="AV2315" s="13" t="s">
        <v>87</v>
      </c>
      <c r="AW2315" s="13" t="s">
        <v>36</v>
      </c>
      <c r="AX2315" s="13" t="s">
        <v>79</v>
      </c>
      <c r="AY2315" s="215" t="s">
        <v>174</v>
      </c>
    </row>
    <row r="2316" spans="2:51" s="14" customFormat="1" ht="11.25">
      <c r="B2316" s="216"/>
      <c r="C2316" s="217"/>
      <c r="D2316" s="207" t="s">
        <v>183</v>
      </c>
      <c r="E2316" s="218" t="s">
        <v>1</v>
      </c>
      <c r="F2316" s="219" t="s">
        <v>2141</v>
      </c>
      <c r="G2316" s="217"/>
      <c r="H2316" s="220">
        <v>0.6</v>
      </c>
      <c r="I2316" s="221"/>
      <c r="J2316" s="217"/>
      <c r="K2316" s="217"/>
      <c r="L2316" s="222"/>
      <c r="M2316" s="223"/>
      <c r="N2316" s="224"/>
      <c r="O2316" s="224"/>
      <c r="P2316" s="224"/>
      <c r="Q2316" s="224"/>
      <c r="R2316" s="224"/>
      <c r="S2316" s="224"/>
      <c r="T2316" s="225"/>
      <c r="AT2316" s="226" t="s">
        <v>183</v>
      </c>
      <c r="AU2316" s="226" t="s">
        <v>89</v>
      </c>
      <c r="AV2316" s="14" t="s">
        <v>89</v>
      </c>
      <c r="AW2316" s="14" t="s">
        <v>36</v>
      </c>
      <c r="AX2316" s="14" t="s">
        <v>79</v>
      </c>
      <c r="AY2316" s="226" t="s">
        <v>174</v>
      </c>
    </row>
    <row r="2317" spans="2:51" s="13" customFormat="1" ht="11.25">
      <c r="B2317" s="205"/>
      <c r="C2317" s="206"/>
      <c r="D2317" s="207" t="s">
        <v>183</v>
      </c>
      <c r="E2317" s="208" t="s">
        <v>1</v>
      </c>
      <c r="F2317" s="209" t="s">
        <v>2118</v>
      </c>
      <c r="G2317" s="206"/>
      <c r="H2317" s="208" t="s">
        <v>1</v>
      </c>
      <c r="I2317" s="210"/>
      <c r="J2317" s="206"/>
      <c r="K2317" s="206"/>
      <c r="L2317" s="211"/>
      <c r="M2317" s="212"/>
      <c r="N2317" s="213"/>
      <c r="O2317" s="213"/>
      <c r="P2317" s="213"/>
      <c r="Q2317" s="213"/>
      <c r="R2317" s="213"/>
      <c r="S2317" s="213"/>
      <c r="T2317" s="214"/>
      <c r="AT2317" s="215" t="s">
        <v>183</v>
      </c>
      <c r="AU2317" s="215" t="s">
        <v>89</v>
      </c>
      <c r="AV2317" s="13" t="s">
        <v>87</v>
      </c>
      <c r="AW2317" s="13" t="s">
        <v>36</v>
      </c>
      <c r="AX2317" s="13" t="s">
        <v>79</v>
      </c>
      <c r="AY2317" s="215" t="s">
        <v>174</v>
      </c>
    </row>
    <row r="2318" spans="2:51" s="14" customFormat="1" ht="11.25">
      <c r="B2318" s="216"/>
      <c r="C2318" s="217"/>
      <c r="D2318" s="207" t="s">
        <v>183</v>
      </c>
      <c r="E2318" s="218" t="s">
        <v>1</v>
      </c>
      <c r="F2318" s="219" t="s">
        <v>2119</v>
      </c>
      <c r="G2318" s="217"/>
      <c r="H2318" s="220">
        <v>3.45</v>
      </c>
      <c r="I2318" s="221"/>
      <c r="J2318" s="217"/>
      <c r="K2318" s="217"/>
      <c r="L2318" s="222"/>
      <c r="M2318" s="223"/>
      <c r="N2318" s="224"/>
      <c r="O2318" s="224"/>
      <c r="P2318" s="224"/>
      <c r="Q2318" s="224"/>
      <c r="R2318" s="224"/>
      <c r="S2318" s="224"/>
      <c r="T2318" s="225"/>
      <c r="AT2318" s="226" t="s">
        <v>183</v>
      </c>
      <c r="AU2318" s="226" t="s">
        <v>89</v>
      </c>
      <c r="AV2318" s="14" t="s">
        <v>89</v>
      </c>
      <c r="AW2318" s="14" t="s">
        <v>36</v>
      </c>
      <c r="AX2318" s="14" t="s">
        <v>79</v>
      </c>
      <c r="AY2318" s="226" t="s">
        <v>174</v>
      </c>
    </row>
    <row r="2319" spans="2:51" s="15" customFormat="1" ht="11.25">
      <c r="B2319" s="227"/>
      <c r="C2319" s="228"/>
      <c r="D2319" s="207" t="s">
        <v>183</v>
      </c>
      <c r="E2319" s="229" t="s">
        <v>1</v>
      </c>
      <c r="F2319" s="230" t="s">
        <v>188</v>
      </c>
      <c r="G2319" s="228"/>
      <c r="H2319" s="231">
        <v>4.05</v>
      </c>
      <c r="I2319" s="232"/>
      <c r="J2319" s="228"/>
      <c r="K2319" s="228"/>
      <c r="L2319" s="233"/>
      <c r="M2319" s="234"/>
      <c r="N2319" s="235"/>
      <c r="O2319" s="235"/>
      <c r="P2319" s="235"/>
      <c r="Q2319" s="235"/>
      <c r="R2319" s="235"/>
      <c r="S2319" s="235"/>
      <c r="T2319" s="236"/>
      <c r="AT2319" s="237" t="s">
        <v>183</v>
      </c>
      <c r="AU2319" s="237" t="s">
        <v>89</v>
      </c>
      <c r="AV2319" s="15" t="s">
        <v>181</v>
      </c>
      <c r="AW2319" s="15" t="s">
        <v>36</v>
      </c>
      <c r="AX2319" s="15" t="s">
        <v>87</v>
      </c>
      <c r="AY2319" s="237" t="s">
        <v>174</v>
      </c>
    </row>
    <row r="2320" spans="1:65" s="2" customFormat="1" ht="24.2" customHeight="1">
      <c r="A2320" s="35"/>
      <c r="B2320" s="36"/>
      <c r="C2320" s="249" t="s">
        <v>2142</v>
      </c>
      <c r="D2320" s="249" t="s">
        <v>317</v>
      </c>
      <c r="E2320" s="250" t="s">
        <v>2121</v>
      </c>
      <c r="F2320" s="251" t="s">
        <v>2122</v>
      </c>
      <c r="G2320" s="252" t="s">
        <v>179</v>
      </c>
      <c r="H2320" s="253">
        <v>1.484</v>
      </c>
      <c r="I2320" s="254"/>
      <c r="J2320" s="255">
        <f>ROUND(I2320*H2320,2)</f>
        <v>0</v>
      </c>
      <c r="K2320" s="251" t="s">
        <v>180</v>
      </c>
      <c r="L2320" s="256"/>
      <c r="M2320" s="257" t="s">
        <v>1</v>
      </c>
      <c r="N2320" s="258" t="s">
        <v>44</v>
      </c>
      <c r="O2320" s="72"/>
      <c r="P2320" s="201">
        <f>O2320*H2320</f>
        <v>0</v>
      </c>
      <c r="Q2320" s="201">
        <v>0.0192</v>
      </c>
      <c r="R2320" s="201">
        <f>Q2320*H2320</f>
        <v>0.0284928</v>
      </c>
      <c r="S2320" s="201">
        <v>0</v>
      </c>
      <c r="T2320" s="202">
        <f>S2320*H2320</f>
        <v>0</v>
      </c>
      <c r="U2320" s="35"/>
      <c r="V2320" s="35"/>
      <c r="W2320" s="35"/>
      <c r="X2320" s="35"/>
      <c r="Y2320" s="35"/>
      <c r="Z2320" s="35"/>
      <c r="AA2320" s="35"/>
      <c r="AB2320" s="35"/>
      <c r="AC2320" s="35"/>
      <c r="AD2320" s="35"/>
      <c r="AE2320" s="35"/>
      <c r="AR2320" s="203" t="s">
        <v>371</v>
      </c>
      <c r="AT2320" s="203" t="s">
        <v>317</v>
      </c>
      <c r="AU2320" s="203" t="s">
        <v>89</v>
      </c>
      <c r="AY2320" s="18" t="s">
        <v>174</v>
      </c>
      <c r="BE2320" s="204">
        <f>IF(N2320="základní",J2320,0)</f>
        <v>0</v>
      </c>
      <c r="BF2320" s="204">
        <f>IF(N2320="snížená",J2320,0)</f>
        <v>0</v>
      </c>
      <c r="BG2320" s="204">
        <f>IF(N2320="zákl. přenesená",J2320,0)</f>
        <v>0</v>
      </c>
      <c r="BH2320" s="204">
        <f>IF(N2320="sníž. přenesená",J2320,0)</f>
        <v>0</v>
      </c>
      <c r="BI2320" s="204">
        <f>IF(N2320="nulová",J2320,0)</f>
        <v>0</v>
      </c>
      <c r="BJ2320" s="18" t="s">
        <v>87</v>
      </c>
      <c r="BK2320" s="204">
        <f>ROUND(I2320*H2320,2)</f>
        <v>0</v>
      </c>
      <c r="BL2320" s="18" t="s">
        <v>278</v>
      </c>
      <c r="BM2320" s="203" t="s">
        <v>2143</v>
      </c>
    </row>
    <row r="2321" spans="2:51" s="13" customFormat="1" ht="11.25">
      <c r="B2321" s="205"/>
      <c r="C2321" s="206"/>
      <c r="D2321" s="207" t="s">
        <v>183</v>
      </c>
      <c r="E2321" s="208" t="s">
        <v>1</v>
      </c>
      <c r="F2321" s="209" t="s">
        <v>529</v>
      </c>
      <c r="G2321" s="206"/>
      <c r="H2321" s="208" t="s">
        <v>1</v>
      </c>
      <c r="I2321" s="210"/>
      <c r="J2321" s="206"/>
      <c r="K2321" s="206"/>
      <c r="L2321" s="211"/>
      <c r="M2321" s="212"/>
      <c r="N2321" s="213"/>
      <c r="O2321" s="213"/>
      <c r="P2321" s="213"/>
      <c r="Q2321" s="213"/>
      <c r="R2321" s="213"/>
      <c r="S2321" s="213"/>
      <c r="T2321" s="214"/>
      <c r="AT2321" s="215" t="s">
        <v>183</v>
      </c>
      <c r="AU2321" s="215" t="s">
        <v>89</v>
      </c>
      <c r="AV2321" s="13" t="s">
        <v>87</v>
      </c>
      <c r="AW2321" s="13" t="s">
        <v>36</v>
      </c>
      <c r="AX2321" s="13" t="s">
        <v>79</v>
      </c>
      <c r="AY2321" s="215" t="s">
        <v>174</v>
      </c>
    </row>
    <row r="2322" spans="2:51" s="13" customFormat="1" ht="11.25">
      <c r="B2322" s="205"/>
      <c r="C2322" s="206"/>
      <c r="D2322" s="207" t="s">
        <v>183</v>
      </c>
      <c r="E2322" s="208" t="s">
        <v>1</v>
      </c>
      <c r="F2322" s="209" t="s">
        <v>2095</v>
      </c>
      <c r="G2322" s="206"/>
      <c r="H2322" s="208" t="s">
        <v>1</v>
      </c>
      <c r="I2322" s="210"/>
      <c r="J2322" s="206"/>
      <c r="K2322" s="206"/>
      <c r="L2322" s="211"/>
      <c r="M2322" s="212"/>
      <c r="N2322" s="213"/>
      <c r="O2322" s="213"/>
      <c r="P2322" s="213"/>
      <c r="Q2322" s="213"/>
      <c r="R2322" s="213"/>
      <c r="S2322" s="213"/>
      <c r="T2322" s="214"/>
      <c r="AT2322" s="215" t="s">
        <v>183</v>
      </c>
      <c r="AU2322" s="215" t="s">
        <v>89</v>
      </c>
      <c r="AV2322" s="13" t="s">
        <v>87</v>
      </c>
      <c r="AW2322" s="13" t="s">
        <v>36</v>
      </c>
      <c r="AX2322" s="13" t="s">
        <v>79</v>
      </c>
      <c r="AY2322" s="215" t="s">
        <v>174</v>
      </c>
    </row>
    <row r="2323" spans="2:51" s="14" customFormat="1" ht="11.25">
      <c r="B2323" s="216"/>
      <c r="C2323" s="217"/>
      <c r="D2323" s="207" t="s">
        <v>183</v>
      </c>
      <c r="E2323" s="218" t="s">
        <v>1</v>
      </c>
      <c r="F2323" s="219" t="s">
        <v>2141</v>
      </c>
      <c r="G2323" s="217"/>
      <c r="H2323" s="220">
        <v>0.6</v>
      </c>
      <c r="I2323" s="221"/>
      <c r="J2323" s="217"/>
      <c r="K2323" s="217"/>
      <c r="L2323" s="222"/>
      <c r="M2323" s="223"/>
      <c r="N2323" s="224"/>
      <c r="O2323" s="224"/>
      <c r="P2323" s="224"/>
      <c r="Q2323" s="224"/>
      <c r="R2323" s="224"/>
      <c r="S2323" s="224"/>
      <c r="T2323" s="225"/>
      <c r="AT2323" s="226" t="s">
        <v>183</v>
      </c>
      <c r="AU2323" s="226" t="s">
        <v>89</v>
      </c>
      <c r="AV2323" s="14" t="s">
        <v>89</v>
      </c>
      <c r="AW2323" s="14" t="s">
        <v>36</v>
      </c>
      <c r="AX2323" s="14" t="s">
        <v>79</v>
      </c>
      <c r="AY2323" s="226" t="s">
        <v>174</v>
      </c>
    </row>
    <row r="2324" spans="2:51" s="13" customFormat="1" ht="11.25">
      <c r="B2324" s="205"/>
      <c r="C2324" s="206"/>
      <c r="D2324" s="207" t="s">
        <v>183</v>
      </c>
      <c r="E2324" s="208" t="s">
        <v>1</v>
      </c>
      <c r="F2324" s="209" t="s">
        <v>2118</v>
      </c>
      <c r="G2324" s="206"/>
      <c r="H2324" s="208" t="s">
        <v>1</v>
      </c>
      <c r="I2324" s="210"/>
      <c r="J2324" s="206"/>
      <c r="K2324" s="206"/>
      <c r="L2324" s="211"/>
      <c r="M2324" s="212"/>
      <c r="N2324" s="213"/>
      <c r="O2324" s="213"/>
      <c r="P2324" s="213"/>
      <c r="Q2324" s="213"/>
      <c r="R2324" s="213"/>
      <c r="S2324" s="213"/>
      <c r="T2324" s="214"/>
      <c r="AT2324" s="215" t="s">
        <v>183</v>
      </c>
      <c r="AU2324" s="215" t="s">
        <v>89</v>
      </c>
      <c r="AV2324" s="13" t="s">
        <v>87</v>
      </c>
      <c r="AW2324" s="13" t="s">
        <v>36</v>
      </c>
      <c r="AX2324" s="13" t="s">
        <v>79</v>
      </c>
      <c r="AY2324" s="215" t="s">
        <v>174</v>
      </c>
    </row>
    <row r="2325" spans="2:51" s="14" customFormat="1" ht="11.25">
      <c r="B2325" s="216"/>
      <c r="C2325" s="217"/>
      <c r="D2325" s="207" t="s">
        <v>183</v>
      </c>
      <c r="E2325" s="218" t="s">
        <v>1</v>
      </c>
      <c r="F2325" s="219" t="s">
        <v>2144</v>
      </c>
      <c r="G2325" s="217"/>
      <c r="H2325" s="220">
        <v>0.69</v>
      </c>
      <c r="I2325" s="221"/>
      <c r="J2325" s="217"/>
      <c r="K2325" s="217"/>
      <c r="L2325" s="222"/>
      <c r="M2325" s="223"/>
      <c r="N2325" s="224"/>
      <c r="O2325" s="224"/>
      <c r="P2325" s="224"/>
      <c r="Q2325" s="224"/>
      <c r="R2325" s="224"/>
      <c r="S2325" s="224"/>
      <c r="T2325" s="225"/>
      <c r="AT2325" s="226" t="s">
        <v>183</v>
      </c>
      <c r="AU2325" s="226" t="s">
        <v>89</v>
      </c>
      <c r="AV2325" s="14" t="s">
        <v>89</v>
      </c>
      <c r="AW2325" s="14" t="s">
        <v>36</v>
      </c>
      <c r="AX2325" s="14" t="s">
        <v>79</v>
      </c>
      <c r="AY2325" s="226" t="s">
        <v>174</v>
      </c>
    </row>
    <row r="2326" spans="2:51" s="15" customFormat="1" ht="11.25">
      <c r="B2326" s="227"/>
      <c r="C2326" s="228"/>
      <c r="D2326" s="207" t="s">
        <v>183</v>
      </c>
      <c r="E2326" s="229" t="s">
        <v>1</v>
      </c>
      <c r="F2326" s="230" t="s">
        <v>188</v>
      </c>
      <c r="G2326" s="228"/>
      <c r="H2326" s="231">
        <v>1.29</v>
      </c>
      <c r="I2326" s="232"/>
      <c r="J2326" s="228"/>
      <c r="K2326" s="228"/>
      <c r="L2326" s="233"/>
      <c r="M2326" s="234"/>
      <c r="N2326" s="235"/>
      <c r="O2326" s="235"/>
      <c r="P2326" s="235"/>
      <c r="Q2326" s="235"/>
      <c r="R2326" s="235"/>
      <c r="S2326" s="235"/>
      <c r="T2326" s="236"/>
      <c r="AT2326" s="237" t="s">
        <v>183</v>
      </c>
      <c r="AU2326" s="237" t="s">
        <v>89</v>
      </c>
      <c r="AV2326" s="15" t="s">
        <v>181</v>
      </c>
      <c r="AW2326" s="15" t="s">
        <v>36</v>
      </c>
      <c r="AX2326" s="15" t="s">
        <v>79</v>
      </c>
      <c r="AY2326" s="237" t="s">
        <v>174</v>
      </c>
    </row>
    <row r="2327" spans="2:51" s="14" customFormat="1" ht="11.25">
      <c r="B2327" s="216"/>
      <c r="C2327" s="217"/>
      <c r="D2327" s="207" t="s">
        <v>183</v>
      </c>
      <c r="E2327" s="218" t="s">
        <v>1</v>
      </c>
      <c r="F2327" s="219" t="s">
        <v>2145</v>
      </c>
      <c r="G2327" s="217"/>
      <c r="H2327" s="220">
        <v>1.484</v>
      </c>
      <c r="I2327" s="221"/>
      <c r="J2327" s="217"/>
      <c r="K2327" s="217"/>
      <c r="L2327" s="222"/>
      <c r="M2327" s="223"/>
      <c r="N2327" s="224"/>
      <c r="O2327" s="224"/>
      <c r="P2327" s="224"/>
      <c r="Q2327" s="224"/>
      <c r="R2327" s="224"/>
      <c r="S2327" s="224"/>
      <c r="T2327" s="225"/>
      <c r="AT2327" s="226" t="s">
        <v>183</v>
      </c>
      <c r="AU2327" s="226" t="s">
        <v>89</v>
      </c>
      <c r="AV2327" s="14" t="s">
        <v>89</v>
      </c>
      <c r="AW2327" s="14" t="s">
        <v>36</v>
      </c>
      <c r="AX2327" s="14" t="s">
        <v>87</v>
      </c>
      <c r="AY2327" s="226" t="s">
        <v>174</v>
      </c>
    </row>
    <row r="2328" spans="1:65" s="2" customFormat="1" ht="14.45" customHeight="1">
      <c r="A2328" s="35"/>
      <c r="B2328" s="36"/>
      <c r="C2328" s="192" t="s">
        <v>2146</v>
      </c>
      <c r="D2328" s="192" t="s">
        <v>176</v>
      </c>
      <c r="E2328" s="193" t="s">
        <v>2147</v>
      </c>
      <c r="F2328" s="194" t="s">
        <v>2148</v>
      </c>
      <c r="G2328" s="195" t="s">
        <v>179</v>
      </c>
      <c r="H2328" s="196">
        <v>152.93</v>
      </c>
      <c r="I2328" s="197"/>
      <c r="J2328" s="198">
        <f>ROUND(I2328*H2328,2)</f>
        <v>0</v>
      </c>
      <c r="K2328" s="194" t="s">
        <v>180</v>
      </c>
      <c r="L2328" s="40"/>
      <c r="M2328" s="199" t="s">
        <v>1</v>
      </c>
      <c r="N2328" s="200" t="s">
        <v>44</v>
      </c>
      <c r="O2328" s="72"/>
      <c r="P2328" s="201">
        <f>O2328*H2328</f>
        <v>0</v>
      </c>
      <c r="Q2328" s="201">
        <v>0.00635</v>
      </c>
      <c r="R2328" s="201">
        <f>Q2328*H2328</f>
        <v>0.9711055</v>
      </c>
      <c r="S2328" s="201">
        <v>0</v>
      </c>
      <c r="T2328" s="202">
        <f>S2328*H2328</f>
        <v>0</v>
      </c>
      <c r="U2328" s="35"/>
      <c r="V2328" s="35"/>
      <c r="W2328" s="35"/>
      <c r="X2328" s="35"/>
      <c r="Y2328" s="35"/>
      <c r="Z2328" s="35"/>
      <c r="AA2328" s="35"/>
      <c r="AB2328" s="35"/>
      <c r="AC2328" s="35"/>
      <c r="AD2328" s="35"/>
      <c r="AE2328" s="35"/>
      <c r="AR2328" s="203" t="s">
        <v>278</v>
      </c>
      <c r="AT2328" s="203" t="s">
        <v>176</v>
      </c>
      <c r="AU2328" s="203" t="s">
        <v>89</v>
      </c>
      <c r="AY2328" s="18" t="s">
        <v>174</v>
      </c>
      <c r="BE2328" s="204">
        <f>IF(N2328="základní",J2328,0)</f>
        <v>0</v>
      </c>
      <c r="BF2328" s="204">
        <f>IF(N2328="snížená",J2328,0)</f>
        <v>0</v>
      </c>
      <c r="BG2328" s="204">
        <f>IF(N2328="zákl. přenesená",J2328,0)</f>
        <v>0</v>
      </c>
      <c r="BH2328" s="204">
        <f>IF(N2328="sníž. přenesená",J2328,0)</f>
        <v>0</v>
      </c>
      <c r="BI2328" s="204">
        <f>IF(N2328="nulová",J2328,0)</f>
        <v>0</v>
      </c>
      <c r="BJ2328" s="18" t="s">
        <v>87</v>
      </c>
      <c r="BK2328" s="204">
        <f>ROUND(I2328*H2328,2)</f>
        <v>0</v>
      </c>
      <c r="BL2328" s="18" t="s">
        <v>278</v>
      </c>
      <c r="BM2328" s="203" t="s">
        <v>2149</v>
      </c>
    </row>
    <row r="2329" spans="2:51" s="13" customFormat="1" ht="11.25">
      <c r="B2329" s="205"/>
      <c r="C2329" s="206"/>
      <c r="D2329" s="207" t="s">
        <v>183</v>
      </c>
      <c r="E2329" s="208" t="s">
        <v>1</v>
      </c>
      <c r="F2329" s="209" t="s">
        <v>529</v>
      </c>
      <c r="G2329" s="206"/>
      <c r="H2329" s="208" t="s">
        <v>1</v>
      </c>
      <c r="I2329" s="210"/>
      <c r="J2329" s="206"/>
      <c r="K2329" s="206"/>
      <c r="L2329" s="211"/>
      <c r="M2329" s="212"/>
      <c r="N2329" s="213"/>
      <c r="O2329" s="213"/>
      <c r="P2329" s="213"/>
      <c r="Q2329" s="213"/>
      <c r="R2329" s="213"/>
      <c r="S2329" s="213"/>
      <c r="T2329" s="214"/>
      <c r="AT2329" s="215" t="s">
        <v>183</v>
      </c>
      <c r="AU2329" s="215" t="s">
        <v>89</v>
      </c>
      <c r="AV2329" s="13" t="s">
        <v>87</v>
      </c>
      <c r="AW2329" s="13" t="s">
        <v>36</v>
      </c>
      <c r="AX2329" s="13" t="s">
        <v>79</v>
      </c>
      <c r="AY2329" s="215" t="s">
        <v>174</v>
      </c>
    </row>
    <row r="2330" spans="2:51" s="13" customFormat="1" ht="11.25">
      <c r="B2330" s="205"/>
      <c r="C2330" s="206"/>
      <c r="D2330" s="207" t="s">
        <v>183</v>
      </c>
      <c r="E2330" s="208" t="s">
        <v>1</v>
      </c>
      <c r="F2330" s="209" t="s">
        <v>2095</v>
      </c>
      <c r="G2330" s="206"/>
      <c r="H2330" s="208" t="s">
        <v>1</v>
      </c>
      <c r="I2330" s="210"/>
      <c r="J2330" s="206"/>
      <c r="K2330" s="206"/>
      <c r="L2330" s="211"/>
      <c r="M2330" s="212"/>
      <c r="N2330" s="213"/>
      <c r="O2330" s="213"/>
      <c r="P2330" s="213"/>
      <c r="Q2330" s="213"/>
      <c r="R2330" s="213"/>
      <c r="S2330" s="213"/>
      <c r="T2330" s="214"/>
      <c r="AT2330" s="215" t="s">
        <v>183</v>
      </c>
      <c r="AU2330" s="215" t="s">
        <v>89</v>
      </c>
      <c r="AV2330" s="13" t="s">
        <v>87</v>
      </c>
      <c r="AW2330" s="13" t="s">
        <v>36</v>
      </c>
      <c r="AX2330" s="13" t="s">
        <v>79</v>
      </c>
      <c r="AY2330" s="215" t="s">
        <v>174</v>
      </c>
    </row>
    <row r="2331" spans="2:51" s="13" customFormat="1" ht="11.25">
      <c r="B2331" s="205"/>
      <c r="C2331" s="206"/>
      <c r="D2331" s="207" t="s">
        <v>183</v>
      </c>
      <c r="E2331" s="208" t="s">
        <v>1</v>
      </c>
      <c r="F2331" s="209" t="s">
        <v>2096</v>
      </c>
      <c r="G2331" s="206"/>
      <c r="H2331" s="208" t="s">
        <v>1</v>
      </c>
      <c r="I2331" s="210"/>
      <c r="J2331" s="206"/>
      <c r="K2331" s="206"/>
      <c r="L2331" s="211"/>
      <c r="M2331" s="212"/>
      <c r="N2331" s="213"/>
      <c r="O2331" s="213"/>
      <c r="P2331" s="213"/>
      <c r="Q2331" s="213"/>
      <c r="R2331" s="213"/>
      <c r="S2331" s="213"/>
      <c r="T2331" s="214"/>
      <c r="AT2331" s="215" t="s">
        <v>183</v>
      </c>
      <c r="AU2331" s="215" t="s">
        <v>89</v>
      </c>
      <c r="AV2331" s="13" t="s">
        <v>87</v>
      </c>
      <c r="AW2331" s="13" t="s">
        <v>36</v>
      </c>
      <c r="AX2331" s="13" t="s">
        <v>79</v>
      </c>
      <c r="AY2331" s="215" t="s">
        <v>174</v>
      </c>
    </row>
    <row r="2332" spans="2:51" s="14" customFormat="1" ht="11.25">
      <c r="B2332" s="216"/>
      <c r="C2332" s="217"/>
      <c r="D2332" s="207" t="s">
        <v>183</v>
      </c>
      <c r="E2332" s="218" t="s">
        <v>1</v>
      </c>
      <c r="F2332" s="219" t="s">
        <v>683</v>
      </c>
      <c r="G2332" s="217"/>
      <c r="H2332" s="220">
        <v>17.02</v>
      </c>
      <c r="I2332" s="221"/>
      <c r="J2332" s="217"/>
      <c r="K2332" s="217"/>
      <c r="L2332" s="222"/>
      <c r="M2332" s="223"/>
      <c r="N2332" s="224"/>
      <c r="O2332" s="224"/>
      <c r="P2332" s="224"/>
      <c r="Q2332" s="224"/>
      <c r="R2332" s="224"/>
      <c r="S2332" s="224"/>
      <c r="T2332" s="225"/>
      <c r="AT2332" s="226" t="s">
        <v>183</v>
      </c>
      <c r="AU2332" s="226" t="s">
        <v>89</v>
      </c>
      <c r="AV2332" s="14" t="s">
        <v>89</v>
      </c>
      <c r="AW2332" s="14" t="s">
        <v>36</v>
      </c>
      <c r="AX2332" s="14" t="s">
        <v>79</v>
      </c>
      <c r="AY2332" s="226" t="s">
        <v>174</v>
      </c>
    </row>
    <row r="2333" spans="2:51" s="14" customFormat="1" ht="11.25">
      <c r="B2333" s="216"/>
      <c r="C2333" s="217"/>
      <c r="D2333" s="207" t="s">
        <v>183</v>
      </c>
      <c r="E2333" s="218" t="s">
        <v>1</v>
      </c>
      <c r="F2333" s="219" t="s">
        <v>955</v>
      </c>
      <c r="G2333" s="217"/>
      <c r="H2333" s="220">
        <v>1.28</v>
      </c>
      <c r="I2333" s="221"/>
      <c r="J2333" s="217"/>
      <c r="K2333" s="217"/>
      <c r="L2333" s="222"/>
      <c r="M2333" s="223"/>
      <c r="N2333" s="224"/>
      <c r="O2333" s="224"/>
      <c r="P2333" s="224"/>
      <c r="Q2333" s="224"/>
      <c r="R2333" s="224"/>
      <c r="S2333" s="224"/>
      <c r="T2333" s="225"/>
      <c r="AT2333" s="226" t="s">
        <v>183</v>
      </c>
      <c r="AU2333" s="226" t="s">
        <v>89</v>
      </c>
      <c r="AV2333" s="14" t="s">
        <v>89</v>
      </c>
      <c r="AW2333" s="14" t="s">
        <v>36</v>
      </c>
      <c r="AX2333" s="14" t="s">
        <v>79</v>
      </c>
      <c r="AY2333" s="226" t="s">
        <v>174</v>
      </c>
    </row>
    <row r="2334" spans="2:51" s="14" customFormat="1" ht="11.25">
      <c r="B2334" s="216"/>
      <c r="C2334" s="217"/>
      <c r="D2334" s="207" t="s">
        <v>183</v>
      </c>
      <c r="E2334" s="218" t="s">
        <v>1</v>
      </c>
      <c r="F2334" s="219" t="s">
        <v>956</v>
      </c>
      <c r="G2334" s="217"/>
      <c r="H2334" s="220">
        <v>5.5</v>
      </c>
      <c r="I2334" s="221"/>
      <c r="J2334" s="217"/>
      <c r="K2334" s="217"/>
      <c r="L2334" s="222"/>
      <c r="M2334" s="223"/>
      <c r="N2334" s="224"/>
      <c r="O2334" s="224"/>
      <c r="P2334" s="224"/>
      <c r="Q2334" s="224"/>
      <c r="R2334" s="224"/>
      <c r="S2334" s="224"/>
      <c r="T2334" s="225"/>
      <c r="AT2334" s="226" t="s">
        <v>183</v>
      </c>
      <c r="AU2334" s="226" t="s">
        <v>89</v>
      </c>
      <c r="AV2334" s="14" t="s">
        <v>89</v>
      </c>
      <c r="AW2334" s="14" t="s">
        <v>36</v>
      </c>
      <c r="AX2334" s="14" t="s">
        <v>79</v>
      </c>
      <c r="AY2334" s="226" t="s">
        <v>174</v>
      </c>
    </row>
    <row r="2335" spans="2:51" s="13" customFormat="1" ht="11.25">
      <c r="B2335" s="205"/>
      <c r="C2335" s="206"/>
      <c r="D2335" s="207" t="s">
        <v>183</v>
      </c>
      <c r="E2335" s="208" t="s">
        <v>1</v>
      </c>
      <c r="F2335" s="209" t="s">
        <v>2097</v>
      </c>
      <c r="G2335" s="206"/>
      <c r="H2335" s="208" t="s">
        <v>1</v>
      </c>
      <c r="I2335" s="210"/>
      <c r="J2335" s="206"/>
      <c r="K2335" s="206"/>
      <c r="L2335" s="211"/>
      <c r="M2335" s="212"/>
      <c r="N2335" s="213"/>
      <c r="O2335" s="213"/>
      <c r="P2335" s="213"/>
      <c r="Q2335" s="213"/>
      <c r="R2335" s="213"/>
      <c r="S2335" s="213"/>
      <c r="T2335" s="214"/>
      <c r="AT2335" s="215" t="s">
        <v>183</v>
      </c>
      <c r="AU2335" s="215" t="s">
        <v>89</v>
      </c>
      <c r="AV2335" s="13" t="s">
        <v>87</v>
      </c>
      <c r="AW2335" s="13" t="s">
        <v>36</v>
      </c>
      <c r="AX2335" s="13" t="s">
        <v>79</v>
      </c>
      <c r="AY2335" s="215" t="s">
        <v>174</v>
      </c>
    </row>
    <row r="2336" spans="2:51" s="14" customFormat="1" ht="11.25">
      <c r="B2336" s="216"/>
      <c r="C2336" s="217"/>
      <c r="D2336" s="207" t="s">
        <v>183</v>
      </c>
      <c r="E2336" s="218" t="s">
        <v>1</v>
      </c>
      <c r="F2336" s="219" t="s">
        <v>958</v>
      </c>
      <c r="G2336" s="217"/>
      <c r="H2336" s="220">
        <v>50.63</v>
      </c>
      <c r="I2336" s="221"/>
      <c r="J2336" s="217"/>
      <c r="K2336" s="217"/>
      <c r="L2336" s="222"/>
      <c r="M2336" s="223"/>
      <c r="N2336" s="224"/>
      <c r="O2336" s="224"/>
      <c r="P2336" s="224"/>
      <c r="Q2336" s="224"/>
      <c r="R2336" s="224"/>
      <c r="S2336" s="224"/>
      <c r="T2336" s="225"/>
      <c r="AT2336" s="226" t="s">
        <v>183</v>
      </c>
      <c r="AU2336" s="226" t="s">
        <v>89</v>
      </c>
      <c r="AV2336" s="14" t="s">
        <v>89</v>
      </c>
      <c r="AW2336" s="14" t="s">
        <v>36</v>
      </c>
      <c r="AX2336" s="14" t="s">
        <v>79</v>
      </c>
      <c r="AY2336" s="226" t="s">
        <v>174</v>
      </c>
    </row>
    <row r="2337" spans="2:51" s="16" customFormat="1" ht="11.25">
      <c r="B2337" s="238"/>
      <c r="C2337" s="239"/>
      <c r="D2337" s="207" t="s">
        <v>183</v>
      </c>
      <c r="E2337" s="240" t="s">
        <v>1</v>
      </c>
      <c r="F2337" s="241" t="s">
        <v>226</v>
      </c>
      <c r="G2337" s="239"/>
      <c r="H2337" s="242">
        <v>74.43</v>
      </c>
      <c r="I2337" s="243"/>
      <c r="J2337" s="239"/>
      <c r="K2337" s="239"/>
      <c r="L2337" s="244"/>
      <c r="M2337" s="245"/>
      <c r="N2337" s="246"/>
      <c r="O2337" s="246"/>
      <c r="P2337" s="246"/>
      <c r="Q2337" s="246"/>
      <c r="R2337" s="246"/>
      <c r="S2337" s="246"/>
      <c r="T2337" s="247"/>
      <c r="AT2337" s="248" t="s">
        <v>183</v>
      </c>
      <c r="AU2337" s="248" t="s">
        <v>89</v>
      </c>
      <c r="AV2337" s="16" t="s">
        <v>194</v>
      </c>
      <c r="AW2337" s="16" t="s">
        <v>36</v>
      </c>
      <c r="AX2337" s="16" t="s">
        <v>79</v>
      </c>
      <c r="AY2337" s="248" t="s">
        <v>174</v>
      </c>
    </row>
    <row r="2338" spans="2:51" s="13" customFormat="1" ht="11.25">
      <c r="B2338" s="205"/>
      <c r="C2338" s="206"/>
      <c r="D2338" s="207" t="s">
        <v>183</v>
      </c>
      <c r="E2338" s="208" t="s">
        <v>1</v>
      </c>
      <c r="F2338" s="209" t="s">
        <v>962</v>
      </c>
      <c r="G2338" s="206"/>
      <c r="H2338" s="208" t="s">
        <v>1</v>
      </c>
      <c r="I2338" s="210"/>
      <c r="J2338" s="206"/>
      <c r="K2338" s="206"/>
      <c r="L2338" s="211"/>
      <c r="M2338" s="212"/>
      <c r="N2338" s="213"/>
      <c r="O2338" s="213"/>
      <c r="P2338" s="213"/>
      <c r="Q2338" s="213"/>
      <c r="R2338" s="213"/>
      <c r="S2338" s="213"/>
      <c r="T2338" s="214"/>
      <c r="AT2338" s="215" t="s">
        <v>183</v>
      </c>
      <c r="AU2338" s="215" t="s">
        <v>89</v>
      </c>
      <c r="AV2338" s="13" t="s">
        <v>87</v>
      </c>
      <c r="AW2338" s="13" t="s">
        <v>36</v>
      </c>
      <c r="AX2338" s="13" t="s">
        <v>79</v>
      </c>
      <c r="AY2338" s="215" t="s">
        <v>174</v>
      </c>
    </row>
    <row r="2339" spans="2:51" s="14" customFormat="1" ht="11.25">
      <c r="B2339" s="216"/>
      <c r="C2339" s="217"/>
      <c r="D2339" s="207" t="s">
        <v>183</v>
      </c>
      <c r="E2339" s="218" t="s">
        <v>1</v>
      </c>
      <c r="F2339" s="219" t="s">
        <v>963</v>
      </c>
      <c r="G2339" s="217"/>
      <c r="H2339" s="220">
        <v>72.58</v>
      </c>
      <c r="I2339" s="221"/>
      <c r="J2339" s="217"/>
      <c r="K2339" s="217"/>
      <c r="L2339" s="222"/>
      <c r="M2339" s="223"/>
      <c r="N2339" s="224"/>
      <c r="O2339" s="224"/>
      <c r="P2339" s="224"/>
      <c r="Q2339" s="224"/>
      <c r="R2339" s="224"/>
      <c r="S2339" s="224"/>
      <c r="T2339" s="225"/>
      <c r="AT2339" s="226" t="s">
        <v>183</v>
      </c>
      <c r="AU2339" s="226" t="s">
        <v>89</v>
      </c>
      <c r="AV2339" s="14" t="s">
        <v>89</v>
      </c>
      <c r="AW2339" s="14" t="s">
        <v>36</v>
      </c>
      <c r="AX2339" s="14" t="s">
        <v>79</v>
      </c>
      <c r="AY2339" s="226" t="s">
        <v>174</v>
      </c>
    </row>
    <row r="2340" spans="2:51" s="14" customFormat="1" ht="11.25">
      <c r="B2340" s="216"/>
      <c r="C2340" s="217"/>
      <c r="D2340" s="207" t="s">
        <v>183</v>
      </c>
      <c r="E2340" s="218" t="s">
        <v>1</v>
      </c>
      <c r="F2340" s="219" t="s">
        <v>964</v>
      </c>
      <c r="G2340" s="217"/>
      <c r="H2340" s="220">
        <v>5.08</v>
      </c>
      <c r="I2340" s="221"/>
      <c r="J2340" s="217"/>
      <c r="K2340" s="217"/>
      <c r="L2340" s="222"/>
      <c r="M2340" s="223"/>
      <c r="N2340" s="224"/>
      <c r="O2340" s="224"/>
      <c r="P2340" s="224"/>
      <c r="Q2340" s="224"/>
      <c r="R2340" s="224"/>
      <c r="S2340" s="224"/>
      <c r="T2340" s="225"/>
      <c r="AT2340" s="226" t="s">
        <v>183</v>
      </c>
      <c r="AU2340" s="226" t="s">
        <v>89</v>
      </c>
      <c r="AV2340" s="14" t="s">
        <v>89</v>
      </c>
      <c r="AW2340" s="14" t="s">
        <v>36</v>
      </c>
      <c r="AX2340" s="14" t="s">
        <v>79</v>
      </c>
      <c r="AY2340" s="226" t="s">
        <v>174</v>
      </c>
    </row>
    <row r="2341" spans="2:51" s="13" customFormat="1" ht="11.25">
      <c r="B2341" s="205"/>
      <c r="C2341" s="206"/>
      <c r="D2341" s="207" t="s">
        <v>183</v>
      </c>
      <c r="E2341" s="208" t="s">
        <v>1</v>
      </c>
      <c r="F2341" s="209" t="s">
        <v>2150</v>
      </c>
      <c r="G2341" s="206"/>
      <c r="H2341" s="208" t="s">
        <v>1</v>
      </c>
      <c r="I2341" s="210"/>
      <c r="J2341" s="206"/>
      <c r="K2341" s="206"/>
      <c r="L2341" s="211"/>
      <c r="M2341" s="212"/>
      <c r="N2341" s="213"/>
      <c r="O2341" s="213"/>
      <c r="P2341" s="213"/>
      <c r="Q2341" s="213"/>
      <c r="R2341" s="213"/>
      <c r="S2341" s="213"/>
      <c r="T2341" s="214"/>
      <c r="AT2341" s="215" t="s">
        <v>183</v>
      </c>
      <c r="AU2341" s="215" t="s">
        <v>89</v>
      </c>
      <c r="AV2341" s="13" t="s">
        <v>87</v>
      </c>
      <c r="AW2341" s="13" t="s">
        <v>36</v>
      </c>
      <c r="AX2341" s="13" t="s">
        <v>79</v>
      </c>
      <c r="AY2341" s="215" t="s">
        <v>174</v>
      </c>
    </row>
    <row r="2342" spans="2:51" s="14" customFormat="1" ht="11.25">
      <c r="B2342" s="216"/>
      <c r="C2342" s="217"/>
      <c r="D2342" s="207" t="s">
        <v>183</v>
      </c>
      <c r="E2342" s="218" t="s">
        <v>1</v>
      </c>
      <c r="F2342" s="219" t="s">
        <v>2107</v>
      </c>
      <c r="G2342" s="217"/>
      <c r="H2342" s="220">
        <v>0.84</v>
      </c>
      <c r="I2342" s="221"/>
      <c r="J2342" s="217"/>
      <c r="K2342" s="217"/>
      <c r="L2342" s="222"/>
      <c r="M2342" s="223"/>
      <c r="N2342" s="224"/>
      <c r="O2342" s="224"/>
      <c r="P2342" s="224"/>
      <c r="Q2342" s="224"/>
      <c r="R2342" s="224"/>
      <c r="S2342" s="224"/>
      <c r="T2342" s="225"/>
      <c r="AT2342" s="226" t="s">
        <v>183</v>
      </c>
      <c r="AU2342" s="226" t="s">
        <v>89</v>
      </c>
      <c r="AV2342" s="14" t="s">
        <v>89</v>
      </c>
      <c r="AW2342" s="14" t="s">
        <v>36</v>
      </c>
      <c r="AX2342" s="14" t="s">
        <v>79</v>
      </c>
      <c r="AY2342" s="226" t="s">
        <v>174</v>
      </c>
    </row>
    <row r="2343" spans="2:51" s="16" customFormat="1" ht="11.25">
      <c r="B2343" s="238"/>
      <c r="C2343" s="239"/>
      <c r="D2343" s="207" t="s">
        <v>183</v>
      </c>
      <c r="E2343" s="240" t="s">
        <v>1</v>
      </c>
      <c r="F2343" s="241" t="s">
        <v>226</v>
      </c>
      <c r="G2343" s="239"/>
      <c r="H2343" s="242">
        <v>78.5</v>
      </c>
      <c r="I2343" s="243"/>
      <c r="J2343" s="239"/>
      <c r="K2343" s="239"/>
      <c r="L2343" s="244"/>
      <c r="M2343" s="245"/>
      <c r="N2343" s="246"/>
      <c r="O2343" s="246"/>
      <c r="P2343" s="246"/>
      <c r="Q2343" s="246"/>
      <c r="R2343" s="246"/>
      <c r="S2343" s="246"/>
      <c r="T2343" s="247"/>
      <c r="AT2343" s="248" t="s">
        <v>183</v>
      </c>
      <c r="AU2343" s="248" t="s">
        <v>89</v>
      </c>
      <c r="AV2343" s="16" t="s">
        <v>194</v>
      </c>
      <c r="AW2343" s="16" t="s">
        <v>36</v>
      </c>
      <c r="AX2343" s="16" t="s">
        <v>79</v>
      </c>
      <c r="AY2343" s="248" t="s">
        <v>174</v>
      </c>
    </row>
    <row r="2344" spans="2:51" s="15" customFormat="1" ht="11.25">
      <c r="B2344" s="227"/>
      <c r="C2344" s="228"/>
      <c r="D2344" s="207" t="s">
        <v>183</v>
      </c>
      <c r="E2344" s="229" t="s">
        <v>1</v>
      </c>
      <c r="F2344" s="230" t="s">
        <v>188</v>
      </c>
      <c r="G2344" s="228"/>
      <c r="H2344" s="231">
        <v>152.93</v>
      </c>
      <c r="I2344" s="232"/>
      <c r="J2344" s="228"/>
      <c r="K2344" s="228"/>
      <c r="L2344" s="233"/>
      <c r="M2344" s="234"/>
      <c r="N2344" s="235"/>
      <c r="O2344" s="235"/>
      <c r="P2344" s="235"/>
      <c r="Q2344" s="235"/>
      <c r="R2344" s="235"/>
      <c r="S2344" s="235"/>
      <c r="T2344" s="236"/>
      <c r="AT2344" s="237" t="s">
        <v>183</v>
      </c>
      <c r="AU2344" s="237" t="s">
        <v>89</v>
      </c>
      <c r="AV2344" s="15" t="s">
        <v>181</v>
      </c>
      <c r="AW2344" s="15" t="s">
        <v>36</v>
      </c>
      <c r="AX2344" s="15" t="s">
        <v>87</v>
      </c>
      <c r="AY2344" s="237" t="s">
        <v>174</v>
      </c>
    </row>
    <row r="2345" spans="1:65" s="2" customFormat="1" ht="24.2" customHeight="1">
      <c r="A2345" s="35"/>
      <c r="B2345" s="36"/>
      <c r="C2345" s="249" t="s">
        <v>2151</v>
      </c>
      <c r="D2345" s="249" t="s">
        <v>317</v>
      </c>
      <c r="E2345" s="250" t="s">
        <v>2121</v>
      </c>
      <c r="F2345" s="251" t="s">
        <v>2122</v>
      </c>
      <c r="G2345" s="252" t="s">
        <v>179</v>
      </c>
      <c r="H2345" s="253">
        <v>168.223</v>
      </c>
      <c r="I2345" s="254"/>
      <c r="J2345" s="255">
        <f>ROUND(I2345*H2345,2)</f>
        <v>0</v>
      </c>
      <c r="K2345" s="251" t="s">
        <v>180</v>
      </c>
      <c r="L2345" s="256"/>
      <c r="M2345" s="257" t="s">
        <v>1</v>
      </c>
      <c r="N2345" s="258" t="s">
        <v>44</v>
      </c>
      <c r="O2345" s="72"/>
      <c r="P2345" s="201">
        <f>O2345*H2345</f>
        <v>0</v>
      </c>
      <c r="Q2345" s="201">
        <v>0.0192</v>
      </c>
      <c r="R2345" s="201">
        <f>Q2345*H2345</f>
        <v>3.2298816</v>
      </c>
      <c r="S2345" s="201">
        <v>0</v>
      </c>
      <c r="T2345" s="202">
        <f>S2345*H2345</f>
        <v>0</v>
      </c>
      <c r="U2345" s="35"/>
      <c r="V2345" s="35"/>
      <c r="W2345" s="35"/>
      <c r="X2345" s="35"/>
      <c r="Y2345" s="35"/>
      <c r="Z2345" s="35"/>
      <c r="AA2345" s="35"/>
      <c r="AB2345" s="35"/>
      <c r="AC2345" s="35"/>
      <c r="AD2345" s="35"/>
      <c r="AE2345" s="35"/>
      <c r="AR2345" s="203" t="s">
        <v>371</v>
      </c>
      <c r="AT2345" s="203" t="s">
        <v>317</v>
      </c>
      <c r="AU2345" s="203" t="s">
        <v>89</v>
      </c>
      <c r="AY2345" s="18" t="s">
        <v>174</v>
      </c>
      <c r="BE2345" s="204">
        <f>IF(N2345="základní",J2345,0)</f>
        <v>0</v>
      </c>
      <c r="BF2345" s="204">
        <f>IF(N2345="snížená",J2345,0)</f>
        <v>0</v>
      </c>
      <c r="BG2345" s="204">
        <f>IF(N2345="zákl. přenesená",J2345,0)</f>
        <v>0</v>
      </c>
      <c r="BH2345" s="204">
        <f>IF(N2345="sníž. přenesená",J2345,0)</f>
        <v>0</v>
      </c>
      <c r="BI2345" s="204">
        <f>IF(N2345="nulová",J2345,0)</f>
        <v>0</v>
      </c>
      <c r="BJ2345" s="18" t="s">
        <v>87</v>
      </c>
      <c r="BK2345" s="204">
        <f>ROUND(I2345*H2345,2)</f>
        <v>0</v>
      </c>
      <c r="BL2345" s="18" t="s">
        <v>278</v>
      </c>
      <c r="BM2345" s="203" t="s">
        <v>2152</v>
      </c>
    </row>
    <row r="2346" spans="2:51" s="14" customFormat="1" ht="11.25">
      <c r="B2346" s="216"/>
      <c r="C2346" s="217"/>
      <c r="D2346" s="207" t="s">
        <v>183</v>
      </c>
      <c r="E2346" s="218" t="s">
        <v>1</v>
      </c>
      <c r="F2346" s="219" t="s">
        <v>2153</v>
      </c>
      <c r="G2346" s="217"/>
      <c r="H2346" s="220">
        <v>168.223</v>
      </c>
      <c r="I2346" s="221"/>
      <c r="J2346" s="217"/>
      <c r="K2346" s="217"/>
      <c r="L2346" s="222"/>
      <c r="M2346" s="223"/>
      <c r="N2346" s="224"/>
      <c r="O2346" s="224"/>
      <c r="P2346" s="224"/>
      <c r="Q2346" s="224"/>
      <c r="R2346" s="224"/>
      <c r="S2346" s="224"/>
      <c r="T2346" s="225"/>
      <c r="AT2346" s="226" t="s">
        <v>183</v>
      </c>
      <c r="AU2346" s="226" t="s">
        <v>89</v>
      </c>
      <c r="AV2346" s="14" t="s">
        <v>89</v>
      </c>
      <c r="AW2346" s="14" t="s">
        <v>36</v>
      </c>
      <c r="AX2346" s="14" t="s">
        <v>87</v>
      </c>
      <c r="AY2346" s="226" t="s">
        <v>174</v>
      </c>
    </row>
    <row r="2347" spans="1:65" s="2" customFormat="1" ht="14.45" customHeight="1">
      <c r="A2347" s="35"/>
      <c r="B2347" s="36"/>
      <c r="C2347" s="192" t="s">
        <v>2154</v>
      </c>
      <c r="D2347" s="192" t="s">
        <v>176</v>
      </c>
      <c r="E2347" s="193" t="s">
        <v>2155</v>
      </c>
      <c r="F2347" s="194" t="s">
        <v>2156</v>
      </c>
      <c r="G2347" s="195" t="s">
        <v>357</v>
      </c>
      <c r="H2347" s="196">
        <v>66.65</v>
      </c>
      <c r="I2347" s="197"/>
      <c r="J2347" s="198">
        <f>ROUND(I2347*H2347,2)</f>
        <v>0</v>
      </c>
      <c r="K2347" s="194" t="s">
        <v>180</v>
      </c>
      <c r="L2347" s="40"/>
      <c r="M2347" s="199" t="s">
        <v>1</v>
      </c>
      <c r="N2347" s="200" t="s">
        <v>44</v>
      </c>
      <c r="O2347" s="72"/>
      <c r="P2347" s="201">
        <f>O2347*H2347</f>
        <v>0</v>
      </c>
      <c r="Q2347" s="201">
        <v>3E-05</v>
      </c>
      <c r="R2347" s="201">
        <f>Q2347*H2347</f>
        <v>0.0019995000000000004</v>
      </c>
      <c r="S2347" s="201">
        <v>0</v>
      </c>
      <c r="T2347" s="202">
        <f>S2347*H2347</f>
        <v>0</v>
      </c>
      <c r="U2347" s="35"/>
      <c r="V2347" s="35"/>
      <c r="W2347" s="35"/>
      <c r="X2347" s="35"/>
      <c r="Y2347" s="35"/>
      <c r="Z2347" s="35"/>
      <c r="AA2347" s="35"/>
      <c r="AB2347" s="35"/>
      <c r="AC2347" s="35"/>
      <c r="AD2347" s="35"/>
      <c r="AE2347" s="35"/>
      <c r="AR2347" s="203" t="s">
        <v>278</v>
      </c>
      <c r="AT2347" s="203" t="s">
        <v>176</v>
      </c>
      <c r="AU2347" s="203" t="s">
        <v>89</v>
      </c>
      <c r="AY2347" s="18" t="s">
        <v>174</v>
      </c>
      <c r="BE2347" s="204">
        <f>IF(N2347="základní",J2347,0)</f>
        <v>0</v>
      </c>
      <c r="BF2347" s="204">
        <f>IF(N2347="snížená",J2347,0)</f>
        <v>0</v>
      </c>
      <c r="BG2347" s="204">
        <f>IF(N2347="zákl. přenesená",J2347,0)</f>
        <v>0</v>
      </c>
      <c r="BH2347" s="204">
        <f>IF(N2347="sníž. přenesená",J2347,0)</f>
        <v>0</v>
      </c>
      <c r="BI2347" s="204">
        <f>IF(N2347="nulová",J2347,0)</f>
        <v>0</v>
      </c>
      <c r="BJ2347" s="18" t="s">
        <v>87</v>
      </c>
      <c r="BK2347" s="204">
        <f>ROUND(I2347*H2347,2)</f>
        <v>0</v>
      </c>
      <c r="BL2347" s="18" t="s">
        <v>278</v>
      </c>
      <c r="BM2347" s="203" t="s">
        <v>2157</v>
      </c>
    </row>
    <row r="2348" spans="2:51" s="13" customFormat="1" ht="11.25">
      <c r="B2348" s="205"/>
      <c r="C2348" s="206"/>
      <c r="D2348" s="207" t="s">
        <v>183</v>
      </c>
      <c r="E2348" s="208" t="s">
        <v>1</v>
      </c>
      <c r="F2348" s="209" t="s">
        <v>529</v>
      </c>
      <c r="G2348" s="206"/>
      <c r="H2348" s="208" t="s">
        <v>1</v>
      </c>
      <c r="I2348" s="210"/>
      <c r="J2348" s="206"/>
      <c r="K2348" s="206"/>
      <c r="L2348" s="211"/>
      <c r="M2348" s="212"/>
      <c r="N2348" s="213"/>
      <c r="O2348" s="213"/>
      <c r="P2348" s="213"/>
      <c r="Q2348" s="213"/>
      <c r="R2348" s="213"/>
      <c r="S2348" s="213"/>
      <c r="T2348" s="214"/>
      <c r="AT2348" s="215" t="s">
        <v>183</v>
      </c>
      <c r="AU2348" s="215" t="s">
        <v>89</v>
      </c>
      <c r="AV2348" s="13" t="s">
        <v>87</v>
      </c>
      <c r="AW2348" s="13" t="s">
        <v>36</v>
      </c>
      <c r="AX2348" s="13" t="s">
        <v>79</v>
      </c>
      <c r="AY2348" s="215" t="s">
        <v>174</v>
      </c>
    </row>
    <row r="2349" spans="2:51" s="13" customFormat="1" ht="11.25">
      <c r="B2349" s="205"/>
      <c r="C2349" s="206"/>
      <c r="D2349" s="207" t="s">
        <v>183</v>
      </c>
      <c r="E2349" s="208" t="s">
        <v>1</v>
      </c>
      <c r="F2349" s="209" t="s">
        <v>2158</v>
      </c>
      <c r="G2349" s="206"/>
      <c r="H2349" s="208" t="s">
        <v>1</v>
      </c>
      <c r="I2349" s="210"/>
      <c r="J2349" s="206"/>
      <c r="K2349" s="206"/>
      <c r="L2349" s="211"/>
      <c r="M2349" s="212"/>
      <c r="N2349" s="213"/>
      <c r="O2349" s="213"/>
      <c r="P2349" s="213"/>
      <c r="Q2349" s="213"/>
      <c r="R2349" s="213"/>
      <c r="S2349" s="213"/>
      <c r="T2349" s="214"/>
      <c r="AT2349" s="215" t="s">
        <v>183</v>
      </c>
      <c r="AU2349" s="215" t="s">
        <v>89</v>
      </c>
      <c r="AV2349" s="13" t="s">
        <v>87</v>
      </c>
      <c r="AW2349" s="13" t="s">
        <v>36</v>
      </c>
      <c r="AX2349" s="13" t="s">
        <v>79</v>
      </c>
      <c r="AY2349" s="215" t="s">
        <v>174</v>
      </c>
    </row>
    <row r="2350" spans="2:51" s="13" customFormat="1" ht="11.25">
      <c r="B2350" s="205"/>
      <c r="C2350" s="206"/>
      <c r="D2350" s="207" t="s">
        <v>183</v>
      </c>
      <c r="E2350" s="208" t="s">
        <v>1</v>
      </c>
      <c r="F2350" s="209" t="s">
        <v>2095</v>
      </c>
      <c r="G2350" s="206"/>
      <c r="H2350" s="208" t="s">
        <v>1</v>
      </c>
      <c r="I2350" s="210"/>
      <c r="J2350" s="206"/>
      <c r="K2350" s="206"/>
      <c r="L2350" s="211"/>
      <c r="M2350" s="212"/>
      <c r="N2350" s="213"/>
      <c r="O2350" s="213"/>
      <c r="P2350" s="213"/>
      <c r="Q2350" s="213"/>
      <c r="R2350" s="213"/>
      <c r="S2350" s="213"/>
      <c r="T2350" s="214"/>
      <c r="AT2350" s="215" t="s">
        <v>183</v>
      </c>
      <c r="AU2350" s="215" t="s">
        <v>89</v>
      </c>
      <c r="AV2350" s="13" t="s">
        <v>87</v>
      </c>
      <c r="AW2350" s="13" t="s">
        <v>36</v>
      </c>
      <c r="AX2350" s="13" t="s">
        <v>79</v>
      </c>
      <c r="AY2350" s="215" t="s">
        <v>174</v>
      </c>
    </row>
    <row r="2351" spans="2:51" s="14" customFormat="1" ht="11.25">
      <c r="B2351" s="216"/>
      <c r="C2351" s="217"/>
      <c r="D2351" s="207" t="s">
        <v>183</v>
      </c>
      <c r="E2351" s="218" t="s">
        <v>1</v>
      </c>
      <c r="F2351" s="219" t="s">
        <v>2159</v>
      </c>
      <c r="G2351" s="217"/>
      <c r="H2351" s="220">
        <v>38.75</v>
      </c>
      <c r="I2351" s="221"/>
      <c r="J2351" s="217"/>
      <c r="K2351" s="217"/>
      <c r="L2351" s="222"/>
      <c r="M2351" s="223"/>
      <c r="N2351" s="224"/>
      <c r="O2351" s="224"/>
      <c r="P2351" s="224"/>
      <c r="Q2351" s="224"/>
      <c r="R2351" s="224"/>
      <c r="S2351" s="224"/>
      <c r="T2351" s="225"/>
      <c r="AT2351" s="226" t="s">
        <v>183</v>
      </c>
      <c r="AU2351" s="226" t="s">
        <v>89</v>
      </c>
      <c r="AV2351" s="14" t="s">
        <v>89</v>
      </c>
      <c r="AW2351" s="14" t="s">
        <v>36</v>
      </c>
      <c r="AX2351" s="14" t="s">
        <v>79</v>
      </c>
      <c r="AY2351" s="226" t="s">
        <v>174</v>
      </c>
    </row>
    <row r="2352" spans="2:51" s="13" customFormat="1" ht="11.25">
      <c r="B2352" s="205"/>
      <c r="C2352" s="206"/>
      <c r="D2352" s="207" t="s">
        <v>183</v>
      </c>
      <c r="E2352" s="208" t="s">
        <v>1</v>
      </c>
      <c r="F2352" s="209" t="s">
        <v>582</v>
      </c>
      <c r="G2352" s="206"/>
      <c r="H2352" s="208" t="s">
        <v>1</v>
      </c>
      <c r="I2352" s="210"/>
      <c r="J2352" s="206"/>
      <c r="K2352" s="206"/>
      <c r="L2352" s="211"/>
      <c r="M2352" s="212"/>
      <c r="N2352" s="213"/>
      <c r="O2352" s="213"/>
      <c r="P2352" s="213"/>
      <c r="Q2352" s="213"/>
      <c r="R2352" s="213"/>
      <c r="S2352" s="213"/>
      <c r="T2352" s="214"/>
      <c r="AT2352" s="215" t="s">
        <v>183</v>
      </c>
      <c r="AU2352" s="215" t="s">
        <v>89</v>
      </c>
      <c r="AV2352" s="13" t="s">
        <v>87</v>
      </c>
      <c r="AW2352" s="13" t="s">
        <v>36</v>
      </c>
      <c r="AX2352" s="13" t="s">
        <v>79</v>
      </c>
      <c r="AY2352" s="215" t="s">
        <v>174</v>
      </c>
    </row>
    <row r="2353" spans="2:51" s="14" customFormat="1" ht="11.25">
      <c r="B2353" s="216"/>
      <c r="C2353" s="217"/>
      <c r="D2353" s="207" t="s">
        <v>183</v>
      </c>
      <c r="E2353" s="218" t="s">
        <v>1</v>
      </c>
      <c r="F2353" s="219" t="s">
        <v>2160</v>
      </c>
      <c r="G2353" s="217"/>
      <c r="H2353" s="220">
        <v>27.9</v>
      </c>
      <c r="I2353" s="221"/>
      <c r="J2353" s="217"/>
      <c r="K2353" s="217"/>
      <c r="L2353" s="222"/>
      <c r="M2353" s="223"/>
      <c r="N2353" s="224"/>
      <c r="O2353" s="224"/>
      <c r="P2353" s="224"/>
      <c r="Q2353" s="224"/>
      <c r="R2353" s="224"/>
      <c r="S2353" s="224"/>
      <c r="T2353" s="225"/>
      <c r="AT2353" s="226" t="s">
        <v>183</v>
      </c>
      <c r="AU2353" s="226" t="s">
        <v>89</v>
      </c>
      <c r="AV2353" s="14" t="s">
        <v>89</v>
      </c>
      <c r="AW2353" s="14" t="s">
        <v>36</v>
      </c>
      <c r="AX2353" s="14" t="s">
        <v>79</v>
      </c>
      <c r="AY2353" s="226" t="s">
        <v>174</v>
      </c>
    </row>
    <row r="2354" spans="2:51" s="15" customFormat="1" ht="11.25">
      <c r="B2354" s="227"/>
      <c r="C2354" s="228"/>
      <c r="D2354" s="207" t="s">
        <v>183</v>
      </c>
      <c r="E2354" s="229" t="s">
        <v>1</v>
      </c>
      <c r="F2354" s="230" t="s">
        <v>188</v>
      </c>
      <c r="G2354" s="228"/>
      <c r="H2354" s="231">
        <v>66.65</v>
      </c>
      <c r="I2354" s="232"/>
      <c r="J2354" s="228"/>
      <c r="K2354" s="228"/>
      <c r="L2354" s="233"/>
      <c r="M2354" s="234"/>
      <c r="N2354" s="235"/>
      <c r="O2354" s="235"/>
      <c r="P2354" s="235"/>
      <c r="Q2354" s="235"/>
      <c r="R2354" s="235"/>
      <c r="S2354" s="235"/>
      <c r="T2354" s="236"/>
      <c r="AT2354" s="237" t="s">
        <v>183</v>
      </c>
      <c r="AU2354" s="237" t="s">
        <v>89</v>
      </c>
      <c r="AV2354" s="15" t="s">
        <v>181</v>
      </c>
      <c r="AW2354" s="15" t="s">
        <v>36</v>
      </c>
      <c r="AX2354" s="15" t="s">
        <v>87</v>
      </c>
      <c r="AY2354" s="237" t="s">
        <v>174</v>
      </c>
    </row>
    <row r="2355" spans="1:65" s="2" customFormat="1" ht="14.45" customHeight="1">
      <c r="A2355" s="35"/>
      <c r="B2355" s="36"/>
      <c r="C2355" s="192" t="s">
        <v>2161</v>
      </c>
      <c r="D2355" s="192" t="s">
        <v>176</v>
      </c>
      <c r="E2355" s="193" t="s">
        <v>2162</v>
      </c>
      <c r="F2355" s="194" t="s">
        <v>2163</v>
      </c>
      <c r="G2355" s="195" t="s">
        <v>595</v>
      </c>
      <c r="H2355" s="196">
        <v>8</v>
      </c>
      <c r="I2355" s="197"/>
      <c r="J2355" s="198">
        <f>ROUND(I2355*H2355,2)</f>
        <v>0</v>
      </c>
      <c r="K2355" s="194" t="s">
        <v>180</v>
      </c>
      <c r="L2355" s="40"/>
      <c r="M2355" s="199" t="s">
        <v>1</v>
      </c>
      <c r="N2355" s="200" t="s">
        <v>44</v>
      </c>
      <c r="O2355" s="72"/>
      <c r="P2355" s="201">
        <f>O2355*H2355</f>
        <v>0</v>
      </c>
      <c r="Q2355" s="201">
        <v>0.00763</v>
      </c>
      <c r="R2355" s="201">
        <f>Q2355*H2355</f>
        <v>0.06104</v>
      </c>
      <c r="S2355" s="201">
        <v>0</v>
      </c>
      <c r="T2355" s="202">
        <f>S2355*H2355</f>
        <v>0</v>
      </c>
      <c r="U2355" s="35"/>
      <c r="V2355" s="35"/>
      <c r="W2355" s="35"/>
      <c r="X2355" s="35"/>
      <c r="Y2355" s="35"/>
      <c r="Z2355" s="35"/>
      <c r="AA2355" s="35"/>
      <c r="AB2355" s="35"/>
      <c r="AC2355" s="35"/>
      <c r="AD2355" s="35"/>
      <c r="AE2355" s="35"/>
      <c r="AR2355" s="203" t="s">
        <v>278</v>
      </c>
      <c r="AT2355" s="203" t="s">
        <v>176</v>
      </c>
      <c r="AU2355" s="203" t="s">
        <v>89</v>
      </c>
      <c r="AY2355" s="18" t="s">
        <v>174</v>
      </c>
      <c r="BE2355" s="204">
        <f>IF(N2355="základní",J2355,0)</f>
        <v>0</v>
      </c>
      <c r="BF2355" s="204">
        <f>IF(N2355="snížená",J2355,0)</f>
        <v>0</v>
      </c>
      <c r="BG2355" s="204">
        <f>IF(N2355="zákl. přenesená",J2355,0)</f>
        <v>0</v>
      </c>
      <c r="BH2355" s="204">
        <f>IF(N2355="sníž. přenesená",J2355,0)</f>
        <v>0</v>
      </c>
      <c r="BI2355" s="204">
        <f>IF(N2355="nulová",J2355,0)</f>
        <v>0</v>
      </c>
      <c r="BJ2355" s="18" t="s">
        <v>87</v>
      </c>
      <c r="BK2355" s="204">
        <f>ROUND(I2355*H2355,2)</f>
        <v>0</v>
      </c>
      <c r="BL2355" s="18" t="s">
        <v>278</v>
      </c>
      <c r="BM2355" s="203" t="s">
        <v>2164</v>
      </c>
    </row>
    <row r="2356" spans="2:51" s="13" customFormat="1" ht="11.25">
      <c r="B2356" s="205"/>
      <c r="C2356" s="206"/>
      <c r="D2356" s="207" t="s">
        <v>183</v>
      </c>
      <c r="E2356" s="208" t="s">
        <v>1</v>
      </c>
      <c r="F2356" s="209" t="s">
        <v>529</v>
      </c>
      <c r="G2356" s="206"/>
      <c r="H2356" s="208" t="s">
        <v>1</v>
      </c>
      <c r="I2356" s="210"/>
      <c r="J2356" s="206"/>
      <c r="K2356" s="206"/>
      <c r="L2356" s="211"/>
      <c r="M2356" s="212"/>
      <c r="N2356" s="213"/>
      <c r="O2356" s="213"/>
      <c r="P2356" s="213"/>
      <c r="Q2356" s="213"/>
      <c r="R2356" s="213"/>
      <c r="S2356" s="213"/>
      <c r="T2356" s="214"/>
      <c r="AT2356" s="215" t="s">
        <v>183</v>
      </c>
      <c r="AU2356" s="215" t="s">
        <v>89</v>
      </c>
      <c r="AV2356" s="13" t="s">
        <v>87</v>
      </c>
      <c r="AW2356" s="13" t="s">
        <v>36</v>
      </c>
      <c r="AX2356" s="13" t="s">
        <v>79</v>
      </c>
      <c r="AY2356" s="215" t="s">
        <v>174</v>
      </c>
    </row>
    <row r="2357" spans="2:51" s="13" customFormat="1" ht="11.25">
      <c r="B2357" s="205"/>
      <c r="C2357" s="206"/>
      <c r="D2357" s="207" t="s">
        <v>183</v>
      </c>
      <c r="E2357" s="208" t="s">
        <v>1</v>
      </c>
      <c r="F2357" s="209" t="s">
        <v>752</v>
      </c>
      <c r="G2357" s="206"/>
      <c r="H2357" s="208" t="s">
        <v>1</v>
      </c>
      <c r="I2357" s="210"/>
      <c r="J2357" s="206"/>
      <c r="K2357" s="206"/>
      <c r="L2357" s="211"/>
      <c r="M2357" s="212"/>
      <c r="N2357" s="213"/>
      <c r="O2357" s="213"/>
      <c r="P2357" s="213"/>
      <c r="Q2357" s="213"/>
      <c r="R2357" s="213"/>
      <c r="S2357" s="213"/>
      <c r="T2357" s="214"/>
      <c r="AT2357" s="215" t="s">
        <v>183</v>
      </c>
      <c r="AU2357" s="215" t="s">
        <v>89</v>
      </c>
      <c r="AV2357" s="13" t="s">
        <v>87</v>
      </c>
      <c r="AW2357" s="13" t="s">
        <v>36</v>
      </c>
      <c r="AX2357" s="13" t="s">
        <v>79</v>
      </c>
      <c r="AY2357" s="215" t="s">
        <v>174</v>
      </c>
    </row>
    <row r="2358" spans="2:51" s="14" customFormat="1" ht="11.25">
      <c r="B2358" s="216"/>
      <c r="C2358" s="217"/>
      <c r="D2358" s="207" t="s">
        <v>183</v>
      </c>
      <c r="E2358" s="218" t="s">
        <v>1</v>
      </c>
      <c r="F2358" s="219" t="s">
        <v>211</v>
      </c>
      <c r="G2358" s="217"/>
      <c r="H2358" s="220">
        <v>5</v>
      </c>
      <c r="I2358" s="221"/>
      <c r="J2358" s="217"/>
      <c r="K2358" s="217"/>
      <c r="L2358" s="222"/>
      <c r="M2358" s="223"/>
      <c r="N2358" s="224"/>
      <c r="O2358" s="224"/>
      <c r="P2358" s="224"/>
      <c r="Q2358" s="224"/>
      <c r="R2358" s="224"/>
      <c r="S2358" s="224"/>
      <c r="T2358" s="225"/>
      <c r="AT2358" s="226" t="s">
        <v>183</v>
      </c>
      <c r="AU2358" s="226" t="s">
        <v>89</v>
      </c>
      <c r="AV2358" s="14" t="s">
        <v>89</v>
      </c>
      <c r="AW2358" s="14" t="s">
        <v>36</v>
      </c>
      <c r="AX2358" s="14" t="s">
        <v>79</v>
      </c>
      <c r="AY2358" s="226" t="s">
        <v>174</v>
      </c>
    </row>
    <row r="2359" spans="2:51" s="13" customFormat="1" ht="11.25">
      <c r="B2359" s="205"/>
      <c r="C2359" s="206"/>
      <c r="D2359" s="207" t="s">
        <v>183</v>
      </c>
      <c r="E2359" s="208" t="s">
        <v>1</v>
      </c>
      <c r="F2359" s="209" t="s">
        <v>582</v>
      </c>
      <c r="G2359" s="206"/>
      <c r="H2359" s="208" t="s">
        <v>1</v>
      </c>
      <c r="I2359" s="210"/>
      <c r="J2359" s="206"/>
      <c r="K2359" s="206"/>
      <c r="L2359" s="211"/>
      <c r="M2359" s="212"/>
      <c r="N2359" s="213"/>
      <c r="O2359" s="213"/>
      <c r="P2359" s="213"/>
      <c r="Q2359" s="213"/>
      <c r="R2359" s="213"/>
      <c r="S2359" s="213"/>
      <c r="T2359" s="214"/>
      <c r="AT2359" s="215" t="s">
        <v>183</v>
      </c>
      <c r="AU2359" s="215" t="s">
        <v>89</v>
      </c>
      <c r="AV2359" s="13" t="s">
        <v>87</v>
      </c>
      <c r="AW2359" s="13" t="s">
        <v>36</v>
      </c>
      <c r="AX2359" s="13" t="s">
        <v>79</v>
      </c>
      <c r="AY2359" s="215" t="s">
        <v>174</v>
      </c>
    </row>
    <row r="2360" spans="2:51" s="14" customFormat="1" ht="11.25">
      <c r="B2360" s="216"/>
      <c r="C2360" s="217"/>
      <c r="D2360" s="207" t="s">
        <v>183</v>
      </c>
      <c r="E2360" s="218" t="s">
        <v>1</v>
      </c>
      <c r="F2360" s="219" t="s">
        <v>194</v>
      </c>
      <c r="G2360" s="217"/>
      <c r="H2360" s="220">
        <v>3</v>
      </c>
      <c r="I2360" s="221"/>
      <c r="J2360" s="217"/>
      <c r="K2360" s="217"/>
      <c r="L2360" s="222"/>
      <c r="M2360" s="223"/>
      <c r="N2360" s="224"/>
      <c r="O2360" s="224"/>
      <c r="P2360" s="224"/>
      <c r="Q2360" s="224"/>
      <c r="R2360" s="224"/>
      <c r="S2360" s="224"/>
      <c r="T2360" s="225"/>
      <c r="AT2360" s="226" t="s">
        <v>183</v>
      </c>
      <c r="AU2360" s="226" t="s">
        <v>89</v>
      </c>
      <c r="AV2360" s="14" t="s">
        <v>89</v>
      </c>
      <c r="AW2360" s="14" t="s">
        <v>36</v>
      </c>
      <c r="AX2360" s="14" t="s">
        <v>79</v>
      </c>
      <c r="AY2360" s="226" t="s">
        <v>174</v>
      </c>
    </row>
    <row r="2361" spans="2:51" s="15" customFormat="1" ht="11.25">
      <c r="B2361" s="227"/>
      <c r="C2361" s="228"/>
      <c r="D2361" s="207" t="s">
        <v>183</v>
      </c>
      <c r="E2361" s="229" t="s">
        <v>1</v>
      </c>
      <c r="F2361" s="230" t="s">
        <v>188</v>
      </c>
      <c r="G2361" s="228"/>
      <c r="H2361" s="231">
        <v>8</v>
      </c>
      <c r="I2361" s="232"/>
      <c r="J2361" s="228"/>
      <c r="K2361" s="228"/>
      <c r="L2361" s="233"/>
      <c r="M2361" s="234"/>
      <c r="N2361" s="235"/>
      <c r="O2361" s="235"/>
      <c r="P2361" s="235"/>
      <c r="Q2361" s="235"/>
      <c r="R2361" s="235"/>
      <c r="S2361" s="235"/>
      <c r="T2361" s="236"/>
      <c r="AT2361" s="237" t="s">
        <v>183</v>
      </c>
      <c r="AU2361" s="237" t="s">
        <v>89</v>
      </c>
      <c r="AV2361" s="15" t="s">
        <v>181</v>
      </c>
      <c r="AW2361" s="15" t="s">
        <v>36</v>
      </c>
      <c r="AX2361" s="15" t="s">
        <v>87</v>
      </c>
      <c r="AY2361" s="237" t="s">
        <v>174</v>
      </c>
    </row>
    <row r="2362" spans="1:65" s="2" customFormat="1" ht="14.45" customHeight="1">
      <c r="A2362" s="35"/>
      <c r="B2362" s="36"/>
      <c r="C2362" s="192" t="s">
        <v>2165</v>
      </c>
      <c r="D2362" s="192" t="s">
        <v>176</v>
      </c>
      <c r="E2362" s="193" t="s">
        <v>2166</v>
      </c>
      <c r="F2362" s="194" t="s">
        <v>2167</v>
      </c>
      <c r="G2362" s="195" t="s">
        <v>179</v>
      </c>
      <c r="H2362" s="196">
        <v>175.414</v>
      </c>
      <c r="I2362" s="197"/>
      <c r="J2362" s="198">
        <f>ROUND(I2362*H2362,2)</f>
        <v>0</v>
      </c>
      <c r="K2362" s="194" t="s">
        <v>180</v>
      </c>
      <c r="L2362" s="40"/>
      <c r="M2362" s="199" t="s">
        <v>1</v>
      </c>
      <c r="N2362" s="200" t="s">
        <v>44</v>
      </c>
      <c r="O2362" s="72"/>
      <c r="P2362" s="201">
        <f>O2362*H2362</f>
        <v>0</v>
      </c>
      <c r="Q2362" s="201">
        <v>5E-05</v>
      </c>
      <c r="R2362" s="201">
        <f>Q2362*H2362</f>
        <v>0.0087707</v>
      </c>
      <c r="S2362" s="201">
        <v>0</v>
      </c>
      <c r="T2362" s="202">
        <f>S2362*H2362</f>
        <v>0</v>
      </c>
      <c r="U2362" s="35"/>
      <c r="V2362" s="35"/>
      <c r="W2362" s="35"/>
      <c r="X2362" s="35"/>
      <c r="Y2362" s="35"/>
      <c r="Z2362" s="35"/>
      <c r="AA2362" s="35"/>
      <c r="AB2362" s="35"/>
      <c r="AC2362" s="35"/>
      <c r="AD2362" s="35"/>
      <c r="AE2362" s="35"/>
      <c r="AR2362" s="203" t="s">
        <v>278</v>
      </c>
      <c r="AT2362" s="203" t="s">
        <v>176</v>
      </c>
      <c r="AU2362" s="203" t="s">
        <v>89</v>
      </c>
      <c r="AY2362" s="18" t="s">
        <v>174</v>
      </c>
      <c r="BE2362" s="204">
        <f>IF(N2362="základní",J2362,0)</f>
        <v>0</v>
      </c>
      <c r="BF2362" s="204">
        <f>IF(N2362="snížená",J2362,0)</f>
        <v>0</v>
      </c>
      <c r="BG2362" s="204">
        <f>IF(N2362="zákl. přenesená",J2362,0)</f>
        <v>0</v>
      </c>
      <c r="BH2362" s="204">
        <f>IF(N2362="sníž. přenesená",J2362,0)</f>
        <v>0</v>
      </c>
      <c r="BI2362" s="204">
        <f>IF(N2362="nulová",J2362,0)</f>
        <v>0</v>
      </c>
      <c r="BJ2362" s="18" t="s">
        <v>87</v>
      </c>
      <c r="BK2362" s="204">
        <f>ROUND(I2362*H2362,2)</f>
        <v>0</v>
      </c>
      <c r="BL2362" s="18" t="s">
        <v>278</v>
      </c>
      <c r="BM2362" s="203" t="s">
        <v>2168</v>
      </c>
    </row>
    <row r="2363" spans="2:51" s="13" customFormat="1" ht="11.25">
      <c r="B2363" s="205"/>
      <c r="C2363" s="206"/>
      <c r="D2363" s="207" t="s">
        <v>183</v>
      </c>
      <c r="E2363" s="208" t="s">
        <v>1</v>
      </c>
      <c r="F2363" s="209" t="s">
        <v>529</v>
      </c>
      <c r="G2363" s="206"/>
      <c r="H2363" s="208" t="s">
        <v>1</v>
      </c>
      <c r="I2363" s="210"/>
      <c r="J2363" s="206"/>
      <c r="K2363" s="206"/>
      <c r="L2363" s="211"/>
      <c r="M2363" s="212"/>
      <c r="N2363" s="213"/>
      <c r="O2363" s="213"/>
      <c r="P2363" s="213"/>
      <c r="Q2363" s="213"/>
      <c r="R2363" s="213"/>
      <c r="S2363" s="213"/>
      <c r="T2363" s="214"/>
      <c r="AT2363" s="215" t="s">
        <v>183</v>
      </c>
      <c r="AU2363" s="215" t="s">
        <v>89</v>
      </c>
      <c r="AV2363" s="13" t="s">
        <v>87</v>
      </c>
      <c r="AW2363" s="13" t="s">
        <v>36</v>
      </c>
      <c r="AX2363" s="13" t="s">
        <v>79</v>
      </c>
      <c r="AY2363" s="215" t="s">
        <v>174</v>
      </c>
    </row>
    <row r="2364" spans="2:51" s="13" customFormat="1" ht="11.25">
      <c r="B2364" s="205"/>
      <c r="C2364" s="206"/>
      <c r="D2364" s="207" t="s">
        <v>183</v>
      </c>
      <c r="E2364" s="208" t="s">
        <v>1</v>
      </c>
      <c r="F2364" s="209" t="s">
        <v>2095</v>
      </c>
      <c r="G2364" s="206"/>
      <c r="H2364" s="208" t="s">
        <v>1</v>
      </c>
      <c r="I2364" s="210"/>
      <c r="J2364" s="206"/>
      <c r="K2364" s="206"/>
      <c r="L2364" s="211"/>
      <c r="M2364" s="212"/>
      <c r="N2364" s="213"/>
      <c r="O2364" s="213"/>
      <c r="P2364" s="213"/>
      <c r="Q2364" s="213"/>
      <c r="R2364" s="213"/>
      <c r="S2364" s="213"/>
      <c r="T2364" s="214"/>
      <c r="AT2364" s="215" t="s">
        <v>183</v>
      </c>
      <c r="AU2364" s="215" t="s">
        <v>89</v>
      </c>
      <c r="AV2364" s="13" t="s">
        <v>87</v>
      </c>
      <c r="AW2364" s="13" t="s">
        <v>36</v>
      </c>
      <c r="AX2364" s="13" t="s">
        <v>79</v>
      </c>
      <c r="AY2364" s="215" t="s">
        <v>174</v>
      </c>
    </row>
    <row r="2365" spans="2:51" s="13" customFormat="1" ht="11.25">
      <c r="B2365" s="205"/>
      <c r="C2365" s="206"/>
      <c r="D2365" s="207" t="s">
        <v>183</v>
      </c>
      <c r="E2365" s="208" t="s">
        <v>1</v>
      </c>
      <c r="F2365" s="209" t="s">
        <v>2096</v>
      </c>
      <c r="G2365" s="206"/>
      <c r="H2365" s="208" t="s">
        <v>1</v>
      </c>
      <c r="I2365" s="210"/>
      <c r="J2365" s="206"/>
      <c r="K2365" s="206"/>
      <c r="L2365" s="211"/>
      <c r="M2365" s="212"/>
      <c r="N2365" s="213"/>
      <c r="O2365" s="213"/>
      <c r="P2365" s="213"/>
      <c r="Q2365" s="213"/>
      <c r="R2365" s="213"/>
      <c r="S2365" s="213"/>
      <c r="T2365" s="214"/>
      <c r="AT2365" s="215" t="s">
        <v>183</v>
      </c>
      <c r="AU2365" s="215" t="s">
        <v>89</v>
      </c>
      <c r="AV2365" s="13" t="s">
        <v>87</v>
      </c>
      <c r="AW2365" s="13" t="s">
        <v>36</v>
      </c>
      <c r="AX2365" s="13" t="s">
        <v>79</v>
      </c>
      <c r="AY2365" s="215" t="s">
        <v>174</v>
      </c>
    </row>
    <row r="2366" spans="2:51" s="14" customFormat="1" ht="11.25">
      <c r="B2366" s="216"/>
      <c r="C2366" s="217"/>
      <c r="D2366" s="207" t="s">
        <v>183</v>
      </c>
      <c r="E2366" s="218" t="s">
        <v>1</v>
      </c>
      <c r="F2366" s="219" t="s">
        <v>683</v>
      </c>
      <c r="G2366" s="217"/>
      <c r="H2366" s="220">
        <v>17.02</v>
      </c>
      <c r="I2366" s="221"/>
      <c r="J2366" s="217"/>
      <c r="K2366" s="217"/>
      <c r="L2366" s="222"/>
      <c r="M2366" s="223"/>
      <c r="N2366" s="224"/>
      <c r="O2366" s="224"/>
      <c r="P2366" s="224"/>
      <c r="Q2366" s="224"/>
      <c r="R2366" s="224"/>
      <c r="S2366" s="224"/>
      <c r="T2366" s="225"/>
      <c r="AT2366" s="226" t="s">
        <v>183</v>
      </c>
      <c r="AU2366" s="226" t="s">
        <v>89</v>
      </c>
      <c r="AV2366" s="14" t="s">
        <v>89</v>
      </c>
      <c r="AW2366" s="14" t="s">
        <v>36</v>
      </c>
      <c r="AX2366" s="14" t="s">
        <v>79</v>
      </c>
      <c r="AY2366" s="226" t="s">
        <v>174</v>
      </c>
    </row>
    <row r="2367" spans="2:51" s="14" customFormat="1" ht="11.25">
      <c r="B2367" s="216"/>
      <c r="C2367" s="217"/>
      <c r="D2367" s="207" t="s">
        <v>183</v>
      </c>
      <c r="E2367" s="218" t="s">
        <v>1</v>
      </c>
      <c r="F2367" s="219" t="s">
        <v>955</v>
      </c>
      <c r="G2367" s="217"/>
      <c r="H2367" s="220">
        <v>1.28</v>
      </c>
      <c r="I2367" s="221"/>
      <c r="J2367" s="217"/>
      <c r="K2367" s="217"/>
      <c r="L2367" s="222"/>
      <c r="M2367" s="223"/>
      <c r="N2367" s="224"/>
      <c r="O2367" s="224"/>
      <c r="P2367" s="224"/>
      <c r="Q2367" s="224"/>
      <c r="R2367" s="224"/>
      <c r="S2367" s="224"/>
      <c r="T2367" s="225"/>
      <c r="AT2367" s="226" t="s">
        <v>183</v>
      </c>
      <c r="AU2367" s="226" t="s">
        <v>89</v>
      </c>
      <c r="AV2367" s="14" t="s">
        <v>89</v>
      </c>
      <c r="AW2367" s="14" t="s">
        <v>36</v>
      </c>
      <c r="AX2367" s="14" t="s">
        <v>79</v>
      </c>
      <c r="AY2367" s="226" t="s">
        <v>174</v>
      </c>
    </row>
    <row r="2368" spans="2:51" s="14" customFormat="1" ht="11.25">
      <c r="B2368" s="216"/>
      <c r="C2368" s="217"/>
      <c r="D2368" s="207" t="s">
        <v>183</v>
      </c>
      <c r="E2368" s="218" t="s">
        <v>1</v>
      </c>
      <c r="F2368" s="219" t="s">
        <v>956</v>
      </c>
      <c r="G2368" s="217"/>
      <c r="H2368" s="220">
        <v>5.5</v>
      </c>
      <c r="I2368" s="221"/>
      <c r="J2368" s="217"/>
      <c r="K2368" s="217"/>
      <c r="L2368" s="222"/>
      <c r="M2368" s="223"/>
      <c r="N2368" s="224"/>
      <c r="O2368" s="224"/>
      <c r="P2368" s="224"/>
      <c r="Q2368" s="224"/>
      <c r="R2368" s="224"/>
      <c r="S2368" s="224"/>
      <c r="T2368" s="225"/>
      <c r="AT2368" s="226" t="s">
        <v>183</v>
      </c>
      <c r="AU2368" s="226" t="s">
        <v>89</v>
      </c>
      <c r="AV2368" s="14" t="s">
        <v>89</v>
      </c>
      <c r="AW2368" s="14" t="s">
        <v>36</v>
      </c>
      <c r="AX2368" s="14" t="s">
        <v>79</v>
      </c>
      <c r="AY2368" s="226" t="s">
        <v>174</v>
      </c>
    </row>
    <row r="2369" spans="2:51" s="13" customFormat="1" ht="11.25">
      <c r="B2369" s="205"/>
      <c r="C2369" s="206"/>
      <c r="D2369" s="207" t="s">
        <v>183</v>
      </c>
      <c r="E2369" s="208" t="s">
        <v>1</v>
      </c>
      <c r="F2369" s="209" t="s">
        <v>2097</v>
      </c>
      <c r="G2369" s="206"/>
      <c r="H2369" s="208" t="s">
        <v>1</v>
      </c>
      <c r="I2369" s="210"/>
      <c r="J2369" s="206"/>
      <c r="K2369" s="206"/>
      <c r="L2369" s="211"/>
      <c r="M2369" s="212"/>
      <c r="N2369" s="213"/>
      <c r="O2369" s="213"/>
      <c r="P2369" s="213"/>
      <c r="Q2369" s="213"/>
      <c r="R2369" s="213"/>
      <c r="S2369" s="213"/>
      <c r="T2369" s="214"/>
      <c r="AT2369" s="215" t="s">
        <v>183</v>
      </c>
      <c r="AU2369" s="215" t="s">
        <v>89</v>
      </c>
      <c r="AV2369" s="13" t="s">
        <v>87</v>
      </c>
      <c r="AW2369" s="13" t="s">
        <v>36</v>
      </c>
      <c r="AX2369" s="13" t="s">
        <v>79</v>
      </c>
      <c r="AY2369" s="215" t="s">
        <v>174</v>
      </c>
    </row>
    <row r="2370" spans="2:51" s="14" customFormat="1" ht="11.25">
      <c r="B2370" s="216"/>
      <c r="C2370" s="217"/>
      <c r="D2370" s="207" t="s">
        <v>183</v>
      </c>
      <c r="E2370" s="218" t="s">
        <v>1</v>
      </c>
      <c r="F2370" s="219" t="s">
        <v>958</v>
      </c>
      <c r="G2370" s="217"/>
      <c r="H2370" s="220">
        <v>50.63</v>
      </c>
      <c r="I2370" s="221"/>
      <c r="J2370" s="217"/>
      <c r="K2370" s="217"/>
      <c r="L2370" s="222"/>
      <c r="M2370" s="223"/>
      <c r="N2370" s="224"/>
      <c r="O2370" s="224"/>
      <c r="P2370" s="224"/>
      <c r="Q2370" s="224"/>
      <c r="R2370" s="224"/>
      <c r="S2370" s="224"/>
      <c r="T2370" s="225"/>
      <c r="AT2370" s="226" t="s">
        <v>183</v>
      </c>
      <c r="AU2370" s="226" t="s">
        <v>89</v>
      </c>
      <c r="AV2370" s="14" t="s">
        <v>89</v>
      </c>
      <c r="AW2370" s="14" t="s">
        <v>36</v>
      </c>
      <c r="AX2370" s="14" t="s">
        <v>79</v>
      </c>
      <c r="AY2370" s="226" t="s">
        <v>174</v>
      </c>
    </row>
    <row r="2371" spans="2:51" s="13" customFormat="1" ht="11.25">
      <c r="B2371" s="205"/>
      <c r="C2371" s="206"/>
      <c r="D2371" s="207" t="s">
        <v>183</v>
      </c>
      <c r="E2371" s="208" t="s">
        <v>1</v>
      </c>
      <c r="F2371" s="209" t="s">
        <v>2098</v>
      </c>
      <c r="G2371" s="206"/>
      <c r="H2371" s="208" t="s">
        <v>1</v>
      </c>
      <c r="I2371" s="210"/>
      <c r="J2371" s="206"/>
      <c r="K2371" s="206"/>
      <c r="L2371" s="211"/>
      <c r="M2371" s="212"/>
      <c r="N2371" s="213"/>
      <c r="O2371" s="213"/>
      <c r="P2371" s="213"/>
      <c r="Q2371" s="213"/>
      <c r="R2371" s="213"/>
      <c r="S2371" s="213"/>
      <c r="T2371" s="214"/>
      <c r="AT2371" s="215" t="s">
        <v>183</v>
      </c>
      <c r="AU2371" s="215" t="s">
        <v>89</v>
      </c>
      <c r="AV2371" s="13" t="s">
        <v>87</v>
      </c>
      <c r="AW2371" s="13" t="s">
        <v>36</v>
      </c>
      <c r="AX2371" s="13" t="s">
        <v>79</v>
      </c>
      <c r="AY2371" s="215" t="s">
        <v>174</v>
      </c>
    </row>
    <row r="2372" spans="2:51" s="14" customFormat="1" ht="11.25">
      <c r="B2372" s="216"/>
      <c r="C2372" s="217"/>
      <c r="D2372" s="207" t="s">
        <v>183</v>
      </c>
      <c r="E2372" s="218" t="s">
        <v>1</v>
      </c>
      <c r="F2372" s="219" t="s">
        <v>2099</v>
      </c>
      <c r="G2372" s="217"/>
      <c r="H2372" s="220">
        <v>14.798</v>
      </c>
      <c r="I2372" s="221"/>
      <c r="J2372" s="217"/>
      <c r="K2372" s="217"/>
      <c r="L2372" s="222"/>
      <c r="M2372" s="223"/>
      <c r="N2372" s="224"/>
      <c r="O2372" s="224"/>
      <c r="P2372" s="224"/>
      <c r="Q2372" s="224"/>
      <c r="R2372" s="224"/>
      <c r="S2372" s="224"/>
      <c r="T2372" s="225"/>
      <c r="AT2372" s="226" t="s">
        <v>183</v>
      </c>
      <c r="AU2372" s="226" t="s">
        <v>89</v>
      </c>
      <c r="AV2372" s="14" t="s">
        <v>89</v>
      </c>
      <c r="AW2372" s="14" t="s">
        <v>36</v>
      </c>
      <c r="AX2372" s="14" t="s">
        <v>79</v>
      </c>
      <c r="AY2372" s="226" t="s">
        <v>174</v>
      </c>
    </row>
    <row r="2373" spans="2:51" s="14" customFormat="1" ht="11.25">
      <c r="B2373" s="216"/>
      <c r="C2373" s="217"/>
      <c r="D2373" s="207" t="s">
        <v>183</v>
      </c>
      <c r="E2373" s="218" t="s">
        <v>1</v>
      </c>
      <c r="F2373" s="219" t="s">
        <v>2100</v>
      </c>
      <c r="G2373" s="217"/>
      <c r="H2373" s="220">
        <v>5.961</v>
      </c>
      <c r="I2373" s="221"/>
      <c r="J2373" s="217"/>
      <c r="K2373" s="217"/>
      <c r="L2373" s="222"/>
      <c r="M2373" s="223"/>
      <c r="N2373" s="224"/>
      <c r="O2373" s="224"/>
      <c r="P2373" s="224"/>
      <c r="Q2373" s="224"/>
      <c r="R2373" s="224"/>
      <c r="S2373" s="224"/>
      <c r="T2373" s="225"/>
      <c r="AT2373" s="226" t="s">
        <v>183</v>
      </c>
      <c r="AU2373" s="226" t="s">
        <v>89</v>
      </c>
      <c r="AV2373" s="14" t="s">
        <v>89</v>
      </c>
      <c r="AW2373" s="14" t="s">
        <v>36</v>
      </c>
      <c r="AX2373" s="14" t="s">
        <v>79</v>
      </c>
      <c r="AY2373" s="226" t="s">
        <v>174</v>
      </c>
    </row>
    <row r="2374" spans="2:51" s="16" customFormat="1" ht="11.25">
      <c r="B2374" s="238"/>
      <c r="C2374" s="239"/>
      <c r="D2374" s="207" t="s">
        <v>183</v>
      </c>
      <c r="E2374" s="240" t="s">
        <v>1</v>
      </c>
      <c r="F2374" s="241" t="s">
        <v>226</v>
      </c>
      <c r="G2374" s="239"/>
      <c r="H2374" s="242">
        <v>95.18900000000001</v>
      </c>
      <c r="I2374" s="243"/>
      <c r="J2374" s="239"/>
      <c r="K2374" s="239"/>
      <c r="L2374" s="244"/>
      <c r="M2374" s="245"/>
      <c r="N2374" s="246"/>
      <c r="O2374" s="246"/>
      <c r="P2374" s="246"/>
      <c r="Q2374" s="246"/>
      <c r="R2374" s="246"/>
      <c r="S2374" s="246"/>
      <c r="T2374" s="247"/>
      <c r="AT2374" s="248" t="s">
        <v>183</v>
      </c>
      <c r="AU2374" s="248" t="s">
        <v>89</v>
      </c>
      <c r="AV2374" s="16" t="s">
        <v>194</v>
      </c>
      <c r="AW2374" s="16" t="s">
        <v>36</v>
      </c>
      <c r="AX2374" s="16" t="s">
        <v>79</v>
      </c>
      <c r="AY2374" s="248" t="s">
        <v>174</v>
      </c>
    </row>
    <row r="2375" spans="2:51" s="13" customFormat="1" ht="11.25">
      <c r="B2375" s="205"/>
      <c r="C2375" s="206"/>
      <c r="D2375" s="207" t="s">
        <v>183</v>
      </c>
      <c r="E2375" s="208" t="s">
        <v>1</v>
      </c>
      <c r="F2375" s="209" t="s">
        <v>582</v>
      </c>
      <c r="G2375" s="206"/>
      <c r="H2375" s="208" t="s">
        <v>1</v>
      </c>
      <c r="I2375" s="210"/>
      <c r="J2375" s="206"/>
      <c r="K2375" s="206"/>
      <c r="L2375" s="211"/>
      <c r="M2375" s="212"/>
      <c r="N2375" s="213"/>
      <c r="O2375" s="213"/>
      <c r="P2375" s="213"/>
      <c r="Q2375" s="213"/>
      <c r="R2375" s="213"/>
      <c r="S2375" s="213"/>
      <c r="T2375" s="214"/>
      <c r="AT2375" s="215" t="s">
        <v>183</v>
      </c>
      <c r="AU2375" s="215" t="s">
        <v>89</v>
      </c>
      <c r="AV2375" s="13" t="s">
        <v>87</v>
      </c>
      <c r="AW2375" s="13" t="s">
        <v>36</v>
      </c>
      <c r="AX2375" s="13" t="s">
        <v>79</v>
      </c>
      <c r="AY2375" s="215" t="s">
        <v>174</v>
      </c>
    </row>
    <row r="2376" spans="2:51" s="13" customFormat="1" ht="11.25">
      <c r="B2376" s="205"/>
      <c r="C2376" s="206"/>
      <c r="D2376" s="207" t="s">
        <v>183</v>
      </c>
      <c r="E2376" s="208" t="s">
        <v>1</v>
      </c>
      <c r="F2376" s="209" t="s">
        <v>2169</v>
      </c>
      <c r="G2376" s="206"/>
      <c r="H2376" s="208" t="s">
        <v>1</v>
      </c>
      <c r="I2376" s="210"/>
      <c r="J2376" s="206"/>
      <c r="K2376" s="206"/>
      <c r="L2376" s="211"/>
      <c r="M2376" s="212"/>
      <c r="N2376" s="213"/>
      <c r="O2376" s="213"/>
      <c r="P2376" s="213"/>
      <c r="Q2376" s="213"/>
      <c r="R2376" s="213"/>
      <c r="S2376" s="213"/>
      <c r="T2376" s="214"/>
      <c r="AT2376" s="215" t="s">
        <v>183</v>
      </c>
      <c r="AU2376" s="215" t="s">
        <v>89</v>
      </c>
      <c r="AV2376" s="13" t="s">
        <v>87</v>
      </c>
      <c r="AW2376" s="13" t="s">
        <v>36</v>
      </c>
      <c r="AX2376" s="13" t="s">
        <v>79</v>
      </c>
      <c r="AY2376" s="215" t="s">
        <v>174</v>
      </c>
    </row>
    <row r="2377" spans="2:51" s="14" customFormat="1" ht="11.25">
      <c r="B2377" s="216"/>
      <c r="C2377" s="217"/>
      <c r="D2377" s="207" t="s">
        <v>183</v>
      </c>
      <c r="E2377" s="218" t="s">
        <v>1</v>
      </c>
      <c r="F2377" s="219" t="s">
        <v>963</v>
      </c>
      <c r="G2377" s="217"/>
      <c r="H2377" s="220">
        <v>72.58</v>
      </c>
      <c r="I2377" s="221"/>
      <c r="J2377" s="217"/>
      <c r="K2377" s="217"/>
      <c r="L2377" s="222"/>
      <c r="M2377" s="223"/>
      <c r="N2377" s="224"/>
      <c r="O2377" s="224"/>
      <c r="P2377" s="224"/>
      <c r="Q2377" s="224"/>
      <c r="R2377" s="224"/>
      <c r="S2377" s="224"/>
      <c r="T2377" s="225"/>
      <c r="AT2377" s="226" t="s">
        <v>183</v>
      </c>
      <c r="AU2377" s="226" t="s">
        <v>89</v>
      </c>
      <c r="AV2377" s="14" t="s">
        <v>89</v>
      </c>
      <c r="AW2377" s="14" t="s">
        <v>36</v>
      </c>
      <c r="AX2377" s="14" t="s">
        <v>79</v>
      </c>
      <c r="AY2377" s="226" t="s">
        <v>174</v>
      </c>
    </row>
    <row r="2378" spans="2:51" s="14" customFormat="1" ht="11.25">
      <c r="B2378" s="216"/>
      <c r="C2378" s="217"/>
      <c r="D2378" s="207" t="s">
        <v>183</v>
      </c>
      <c r="E2378" s="218" t="s">
        <v>1</v>
      </c>
      <c r="F2378" s="219" t="s">
        <v>964</v>
      </c>
      <c r="G2378" s="217"/>
      <c r="H2378" s="220">
        <v>5.08</v>
      </c>
      <c r="I2378" s="221"/>
      <c r="J2378" s="217"/>
      <c r="K2378" s="217"/>
      <c r="L2378" s="222"/>
      <c r="M2378" s="223"/>
      <c r="N2378" s="224"/>
      <c r="O2378" s="224"/>
      <c r="P2378" s="224"/>
      <c r="Q2378" s="224"/>
      <c r="R2378" s="224"/>
      <c r="S2378" s="224"/>
      <c r="T2378" s="225"/>
      <c r="AT2378" s="226" t="s">
        <v>183</v>
      </c>
      <c r="AU2378" s="226" t="s">
        <v>89</v>
      </c>
      <c r="AV2378" s="14" t="s">
        <v>89</v>
      </c>
      <c r="AW2378" s="14" t="s">
        <v>36</v>
      </c>
      <c r="AX2378" s="14" t="s">
        <v>79</v>
      </c>
      <c r="AY2378" s="226" t="s">
        <v>174</v>
      </c>
    </row>
    <row r="2379" spans="2:51" s="13" customFormat="1" ht="11.25">
      <c r="B2379" s="205"/>
      <c r="C2379" s="206"/>
      <c r="D2379" s="207" t="s">
        <v>183</v>
      </c>
      <c r="E2379" s="208" t="s">
        <v>1</v>
      </c>
      <c r="F2379" s="209" t="s">
        <v>2101</v>
      </c>
      <c r="G2379" s="206"/>
      <c r="H2379" s="208" t="s">
        <v>1</v>
      </c>
      <c r="I2379" s="210"/>
      <c r="J2379" s="206"/>
      <c r="K2379" s="206"/>
      <c r="L2379" s="211"/>
      <c r="M2379" s="212"/>
      <c r="N2379" s="213"/>
      <c r="O2379" s="213"/>
      <c r="P2379" s="213"/>
      <c r="Q2379" s="213"/>
      <c r="R2379" s="213"/>
      <c r="S2379" s="213"/>
      <c r="T2379" s="214"/>
      <c r="AT2379" s="215" t="s">
        <v>183</v>
      </c>
      <c r="AU2379" s="215" t="s">
        <v>89</v>
      </c>
      <c r="AV2379" s="13" t="s">
        <v>87</v>
      </c>
      <c r="AW2379" s="13" t="s">
        <v>36</v>
      </c>
      <c r="AX2379" s="13" t="s">
        <v>79</v>
      </c>
      <c r="AY2379" s="215" t="s">
        <v>174</v>
      </c>
    </row>
    <row r="2380" spans="2:51" s="14" customFormat="1" ht="11.25">
      <c r="B2380" s="216"/>
      <c r="C2380" s="217"/>
      <c r="D2380" s="207" t="s">
        <v>183</v>
      </c>
      <c r="E2380" s="218" t="s">
        <v>1</v>
      </c>
      <c r="F2380" s="219" t="s">
        <v>2102</v>
      </c>
      <c r="G2380" s="217"/>
      <c r="H2380" s="220">
        <v>1.725</v>
      </c>
      <c r="I2380" s="221"/>
      <c r="J2380" s="217"/>
      <c r="K2380" s="217"/>
      <c r="L2380" s="222"/>
      <c r="M2380" s="223"/>
      <c r="N2380" s="224"/>
      <c r="O2380" s="224"/>
      <c r="P2380" s="224"/>
      <c r="Q2380" s="224"/>
      <c r="R2380" s="224"/>
      <c r="S2380" s="224"/>
      <c r="T2380" s="225"/>
      <c r="AT2380" s="226" t="s">
        <v>183</v>
      </c>
      <c r="AU2380" s="226" t="s">
        <v>89</v>
      </c>
      <c r="AV2380" s="14" t="s">
        <v>89</v>
      </c>
      <c r="AW2380" s="14" t="s">
        <v>36</v>
      </c>
      <c r="AX2380" s="14" t="s">
        <v>79</v>
      </c>
      <c r="AY2380" s="226" t="s">
        <v>174</v>
      </c>
    </row>
    <row r="2381" spans="2:51" s="14" customFormat="1" ht="11.25">
      <c r="B2381" s="216"/>
      <c r="C2381" s="217"/>
      <c r="D2381" s="207" t="s">
        <v>183</v>
      </c>
      <c r="E2381" s="218" t="s">
        <v>1</v>
      </c>
      <c r="F2381" s="219" t="s">
        <v>2107</v>
      </c>
      <c r="G2381" s="217"/>
      <c r="H2381" s="220">
        <v>0.84</v>
      </c>
      <c r="I2381" s="221"/>
      <c r="J2381" s="217"/>
      <c r="K2381" s="217"/>
      <c r="L2381" s="222"/>
      <c r="M2381" s="223"/>
      <c r="N2381" s="224"/>
      <c r="O2381" s="224"/>
      <c r="P2381" s="224"/>
      <c r="Q2381" s="224"/>
      <c r="R2381" s="224"/>
      <c r="S2381" s="224"/>
      <c r="T2381" s="225"/>
      <c r="AT2381" s="226" t="s">
        <v>183</v>
      </c>
      <c r="AU2381" s="226" t="s">
        <v>89</v>
      </c>
      <c r="AV2381" s="14" t="s">
        <v>89</v>
      </c>
      <c r="AW2381" s="14" t="s">
        <v>36</v>
      </c>
      <c r="AX2381" s="14" t="s">
        <v>79</v>
      </c>
      <c r="AY2381" s="226" t="s">
        <v>174</v>
      </c>
    </row>
    <row r="2382" spans="2:51" s="16" customFormat="1" ht="11.25">
      <c r="B2382" s="238"/>
      <c r="C2382" s="239"/>
      <c r="D2382" s="207" t="s">
        <v>183</v>
      </c>
      <c r="E2382" s="240" t="s">
        <v>1</v>
      </c>
      <c r="F2382" s="241" t="s">
        <v>226</v>
      </c>
      <c r="G2382" s="239"/>
      <c r="H2382" s="242">
        <v>80.225</v>
      </c>
      <c r="I2382" s="243"/>
      <c r="J2382" s="239"/>
      <c r="K2382" s="239"/>
      <c r="L2382" s="244"/>
      <c r="M2382" s="245"/>
      <c r="N2382" s="246"/>
      <c r="O2382" s="246"/>
      <c r="P2382" s="246"/>
      <c r="Q2382" s="246"/>
      <c r="R2382" s="246"/>
      <c r="S2382" s="246"/>
      <c r="T2382" s="247"/>
      <c r="AT2382" s="248" t="s">
        <v>183</v>
      </c>
      <c r="AU2382" s="248" t="s">
        <v>89</v>
      </c>
      <c r="AV2382" s="16" t="s">
        <v>194</v>
      </c>
      <c r="AW2382" s="16" t="s">
        <v>36</v>
      </c>
      <c r="AX2382" s="16" t="s">
        <v>79</v>
      </c>
      <c r="AY2382" s="248" t="s">
        <v>174</v>
      </c>
    </row>
    <row r="2383" spans="2:51" s="15" customFormat="1" ht="11.25">
      <c r="B2383" s="227"/>
      <c r="C2383" s="228"/>
      <c r="D2383" s="207" t="s">
        <v>183</v>
      </c>
      <c r="E2383" s="229" t="s">
        <v>1</v>
      </c>
      <c r="F2383" s="230" t="s">
        <v>188</v>
      </c>
      <c r="G2383" s="228"/>
      <c r="H2383" s="231">
        <v>175.41400000000002</v>
      </c>
      <c r="I2383" s="232"/>
      <c r="J2383" s="228"/>
      <c r="K2383" s="228"/>
      <c r="L2383" s="233"/>
      <c r="M2383" s="234"/>
      <c r="N2383" s="235"/>
      <c r="O2383" s="235"/>
      <c r="P2383" s="235"/>
      <c r="Q2383" s="235"/>
      <c r="R2383" s="235"/>
      <c r="S2383" s="235"/>
      <c r="T2383" s="236"/>
      <c r="AT2383" s="237" t="s">
        <v>183</v>
      </c>
      <c r="AU2383" s="237" t="s">
        <v>89</v>
      </c>
      <c r="AV2383" s="15" t="s">
        <v>181</v>
      </c>
      <c r="AW2383" s="15" t="s">
        <v>36</v>
      </c>
      <c r="AX2383" s="15" t="s">
        <v>87</v>
      </c>
      <c r="AY2383" s="237" t="s">
        <v>174</v>
      </c>
    </row>
    <row r="2384" spans="1:65" s="2" customFormat="1" ht="14.45" customHeight="1">
      <c r="A2384" s="35"/>
      <c r="B2384" s="36"/>
      <c r="C2384" s="192" t="s">
        <v>2170</v>
      </c>
      <c r="D2384" s="192" t="s">
        <v>176</v>
      </c>
      <c r="E2384" s="193" t="s">
        <v>2171</v>
      </c>
      <c r="F2384" s="194" t="s">
        <v>2172</v>
      </c>
      <c r="G2384" s="195" t="s">
        <v>1573</v>
      </c>
      <c r="H2384" s="259"/>
      <c r="I2384" s="197"/>
      <c r="J2384" s="198">
        <f>ROUND(I2384*H2384,2)</f>
        <v>0</v>
      </c>
      <c r="K2384" s="194" t="s">
        <v>180</v>
      </c>
      <c r="L2384" s="40"/>
      <c r="M2384" s="199" t="s">
        <v>1</v>
      </c>
      <c r="N2384" s="200" t="s">
        <v>44</v>
      </c>
      <c r="O2384" s="72"/>
      <c r="P2384" s="201">
        <f>O2384*H2384</f>
        <v>0</v>
      </c>
      <c r="Q2384" s="201">
        <v>0</v>
      </c>
      <c r="R2384" s="201">
        <f>Q2384*H2384</f>
        <v>0</v>
      </c>
      <c r="S2384" s="201">
        <v>0</v>
      </c>
      <c r="T2384" s="202">
        <f>S2384*H2384</f>
        <v>0</v>
      </c>
      <c r="U2384" s="35"/>
      <c r="V2384" s="35"/>
      <c r="W2384" s="35"/>
      <c r="X2384" s="35"/>
      <c r="Y2384" s="35"/>
      <c r="Z2384" s="35"/>
      <c r="AA2384" s="35"/>
      <c r="AB2384" s="35"/>
      <c r="AC2384" s="35"/>
      <c r="AD2384" s="35"/>
      <c r="AE2384" s="35"/>
      <c r="AR2384" s="203" t="s">
        <v>278</v>
      </c>
      <c r="AT2384" s="203" t="s">
        <v>176</v>
      </c>
      <c r="AU2384" s="203" t="s">
        <v>89</v>
      </c>
      <c r="AY2384" s="18" t="s">
        <v>174</v>
      </c>
      <c r="BE2384" s="204">
        <f>IF(N2384="základní",J2384,0)</f>
        <v>0</v>
      </c>
      <c r="BF2384" s="204">
        <f>IF(N2384="snížená",J2384,0)</f>
        <v>0</v>
      </c>
      <c r="BG2384" s="204">
        <f>IF(N2384="zákl. přenesená",J2384,0)</f>
        <v>0</v>
      </c>
      <c r="BH2384" s="204">
        <f>IF(N2384="sníž. přenesená",J2384,0)</f>
        <v>0</v>
      </c>
      <c r="BI2384" s="204">
        <f>IF(N2384="nulová",J2384,0)</f>
        <v>0</v>
      </c>
      <c r="BJ2384" s="18" t="s">
        <v>87</v>
      </c>
      <c r="BK2384" s="204">
        <f>ROUND(I2384*H2384,2)</f>
        <v>0</v>
      </c>
      <c r="BL2384" s="18" t="s">
        <v>278</v>
      </c>
      <c r="BM2384" s="203" t="s">
        <v>2173</v>
      </c>
    </row>
    <row r="2385" spans="2:63" s="12" customFormat="1" ht="22.9" customHeight="1">
      <c r="B2385" s="176"/>
      <c r="C2385" s="177"/>
      <c r="D2385" s="178" t="s">
        <v>78</v>
      </c>
      <c r="E2385" s="190" t="s">
        <v>2174</v>
      </c>
      <c r="F2385" s="190" t="s">
        <v>2175</v>
      </c>
      <c r="G2385" s="177"/>
      <c r="H2385" s="177"/>
      <c r="I2385" s="180"/>
      <c r="J2385" s="191">
        <f>BK2385</f>
        <v>0</v>
      </c>
      <c r="K2385" s="177"/>
      <c r="L2385" s="182"/>
      <c r="M2385" s="183"/>
      <c r="N2385" s="184"/>
      <c r="O2385" s="184"/>
      <c r="P2385" s="185">
        <f>SUM(P2386:P2513)</f>
        <v>0</v>
      </c>
      <c r="Q2385" s="184"/>
      <c r="R2385" s="185">
        <f>SUM(R2386:R2513)</f>
        <v>5.10339745</v>
      </c>
      <c r="S2385" s="184"/>
      <c r="T2385" s="186">
        <f>SUM(T2386:T2513)</f>
        <v>0</v>
      </c>
      <c r="AR2385" s="187" t="s">
        <v>89</v>
      </c>
      <c r="AT2385" s="188" t="s">
        <v>78</v>
      </c>
      <c r="AU2385" s="188" t="s">
        <v>87</v>
      </c>
      <c r="AY2385" s="187" t="s">
        <v>174</v>
      </c>
      <c r="BK2385" s="189">
        <f>SUM(BK2386:BK2513)</f>
        <v>0</v>
      </c>
    </row>
    <row r="2386" spans="1:65" s="2" customFormat="1" ht="14.45" customHeight="1">
      <c r="A2386" s="35"/>
      <c r="B2386" s="36"/>
      <c r="C2386" s="192" t="s">
        <v>2176</v>
      </c>
      <c r="D2386" s="192" t="s">
        <v>176</v>
      </c>
      <c r="E2386" s="193" t="s">
        <v>2177</v>
      </c>
      <c r="F2386" s="194" t="s">
        <v>2178</v>
      </c>
      <c r="G2386" s="195" t="s">
        <v>179</v>
      </c>
      <c r="H2386" s="196">
        <v>204.255</v>
      </c>
      <c r="I2386" s="197"/>
      <c r="J2386" s="198">
        <f>ROUND(I2386*H2386,2)</f>
        <v>0</v>
      </c>
      <c r="K2386" s="194" t="s">
        <v>180</v>
      </c>
      <c r="L2386" s="40"/>
      <c r="M2386" s="199" t="s">
        <v>1</v>
      </c>
      <c r="N2386" s="200" t="s">
        <v>44</v>
      </c>
      <c r="O2386" s="72"/>
      <c r="P2386" s="201">
        <f>O2386*H2386</f>
        <v>0</v>
      </c>
      <c r="Q2386" s="201">
        <v>0.0003</v>
      </c>
      <c r="R2386" s="201">
        <f>Q2386*H2386</f>
        <v>0.06127649999999999</v>
      </c>
      <c r="S2386" s="201">
        <v>0</v>
      </c>
      <c r="T2386" s="202">
        <f>S2386*H2386</f>
        <v>0</v>
      </c>
      <c r="U2386" s="35"/>
      <c r="V2386" s="35"/>
      <c r="W2386" s="35"/>
      <c r="X2386" s="35"/>
      <c r="Y2386" s="35"/>
      <c r="Z2386" s="35"/>
      <c r="AA2386" s="35"/>
      <c r="AB2386" s="35"/>
      <c r="AC2386" s="35"/>
      <c r="AD2386" s="35"/>
      <c r="AE2386" s="35"/>
      <c r="AR2386" s="203" t="s">
        <v>278</v>
      </c>
      <c r="AT2386" s="203" t="s">
        <v>176</v>
      </c>
      <c r="AU2386" s="203" t="s">
        <v>89</v>
      </c>
      <c r="AY2386" s="18" t="s">
        <v>174</v>
      </c>
      <c r="BE2386" s="204">
        <f>IF(N2386="základní",J2386,0)</f>
        <v>0</v>
      </c>
      <c r="BF2386" s="204">
        <f>IF(N2386="snížená",J2386,0)</f>
        <v>0</v>
      </c>
      <c r="BG2386" s="204">
        <f>IF(N2386="zákl. přenesená",J2386,0)</f>
        <v>0</v>
      </c>
      <c r="BH2386" s="204">
        <f>IF(N2386="sníž. přenesená",J2386,0)</f>
        <v>0</v>
      </c>
      <c r="BI2386" s="204">
        <f>IF(N2386="nulová",J2386,0)</f>
        <v>0</v>
      </c>
      <c r="BJ2386" s="18" t="s">
        <v>87</v>
      </c>
      <c r="BK2386" s="204">
        <f>ROUND(I2386*H2386,2)</f>
        <v>0</v>
      </c>
      <c r="BL2386" s="18" t="s">
        <v>278</v>
      </c>
      <c r="BM2386" s="203" t="s">
        <v>2179</v>
      </c>
    </row>
    <row r="2387" spans="2:51" s="13" customFormat="1" ht="11.25">
      <c r="B2387" s="205"/>
      <c r="C2387" s="206"/>
      <c r="D2387" s="207" t="s">
        <v>183</v>
      </c>
      <c r="E2387" s="208" t="s">
        <v>1</v>
      </c>
      <c r="F2387" s="209" t="s">
        <v>529</v>
      </c>
      <c r="G2387" s="206"/>
      <c r="H2387" s="208" t="s">
        <v>1</v>
      </c>
      <c r="I2387" s="210"/>
      <c r="J2387" s="206"/>
      <c r="K2387" s="206"/>
      <c r="L2387" s="211"/>
      <c r="M2387" s="212"/>
      <c r="N2387" s="213"/>
      <c r="O2387" s="213"/>
      <c r="P2387" s="213"/>
      <c r="Q2387" s="213"/>
      <c r="R2387" s="213"/>
      <c r="S2387" s="213"/>
      <c r="T2387" s="214"/>
      <c r="AT2387" s="215" t="s">
        <v>183</v>
      </c>
      <c r="AU2387" s="215" t="s">
        <v>89</v>
      </c>
      <c r="AV2387" s="13" t="s">
        <v>87</v>
      </c>
      <c r="AW2387" s="13" t="s">
        <v>36</v>
      </c>
      <c r="AX2387" s="13" t="s">
        <v>79</v>
      </c>
      <c r="AY2387" s="215" t="s">
        <v>174</v>
      </c>
    </row>
    <row r="2388" spans="2:51" s="13" customFormat="1" ht="11.25">
      <c r="B2388" s="205"/>
      <c r="C2388" s="206"/>
      <c r="D2388" s="207" t="s">
        <v>183</v>
      </c>
      <c r="E2388" s="208" t="s">
        <v>1</v>
      </c>
      <c r="F2388" s="209" t="s">
        <v>2180</v>
      </c>
      <c r="G2388" s="206"/>
      <c r="H2388" s="208" t="s">
        <v>1</v>
      </c>
      <c r="I2388" s="210"/>
      <c r="J2388" s="206"/>
      <c r="K2388" s="206"/>
      <c r="L2388" s="211"/>
      <c r="M2388" s="212"/>
      <c r="N2388" s="213"/>
      <c r="O2388" s="213"/>
      <c r="P2388" s="213"/>
      <c r="Q2388" s="213"/>
      <c r="R2388" s="213"/>
      <c r="S2388" s="213"/>
      <c r="T2388" s="214"/>
      <c r="AT2388" s="215" t="s">
        <v>183</v>
      </c>
      <c r="AU2388" s="215" t="s">
        <v>89</v>
      </c>
      <c r="AV2388" s="13" t="s">
        <v>87</v>
      </c>
      <c r="AW2388" s="13" t="s">
        <v>36</v>
      </c>
      <c r="AX2388" s="13" t="s">
        <v>79</v>
      </c>
      <c r="AY2388" s="215" t="s">
        <v>174</v>
      </c>
    </row>
    <row r="2389" spans="2:51" s="14" customFormat="1" ht="11.25">
      <c r="B2389" s="216"/>
      <c r="C2389" s="217"/>
      <c r="D2389" s="207" t="s">
        <v>183</v>
      </c>
      <c r="E2389" s="218" t="s">
        <v>1</v>
      </c>
      <c r="F2389" s="219" t="s">
        <v>2181</v>
      </c>
      <c r="G2389" s="217"/>
      <c r="H2389" s="220">
        <v>53.79</v>
      </c>
      <c r="I2389" s="221"/>
      <c r="J2389" s="217"/>
      <c r="K2389" s="217"/>
      <c r="L2389" s="222"/>
      <c r="M2389" s="223"/>
      <c r="N2389" s="224"/>
      <c r="O2389" s="224"/>
      <c r="P2389" s="224"/>
      <c r="Q2389" s="224"/>
      <c r="R2389" s="224"/>
      <c r="S2389" s="224"/>
      <c r="T2389" s="225"/>
      <c r="AT2389" s="226" t="s">
        <v>183</v>
      </c>
      <c r="AU2389" s="226" t="s">
        <v>89</v>
      </c>
      <c r="AV2389" s="14" t="s">
        <v>89</v>
      </c>
      <c r="AW2389" s="14" t="s">
        <v>36</v>
      </c>
      <c r="AX2389" s="14" t="s">
        <v>79</v>
      </c>
      <c r="AY2389" s="226" t="s">
        <v>174</v>
      </c>
    </row>
    <row r="2390" spans="2:51" s="14" customFormat="1" ht="11.25">
      <c r="B2390" s="216"/>
      <c r="C2390" s="217"/>
      <c r="D2390" s="207" t="s">
        <v>183</v>
      </c>
      <c r="E2390" s="218" t="s">
        <v>1</v>
      </c>
      <c r="F2390" s="219" t="s">
        <v>2182</v>
      </c>
      <c r="G2390" s="217"/>
      <c r="H2390" s="220">
        <v>66.125</v>
      </c>
      <c r="I2390" s="221"/>
      <c r="J2390" s="217"/>
      <c r="K2390" s="217"/>
      <c r="L2390" s="222"/>
      <c r="M2390" s="223"/>
      <c r="N2390" s="224"/>
      <c r="O2390" s="224"/>
      <c r="P2390" s="224"/>
      <c r="Q2390" s="224"/>
      <c r="R2390" s="224"/>
      <c r="S2390" s="224"/>
      <c r="T2390" s="225"/>
      <c r="AT2390" s="226" t="s">
        <v>183</v>
      </c>
      <c r="AU2390" s="226" t="s">
        <v>89</v>
      </c>
      <c r="AV2390" s="14" t="s">
        <v>89</v>
      </c>
      <c r="AW2390" s="14" t="s">
        <v>36</v>
      </c>
      <c r="AX2390" s="14" t="s">
        <v>79</v>
      </c>
      <c r="AY2390" s="226" t="s">
        <v>174</v>
      </c>
    </row>
    <row r="2391" spans="2:51" s="14" customFormat="1" ht="11.25">
      <c r="B2391" s="216"/>
      <c r="C2391" s="217"/>
      <c r="D2391" s="207" t="s">
        <v>183</v>
      </c>
      <c r="E2391" s="218" t="s">
        <v>1</v>
      </c>
      <c r="F2391" s="219" t="s">
        <v>2183</v>
      </c>
      <c r="G2391" s="217"/>
      <c r="H2391" s="220">
        <v>0.94</v>
      </c>
      <c r="I2391" s="221"/>
      <c r="J2391" s="217"/>
      <c r="K2391" s="217"/>
      <c r="L2391" s="222"/>
      <c r="M2391" s="223"/>
      <c r="N2391" s="224"/>
      <c r="O2391" s="224"/>
      <c r="P2391" s="224"/>
      <c r="Q2391" s="224"/>
      <c r="R2391" s="224"/>
      <c r="S2391" s="224"/>
      <c r="T2391" s="225"/>
      <c r="AT2391" s="226" t="s">
        <v>183</v>
      </c>
      <c r="AU2391" s="226" t="s">
        <v>89</v>
      </c>
      <c r="AV2391" s="14" t="s">
        <v>89</v>
      </c>
      <c r="AW2391" s="14" t="s">
        <v>36</v>
      </c>
      <c r="AX2391" s="14" t="s">
        <v>79</v>
      </c>
      <c r="AY2391" s="226" t="s">
        <v>174</v>
      </c>
    </row>
    <row r="2392" spans="2:51" s="13" customFormat="1" ht="11.25">
      <c r="B2392" s="205"/>
      <c r="C2392" s="206"/>
      <c r="D2392" s="207" t="s">
        <v>183</v>
      </c>
      <c r="E2392" s="208" t="s">
        <v>1</v>
      </c>
      <c r="F2392" s="209" t="s">
        <v>2184</v>
      </c>
      <c r="G2392" s="206"/>
      <c r="H2392" s="208" t="s">
        <v>1</v>
      </c>
      <c r="I2392" s="210"/>
      <c r="J2392" s="206"/>
      <c r="K2392" s="206"/>
      <c r="L2392" s="211"/>
      <c r="M2392" s="212"/>
      <c r="N2392" s="213"/>
      <c r="O2392" s="213"/>
      <c r="P2392" s="213"/>
      <c r="Q2392" s="213"/>
      <c r="R2392" s="213"/>
      <c r="S2392" s="213"/>
      <c r="T2392" s="214"/>
      <c r="AT2392" s="215" t="s">
        <v>183</v>
      </c>
      <c r="AU2392" s="215" t="s">
        <v>89</v>
      </c>
      <c r="AV2392" s="13" t="s">
        <v>87</v>
      </c>
      <c r="AW2392" s="13" t="s">
        <v>36</v>
      </c>
      <c r="AX2392" s="13" t="s">
        <v>79</v>
      </c>
      <c r="AY2392" s="215" t="s">
        <v>174</v>
      </c>
    </row>
    <row r="2393" spans="2:51" s="14" customFormat="1" ht="11.25">
      <c r="B2393" s="216"/>
      <c r="C2393" s="217"/>
      <c r="D2393" s="207" t="s">
        <v>183</v>
      </c>
      <c r="E2393" s="218" t="s">
        <v>1</v>
      </c>
      <c r="F2393" s="219" t="s">
        <v>2185</v>
      </c>
      <c r="G2393" s="217"/>
      <c r="H2393" s="220">
        <v>1.47</v>
      </c>
      <c r="I2393" s="221"/>
      <c r="J2393" s="217"/>
      <c r="K2393" s="217"/>
      <c r="L2393" s="222"/>
      <c r="M2393" s="223"/>
      <c r="N2393" s="224"/>
      <c r="O2393" s="224"/>
      <c r="P2393" s="224"/>
      <c r="Q2393" s="224"/>
      <c r="R2393" s="224"/>
      <c r="S2393" s="224"/>
      <c r="T2393" s="225"/>
      <c r="AT2393" s="226" t="s">
        <v>183</v>
      </c>
      <c r="AU2393" s="226" t="s">
        <v>89</v>
      </c>
      <c r="AV2393" s="14" t="s">
        <v>89</v>
      </c>
      <c r="AW2393" s="14" t="s">
        <v>36</v>
      </c>
      <c r="AX2393" s="14" t="s">
        <v>79</v>
      </c>
      <c r="AY2393" s="226" t="s">
        <v>174</v>
      </c>
    </row>
    <row r="2394" spans="2:51" s="14" customFormat="1" ht="11.25">
      <c r="B2394" s="216"/>
      <c r="C2394" s="217"/>
      <c r="D2394" s="207" t="s">
        <v>183</v>
      </c>
      <c r="E2394" s="218" t="s">
        <v>1</v>
      </c>
      <c r="F2394" s="219" t="s">
        <v>2186</v>
      </c>
      <c r="G2394" s="217"/>
      <c r="H2394" s="220">
        <v>1.89</v>
      </c>
      <c r="I2394" s="221"/>
      <c r="J2394" s="217"/>
      <c r="K2394" s="217"/>
      <c r="L2394" s="222"/>
      <c r="M2394" s="223"/>
      <c r="N2394" s="224"/>
      <c r="O2394" s="224"/>
      <c r="P2394" s="224"/>
      <c r="Q2394" s="224"/>
      <c r="R2394" s="224"/>
      <c r="S2394" s="224"/>
      <c r="T2394" s="225"/>
      <c r="AT2394" s="226" t="s">
        <v>183</v>
      </c>
      <c r="AU2394" s="226" t="s">
        <v>89</v>
      </c>
      <c r="AV2394" s="14" t="s">
        <v>89</v>
      </c>
      <c r="AW2394" s="14" t="s">
        <v>36</v>
      </c>
      <c r="AX2394" s="14" t="s">
        <v>79</v>
      </c>
      <c r="AY2394" s="226" t="s">
        <v>174</v>
      </c>
    </row>
    <row r="2395" spans="2:51" s="16" customFormat="1" ht="11.25">
      <c r="B2395" s="238"/>
      <c r="C2395" s="239"/>
      <c r="D2395" s="207" t="s">
        <v>183</v>
      </c>
      <c r="E2395" s="240" t="s">
        <v>1</v>
      </c>
      <c r="F2395" s="241" t="s">
        <v>226</v>
      </c>
      <c r="G2395" s="239"/>
      <c r="H2395" s="242">
        <v>124.21499999999999</v>
      </c>
      <c r="I2395" s="243"/>
      <c r="J2395" s="239"/>
      <c r="K2395" s="239"/>
      <c r="L2395" s="244"/>
      <c r="M2395" s="245"/>
      <c r="N2395" s="246"/>
      <c r="O2395" s="246"/>
      <c r="P2395" s="246"/>
      <c r="Q2395" s="246"/>
      <c r="R2395" s="246"/>
      <c r="S2395" s="246"/>
      <c r="T2395" s="247"/>
      <c r="AT2395" s="248" t="s">
        <v>183</v>
      </c>
      <c r="AU2395" s="248" t="s">
        <v>89</v>
      </c>
      <c r="AV2395" s="16" t="s">
        <v>194</v>
      </c>
      <c r="AW2395" s="16" t="s">
        <v>36</v>
      </c>
      <c r="AX2395" s="16" t="s">
        <v>79</v>
      </c>
      <c r="AY2395" s="248" t="s">
        <v>174</v>
      </c>
    </row>
    <row r="2396" spans="2:51" s="13" customFormat="1" ht="11.25">
      <c r="B2396" s="205"/>
      <c r="C2396" s="206"/>
      <c r="D2396" s="207" t="s">
        <v>183</v>
      </c>
      <c r="E2396" s="208" t="s">
        <v>1</v>
      </c>
      <c r="F2396" s="209" t="s">
        <v>582</v>
      </c>
      <c r="G2396" s="206"/>
      <c r="H2396" s="208" t="s">
        <v>1</v>
      </c>
      <c r="I2396" s="210"/>
      <c r="J2396" s="206"/>
      <c r="K2396" s="206"/>
      <c r="L2396" s="211"/>
      <c r="M2396" s="212"/>
      <c r="N2396" s="213"/>
      <c r="O2396" s="213"/>
      <c r="P2396" s="213"/>
      <c r="Q2396" s="213"/>
      <c r="R2396" s="213"/>
      <c r="S2396" s="213"/>
      <c r="T2396" s="214"/>
      <c r="AT2396" s="215" t="s">
        <v>183</v>
      </c>
      <c r="AU2396" s="215" t="s">
        <v>89</v>
      </c>
      <c r="AV2396" s="13" t="s">
        <v>87</v>
      </c>
      <c r="AW2396" s="13" t="s">
        <v>36</v>
      </c>
      <c r="AX2396" s="13" t="s">
        <v>79</v>
      </c>
      <c r="AY2396" s="215" t="s">
        <v>174</v>
      </c>
    </row>
    <row r="2397" spans="2:51" s="13" customFormat="1" ht="11.25">
      <c r="B2397" s="205"/>
      <c r="C2397" s="206"/>
      <c r="D2397" s="207" t="s">
        <v>183</v>
      </c>
      <c r="E2397" s="208" t="s">
        <v>1</v>
      </c>
      <c r="F2397" s="209" t="s">
        <v>2187</v>
      </c>
      <c r="G2397" s="206"/>
      <c r="H2397" s="208" t="s">
        <v>1</v>
      </c>
      <c r="I2397" s="210"/>
      <c r="J2397" s="206"/>
      <c r="K2397" s="206"/>
      <c r="L2397" s="211"/>
      <c r="M2397" s="212"/>
      <c r="N2397" s="213"/>
      <c r="O2397" s="213"/>
      <c r="P2397" s="213"/>
      <c r="Q2397" s="213"/>
      <c r="R2397" s="213"/>
      <c r="S2397" s="213"/>
      <c r="T2397" s="214"/>
      <c r="AT2397" s="215" t="s">
        <v>183</v>
      </c>
      <c r="AU2397" s="215" t="s">
        <v>89</v>
      </c>
      <c r="AV2397" s="13" t="s">
        <v>87</v>
      </c>
      <c r="AW2397" s="13" t="s">
        <v>36</v>
      </c>
      <c r="AX2397" s="13" t="s">
        <v>79</v>
      </c>
      <c r="AY2397" s="215" t="s">
        <v>174</v>
      </c>
    </row>
    <row r="2398" spans="2:51" s="14" customFormat="1" ht="11.25">
      <c r="B2398" s="216"/>
      <c r="C2398" s="217"/>
      <c r="D2398" s="207" t="s">
        <v>183</v>
      </c>
      <c r="E2398" s="218" t="s">
        <v>1</v>
      </c>
      <c r="F2398" s="219" t="s">
        <v>2188</v>
      </c>
      <c r="G2398" s="217"/>
      <c r="H2398" s="220">
        <v>72.33</v>
      </c>
      <c r="I2398" s="221"/>
      <c r="J2398" s="217"/>
      <c r="K2398" s="217"/>
      <c r="L2398" s="222"/>
      <c r="M2398" s="223"/>
      <c r="N2398" s="224"/>
      <c r="O2398" s="224"/>
      <c r="P2398" s="224"/>
      <c r="Q2398" s="224"/>
      <c r="R2398" s="224"/>
      <c r="S2398" s="224"/>
      <c r="T2398" s="225"/>
      <c r="AT2398" s="226" t="s">
        <v>183</v>
      </c>
      <c r="AU2398" s="226" t="s">
        <v>89</v>
      </c>
      <c r="AV2398" s="14" t="s">
        <v>89</v>
      </c>
      <c r="AW2398" s="14" t="s">
        <v>36</v>
      </c>
      <c r="AX2398" s="14" t="s">
        <v>79</v>
      </c>
      <c r="AY2398" s="226" t="s">
        <v>174</v>
      </c>
    </row>
    <row r="2399" spans="2:51" s="13" customFormat="1" ht="11.25">
      <c r="B2399" s="205"/>
      <c r="C2399" s="206"/>
      <c r="D2399" s="207" t="s">
        <v>183</v>
      </c>
      <c r="E2399" s="208" t="s">
        <v>1</v>
      </c>
      <c r="F2399" s="209" t="s">
        <v>2189</v>
      </c>
      <c r="G2399" s="206"/>
      <c r="H2399" s="208" t="s">
        <v>1</v>
      </c>
      <c r="I2399" s="210"/>
      <c r="J2399" s="206"/>
      <c r="K2399" s="206"/>
      <c r="L2399" s="211"/>
      <c r="M2399" s="212"/>
      <c r="N2399" s="213"/>
      <c r="O2399" s="213"/>
      <c r="P2399" s="213"/>
      <c r="Q2399" s="213"/>
      <c r="R2399" s="213"/>
      <c r="S2399" s="213"/>
      <c r="T2399" s="214"/>
      <c r="AT2399" s="215" t="s">
        <v>183</v>
      </c>
      <c r="AU2399" s="215" t="s">
        <v>89</v>
      </c>
      <c r="AV2399" s="13" t="s">
        <v>87</v>
      </c>
      <c r="AW2399" s="13" t="s">
        <v>36</v>
      </c>
      <c r="AX2399" s="13" t="s">
        <v>79</v>
      </c>
      <c r="AY2399" s="215" t="s">
        <v>174</v>
      </c>
    </row>
    <row r="2400" spans="2:51" s="14" customFormat="1" ht="11.25">
      <c r="B2400" s="216"/>
      <c r="C2400" s="217"/>
      <c r="D2400" s="207" t="s">
        <v>183</v>
      </c>
      <c r="E2400" s="218" t="s">
        <v>1</v>
      </c>
      <c r="F2400" s="219" t="s">
        <v>2190</v>
      </c>
      <c r="G2400" s="217"/>
      <c r="H2400" s="220">
        <v>5.76</v>
      </c>
      <c r="I2400" s="221"/>
      <c r="J2400" s="217"/>
      <c r="K2400" s="217"/>
      <c r="L2400" s="222"/>
      <c r="M2400" s="223"/>
      <c r="N2400" s="224"/>
      <c r="O2400" s="224"/>
      <c r="P2400" s="224"/>
      <c r="Q2400" s="224"/>
      <c r="R2400" s="224"/>
      <c r="S2400" s="224"/>
      <c r="T2400" s="225"/>
      <c r="AT2400" s="226" t="s">
        <v>183</v>
      </c>
      <c r="AU2400" s="226" t="s">
        <v>89</v>
      </c>
      <c r="AV2400" s="14" t="s">
        <v>89</v>
      </c>
      <c r="AW2400" s="14" t="s">
        <v>36</v>
      </c>
      <c r="AX2400" s="14" t="s">
        <v>79</v>
      </c>
      <c r="AY2400" s="226" t="s">
        <v>174</v>
      </c>
    </row>
    <row r="2401" spans="2:51" s="16" customFormat="1" ht="11.25">
      <c r="B2401" s="238"/>
      <c r="C2401" s="239"/>
      <c r="D2401" s="207" t="s">
        <v>183</v>
      </c>
      <c r="E2401" s="240" t="s">
        <v>1</v>
      </c>
      <c r="F2401" s="241" t="s">
        <v>226</v>
      </c>
      <c r="G2401" s="239"/>
      <c r="H2401" s="242">
        <v>78.09</v>
      </c>
      <c r="I2401" s="243"/>
      <c r="J2401" s="239"/>
      <c r="K2401" s="239"/>
      <c r="L2401" s="244"/>
      <c r="M2401" s="245"/>
      <c r="N2401" s="246"/>
      <c r="O2401" s="246"/>
      <c r="P2401" s="246"/>
      <c r="Q2401" s="246"/>
      <c r="R2401" s="246"/>
      <c r="S2401" s="246"/>
      <c r="T2401" s="247"/>
      <c r="AT2401" s="248" t="s">
        <v>183</v>
      </c>
      <c r="AU2401" s="248" t="s">
        <v>89</v>
      </c>
      <c r="AV2401" s="16" t="s">
        <v>194</v>
      </c>
      <c r="AW2401" s="16" t="s">
        <v>36</v>
      </c>
      <c r="AX2401" s="16" t="s">
        <v>79</v>
      </c>
      <c r="AY2401" s="248" t="s">
        <v>174</v>
      </c>
    </row>
    <row r="2402" spans="2:51" s="13" customFormat="1" ht="11.25">
      <c r="B2402" s="205"/>
      <c r="C2402" s="206"/>
      <c r="D2402" s="207" t="s">
        <v>183</v>
      </c>
      <c r="E2402" s="208" t="s">
        <v>1</v>
      </c>
      <c r="F2402" s="209" t="s">
        <v>587</v>
      </c>
      <c r="G2402" s="206"/>
      <c r="H2402" s="208" t="s">
        <v>1</v>
      </c>
      <c r="I2402" s="210"/>
      <c r="J2402" s="206"/>
      <c r="K2402" s="206"/>
      <c r="L2402" s="211"/>
      <c r="M2402" s="212"/>
      <c r="N2402" s="213"/>
      <c r="O2402" s="213"/>
      <c r="P2402" s="213"/>
      <c r="Q2402" s="213"/>
      <c r="R2402" s="213"/>
      <c r="S2402" s="213"/>
      <c r="T2402" s="214"/>
      <c r="AT2402" s="215" t="s">
        <v>183</v>
      </c>
      <c r="AU2402" s="215" t="s">
        <v>89</v>
      </c>
      <c r="AV2402" s="13" t="s">
        <v>87</v>
      </c>
      <c r="AW2402" s="13" t="s">
        <v>36</v>
      </c>
      <c r="AX2402" s="13" t="s">
        <v>79</v>
      </c>
      <c r="AY2402" s="215" t="s">
        <v>174</v>
      </c>
    </row>
    <row r="2403" spans="2:51" s="14" customFormat="1" ht="11.25">
      <c r="B2403" s="216"/>
      <c r="C2403" s="217"/>
      <c r="D2403" s="207" t="s">
        <v>183</v>
      </c>
      <c r="E2403" s="218" t="s">
        <v>1</v>
      </c>
      <c r="F2403" s="219" t="s">
        <v>2191</v>
      </c>
      <c r="G2403" s="217"/>
      <c r="H2403" s="220">
        <v>1.95</v>
      </c>
      <c r="I2403" s="221"/>
      <c r="J2403" s="217"/>
      <c r="K2403" s="217"/>
      <c r="L2403" s="222"/>
      <c r="M2403" s="223"/>
      <c r="N2403" s="224"/>
      <c r="O2403" s="224"/>
      <c r="P2403" s="224"/>
      <c r="Q2403" s="224"/>
      <c r="R2403" s="224"/>
      <c r="S2403" s="224"/>
      <c r="T2403" s="225"/>
      <c r="AT2403" s="226" t="s">
        <v>183</v>
      </c>
      <c r="AU2403" s="226" t="s">
        <v>89</v>
      </c>
      <c r="AV2403" s="14" t="s">
        <v>89</v>
      </c>
      <c r="AW2403" s="14" t="s">
        <v>36</v>
      </c>
      <c r="AX2403" s="14" t="s">
        <v>79</v>
      </c>
      <c r="AY2403" s="226" t="s">
        <v>174</v>
      </c>
    </row>
    <row r="2404" spans="2:51" s="16" customFormat="1" ht="11.25">
      <c r="B2404" s="238"/>
      <c r="C2404" s="239"/>
      <c r="D2404" s="207" t="s">
        <v>183</v>
      </c>
      <c r="E2404" s="240" t="s">
        <v>1</v>
      </c>
      <c r="F2404" s="241" t="s">
        <v>226</v>
      </c>
      <c r="G2404" s="239"/>
      <c r="H2404" s="242">
        <v>1.95</v>
      </c>
      <c r="I2404" s="243"/>
      <c r="J2404" s="239"/>
      <c r="K2404" s="239"/>
      <c r="L2404" s="244"/>
      <c r="M2404" s="245"/>
      <c r="N2404" s="246"/>
      <c r="O2404" s="246"/>
      <c r="P2404" s="246"/>
      <c r="Q2404" s="246"/>
      <c r="R2404" s="246"/>
      <c r="S2404" s="246"/>
      <c r="T2404" s="247"/>
      <c r="AT2404" s="248" t="s">
        <v>183</v>
      </c>
      <c r="AU2404" s="248" t="s">
        <v>89</v>
      </c>
      <c r="AV2404" s="16" t="s">
        <v>194</v>
      </c>
      <c r="AW2404" s="16" t="s">
        <v>36</v>
      </c>
      <c r="AX2404" s="16" t="s">
        <v>79</v>
      </c>
      <c r="AY2404" s="248" t="s">
        <v>174</v>
      </c>
    </row>
    <row r="2405" spans="2:51" s="15" customFormat="1" ht="11.25">
      <c r="B2405" s="227"/>
      <c r="C2405" s="228"/>
      <c r="D2405" s="207" t="s">
        <v>183</v>
      </c>
      <c r="E2405" s="229" t="s">
        <v>1</v>
      </c>
      <c r="F2405" s="230" t="s">
        <v>188</v>
      </c>
      <c r="G2405" s="228"/>
      <c r="H2405" s="231">
        <v>204.25499999999997</v>
      </c>
      <c r="I2405" s="232"/>
      <c r="J2405" s="228"/>
      <c r="K2405" s="228"/>
      <c r="L2405" s="233"/>
      <c r="M2405" s="234"/>
      <c r="N2405" s="235"/>
      <c r="O2405" s="235"/>
      <c r="P2405" s="235"/>
      <c r="Q2405" s="235"/>
      <c r="R2405" s="235"/>
      <c r="S2405" s="235"/>
      <c r="T2405" s="236"/>
      <c r="AT2405" s="237" t="s">
        <v>183</v>
      </c>
      <c r="AU2405" s="237" t="s">
        <v>89</v>
      </c>
      <c r="AV2405" s="15" t="s">
        <v>181</v>
      </c>
      <c r="AW2405" s="15" t="s">
        <v>36</v>
      </c>
      <c r="AX2405" s="15" t="s">
        <v>87</v>
      </c>
      <c r="AY2405" s="237" t="s">
        <v>174</v>
      </c>
    </row>
    <row r="2406" spans="1:65" s="2" customFormat="1" ht="14.45" customHeight="1">
      <c r="A2406" s="35"/>
      <c r="B2406" s="36"/>
      <c r="C2406" s="192" t="s">
        <v>2192</v>
      </c>
      <c r="D2406" s="192" t="s">
        <v>176</v>
      </c>
      <c r="E2406" s="193" t="s">
        <v>2193</v>
      </c>
      <c r="F2406" s="194" t="s">
        <v>2194</v>
      </c>
      <c r="G2406" s="195" t="s">
        <v>179</v>
      </c>
      <c r="H2406" s="196">
        <v>204.255</v>
      </c>
      <c r="I2406" s="197"/>
      <c r="J2406" s="198">
        <f>ROUND(I2406*H2406,2)</f>
        <v>0</v>
      </c>
      <c r="K2406" s="194" t="s">
        <v>180</v>
      </c>
      <c r="L2406" s="40"/>
      <c r="M2406" s="199" t="s">
        <v>1</v>
      </c>
      <c r="N2406" s="200" t="s">
        <v>44</v>
      </c>
      <c r="O2406" s="72"/>
      <c r="P2406" s="201">
        <f>O2406*H2406</f>
        <v>0</v>
      </c>
      <c r="Q2406" s="201">
        <v>0.0045</v>
      </c>
      <c r="R2406" s="201">
        <f>Q2406*H2406</f>
        <v>0.9191474999999999</v>
      </c>
      <c r="S2406" s="201">
        <v>0</v>
      </c>
      <c r="T2406" s="202">
        <f>S2406*H2406</f>
        <v>0</v>
      </c>
      <c r="U2406" s="35"/>
      <c r="V2406" s="35"/>
      <c r="W2406" s="35"/>
      <c r="X2406" s="35"/>
      <c r="Y2406" s="35"/>
      <c r="Z2406" s="35"/>
      <c r="AA2406" s="35"/>
      <c r="AB2406" s="35"/>
      <c r="AC2406" s="35"/>
      <c r="AD2406" s="35"/>
      <c r="AE2406" s="35"/>
      <c r="AR2406" s="203" t="s">
        <v>278</v>
      </c>
      <c r="AT2406" s="203" t="s">
        <v>176</v>
      </c>
      <c r="AU2406" s="203" t="s">
        <v>89</v>
      </c>
      <c r="AY2406" s="18" t="s">
        <v>174</v>
      </c>
      <c r="BE2406" s="204">
        <f>IF(N2406="základní",J2406,0)</f>
        <v>0</v>
      </c>
      <c r="BF2406" s="204">
        <f>IF(N2406="snížená",J2406,0)</f>
        <v>0</v>
      </c>
      <c r="BG2406" s="204">
        <f>IF(N2406="zákl. přenesená",J2406,0)</f>
        <v>0</v>
      </c>
      <c r="BH2406" s="204">
        <f>IF(N2406="sníž. přenesená",J2406,0)</f>
        <v>0</v>
      </c>
      <c r="BI2406" s="204">
        <f>IF(N2406="nulová",J2406,0)</f>
        <v>0</v>
      </c>
      <c r="BJ2406" s="18" t="s">
        <v>87</v>
      </c>
      <c r="BK2406" s="204">
        <f>ROUND(I2406*H2406,2)</f>
        <v>0</v>
      </c>
      <c r="BL2406" s="18" t="s">
        <v>278</v>
      </c>
      <c r="BM2406" s="203" t="s">
        <v>2195</v>
      </c>
    </row>
    <row r="2407" spans="2:51" s="13" customFormat="1" ht="11.25">
      <c r="B2407" s="205"/>
      <c r="C2407" s="206"/>
      <c r="D2407" s="207" t="s">
        <v>183</v>
      </c>
      <c r="E2407" s="208" t="s">
        <v>1</v>
      </c>
      <c r="F2407" s="209" t="s">
        <v>529</v>
      </c>
      <c r="G2407" s="206"/>
      <c r="H2407" s="208" t="s">
        <v>1</v>
      </c>
      <c r="I2407" s="210"/>
      <c r="J2407" s="206"/>
      <c r="K2407" s="206"/>
      <c r="L2407" s="211"/>
      <c r="M2407" s="212"/>
      <c r="N2407" s="213"/>
      <c r="O2407" s="213"/>
      <c r="P2407" s="213"/>
      <c r="Q2407" s="213"/>
      <c r="R2407" s="213"/>
      <c r="S2407" s="213"/>
      <c r="T2407" s="214"/>
      <c r="AT2407" s="215" t="s">
        <v>183</v>
      </c>
      <c r="AU2407" s="215" t="s">
        <v>89</v>
      </c>
      <c r="AV2407" s="13" t="s">
        <v>87</v>
      </c>
      <c r="AW2407" s="13" t="s">
        <v>36</v>
      </c>
      <c r="AX2407" s="13" t="s">
        <v>79</v>
      </c>
      <c r="AY2407" s="215" t="s">
        <v>174</v>
      </c>
    </row>
    <row r="2408" spans="2:51" s="13" customFormat="1" ht="11.25">
      <c r="B2408" s="205"/>
      <c r="C2408" s="206"/>
      <c r="D2408" s="207" t="s">
        <v>183</v>
      </c>
      <c r="E2408" s="208" t="s">
        <v>1</v>
      </c>
      <c r="F2408" s="209" t="s">
        <v>2180</v>
      </c>
      <c r="G2408" s="206"/>
      <c r="H2408" s="208" t="s">
        <v>1</v>
      </c>
      <c r="I2408" s="210"/>
      <c r="J2408" s="206"/>
      <c r="K2408" s="206"/>
      <c r="L2408" s="211"/>
      <c r="M2408" s="212"/>
      <c r="N2408" s="213"/>
      <c r="O2408" s="213"/>
      <c r="P2408" s="213"/>
      <c r="Q2408" s="213"/>
      <c r="R2408" s="213"/>
      <c r="S2408" s="213"/>
      <c r="T2408" s="214"/>
      <c r="AT2408" s="215" t="s">
        <v>183</v>
      </c>
      <c r="AU2408" s="215" t="s">
        <v>89</v>
      </c>
      <c r="AV2408" s="13" t="s">
        <v>87</v>
      </c>
      <c r="AW2408" s="13" t="s">
        <v>36</v>
      </c>
      <c r="AX2408" s="13" t="s">
        <v>79</v>
      </c>
      <c r="AY2408" s="215" t="s">
        <v>174</v>
      </c>
    </row>
    <row r="2409" spans="2:51" s="14" customFormat="1" ht="11.25">
      <c r="B2409" s="216"/>
      <c r="C2409" s="217"/>
      <c r="D2409" s="207" t="s">
        <v>183</v>
      </c>
      <c r="E2409" s="218" t="s">
        <v>1</v>
      </c>
      <c r="F2409" s="219" t="s">
        <v>2181</v>
      </c>
      <c r="G2409" s="217"/>
      <c r="H2409" s="220">
        <v>53.79</v>
      </c>
      <c r="I2409" s="221"/>
      <c r="J2409" s="217"/>
      <c r="K2409" s="217"/>
      <c r="L2409" s="222"/>
      <c r="M2409" s="223"/>
      <c r="N2409" s="224"/>
      <c r="O2409" s="224"/>
      <c r="P2409" s="224"/>
      <c r="Q2409" s="224"/>
      <c r="R2409" s="224"/>
      <c r="S2409" s="224"/>
      <c r="T2409" s="225"/>
      <c r="AT2409" s="226" t="s">
        <v>183</v>
      </c>
      <c r="AU2409" s="226" t="s">
        <v>89</v>
      </c>
      <c r="AV2409" s="14" t="s">
        <v>89</v>
      </c>
      <c r="AW2409" s="14" t="s">
        <v>36</v>
      </c>
      <c r="AX2409" s="14" t="s">
        <v>79</v>
      </c>
      <c r="AY2409" s="226" t="s">
        <v>174</v>
      </c>
    </row>
    <row r="2410" spans="2:51" s="14" customFormat="1" ht="11.25">
      <c r="B2410" s="216"/>
      <c r="C2410" s="217"/>
      <c r="D2410" s="207" t="s">
        <v>183</v>
      </c>
      <c r="E2410" s="218" t="s">
        <v>1</v>
      </c>
      <c r="F2410" s="219" t="s">
        <v>2182</v>
      </c>
      <c r="G2410" s="217"/>
      <c r="H2410" s="220">
        <v>66.125</v>
      </c>
      <c r="I2410" s="221"/>
      <c r="J2410" s="217"/>
      <c r="K2410" s="217"/>
      <c r="L2410" s="222"/>
      <c r="M2410" s="223"/>
      <c r="N2410" s="224"/>
      <c r="O2410" s="224"/>
      <c r="P2410" s="224"/>
      <c r="Q2410" s="224"/>
      <c r="R2410" s="224"/>
      <c r="S2410" s="224"/>
      <c r="T2410" s="225"/>
      <c r="AT2410" s="226" t="s">
        <v>183</v>
      </c>
      <c r="AU2410" s="226" t="s">
        <v>89</v>
      </c>
      <c r="AV2410" s="14" t="s">
        <v>89</v>
      </c>
      <c r="AW2410" s="14" t="s">
        <v>36</v>
      </c>
      <c r="AX2410" s="14" t="s">
        <v>79</v>
      </c>
      <c r="AY2410" s="226" t="s">
        <v>174</v>
      </c>
    </row>
    <row r="2411" spans="2:51" s="14" customFormat="1" ht="11.25">
      <c r="B2411" s="216"/>
      <c r="C2411" s="217"/>
      <c r="D2411" s="207" t="s">
        <v>183</v>
      </c>
      <c r="E2411" s="218" t="s">
        <v>1</v>
      </c>
      <c r="F2411" s="219" t="s">
        <v>2183</v>
      </c>
      <c r="G2411" s="217"/>
      <c r="H2411" s="220">
        <v>0.94</v>
      </c>
      <c r="I2411" s="221"/>
      <c r="J2411" s="217"/>
      <c r="K2411" s="217"/>
      <c r="L2411" s="222"/>
      <c r="M2411" s="223"/>
      <c r="N2411" s="224"/>
      <c r="O2411" s="224"/>
      <c r="P2411" s="224"/>
      <c r="Q2411" s="224"/>
      <c r="R2411" s="224"/>
      <c r="S2411" s="224"/>
      <c r="T2411" s="225"/>
      <c r="AT2411" s="226" t="s">
        <v>183</v>
      </c>
      <c r="AU2411" s="226" t="s">
        <v>89</v>
      </c>
      <c r="AV2411" s="14" t="s">
        <v>89</v>
      </c>
      <c r="AW2411" s="14" t="s">
        <v>36</v>
      </c>
      <c r="AX2411" s="14" t="s">
        <v>79</v>
      </c>
      <c r="AY2411" s="226" t="s">
        <v>174</v>
      </c>
    </row>
    <row r="2412" spans="2:51" s="13" customFormat="1" ht="11.25">
      <c r="B2412" s="205"/>
      <c r="C2412" s="206"/>
      <c r="D2412" s="207" t="s">
        <v>183</v>
      </c>
      <c r="E2412" s="208" t="s">
        <v>1</v>
      </c>
      <c r="F2412" s="209" t="s">
        <v>2184</v>
      </c>
      <c r="G2412" s="206"/>
      <c r="H2412" s="208" t="s">
        <v>1</v>
      </c>
      <c r="I2412" s="210"/>
      <c r="J2412" s="206"/>
      <c r="K2412" s="206"/>
      <c r="L2412" s="211"/>
      <c r="M2412" s="212"/>
      <c r="N2412" s="213"/>
      <c r="O2412" s="213"/>
      <c r="P2412" s="213"/>
      <c r="Q2412" s="213"/>
      <c r="R2412" s="213"/>
      <c r="S2412" s="213"/>
      <c r="T2412" s="214"/>
      <c r="AT2412" s="215" t="s">
        <v>183</v>
      </c>
      <c r="AU2412" s="215" t="s">
        <v>89</v>
      </c>
      <c r="AV2412" s="13" t="s">
        <v>87</v>
      </c>
      <c r="AW2412" s="13" t="s">
        <v>36</v>
      </c>
      <c r="AX2412" s="13" t="s">
        <v>79</v>
      </c>
      <c r="AY2412" s="215" t="s">
        <v>174</v>
      </c>
    </row>
    <row r="2413" spans="2:51" s="14" customFormat="1" ht="11.25">
      <c r="B2413" s="216"/>
      <c r="C2413" s="217"/>
      <c r="D2413" s="207" t="s">
        <v>183</v>
      </c>
      <c r="E2413" s="218" t="s">
        <v>1</v>
      </c>
      <c r="F2413" s="219" t="s">
        <v>2185</v>
      </c>
      <c r="G2413" s="217"/>
      <c r="H2413" s="220">
        <v>1.47</v>
      </c>
      <c r="I2413" s="221"/>
      <c r="J2413" s="217"/>
      <c r="K2413" s="217"/>
      <c r="L2413" s="222"/>
      <c r="M2413" s="223"/>
      <c r="N2413" s="224"/>
      <c r="O2413" s="224"/>
      <c r="P2413" s="224"/>
      <c r="Q2413" s="224"/>
      <c r="R2413" s="224"/>
      <c r="S2413" s="224"/>
      <c r="T2413" s="225"/>
      <c r="AT2413" s="226" t="s">
        <v>183</v>
      </c>
      <c r="AU2413" s="226" t="s">
        <v>89</v>
      </c>
      <c r="AV2413" s="14" t="s">
        <v>89</v>
      </c>
      <c r="AW2413" s="14" t="s">
        <v>36</v>
      </c>
      <c r="AX2413" s="14" t="s">
        <v>79</v>
      </c>
      <c r="AY2413" s="226" t="s">
        <v>174</v>
      </c>
    </row>
    <row r="2414" spans="2:51" s="14" customFormat="1" ht="11.25">
      <c r="B2414" s="216"/>
      <c r="C2414" s="217"/>
      <c r="D2414" s="207" t="s">
        <v>183</v>
      </c>
      <c r="E2414" s="218" t="s">
        <v>1</v>
      </c>
      <c r="F2414" s="219" t="s">
        <v>2186</v>
      </c>
      <c r="G2414" s="217"/>
      <c r="H2414" s="220">
        <v>1.89</v>
      </c>
      <c r="I2414" s="221"/>
      <c r="J2414" s="217"/>
      <c r="K2414" s="217"/>
      <c r="L2414" s="222"/>
      <c r="M2414" s="223"/>
      <c r="N2414" s="224"/>
      <c r="O2414" s="224"/>
      <c r="P2414" s="224"/>
      <c r="Q2414" s="224"/>
      <c r="R2414" s="224"/>
      <c r="S2414" s="224"/>
      <c r="T2414" s="225"/>
      <c r="AT2414" s="226" t="s">
        <v>183</v>
      </c>
      <c r="AU2414" s="226" t="s">
        <v>89</v>
      </c>
      <c r="AV2414" s="14" t="s">
        <v>89</v>
      </c>
      <c r="AW2414" s="14" t="s">
        <v>36</v>
      </c>
      <c r="AX2414" s="14" t="s">
        <v>79</v>
      </c>
      <c r="AY2414" s="226" t="s">
        <v>174</v>
      </c>
    </row>
    <row r="2415" spans="2:51" s="16" customFormat="1" ht="11.25">
      <c r="B2415" s="238"/>
      <c r="C2415" s="239"/>
      <c r="D2415" s="207" t="s">
        <v>183</v>
      </c>
      <c r="E2415" s="240" t="s">
        <v>1</v>
      </c>
      <c r="F2415" s="241" t="s">
        <v>226</v>
      </c>
      <c r="G2415" s="239"/>
      <c r="H2415" s="242">
        <v>124.21499999999999</v>
      </c>
      <c r="I2415" s="243"/>
      <c r="J2415" s="239"/>
      <c r="K2415" s="239"/>
      <c r="L2415" s="244"/>
      <c r="M2415" s="245"/>
      <c r="N2415" s="246"/>
      <c r="O2415" s="246"/>
      <c r="P2415" s="246"/>
      <c r="Q2415" s="246"/>
      <c r="R2415" s="246"/>
      <c r="S2415" s="246"/>
      <c r="T2415" s="247"/>
      <c r="AT2415" s="248" t="s">
        <v>183</v>
      </c>
      <c r="AU2415" s="248" t="s">
        <v>89</v>
      </c>
      <c r="AV2415" s="16" t="s">
        <v>194</v>
      </c>
      <c r="AW2415" s="16" t="s">
        <v>36</v>
      </c>
      <c r="AX2415" s="16" t="s">
        <v>79</v>
      </c>
      <c r="AY2415" s="248" t="s">
        <v>174</v>
      </c>
    </row>
    <row r="2416" spans="2:51" s="13" customFormat="1" ht="11.25">
      <c r="B2416" s="205"/>
      <c r="C2416" s="206"/>
      <c r="D2416" s="207" t="s">
        <v>183</v>
      </c>
      <c r="E2416" s="208" t="s">
        <v>1</v>
      </c>
      <c r="F2416" s="209" t="s">
        <v>582</v>
      </c>
      <c r="G2416" s="206"/>
      <c r="H2416" s="208" t="s">
        <v>1</v>
      </c>
      <c r="I2416" s="210"/>
      <c r="J2416" s="206"/>
      <c r="K2416" s="206"/>
      <c r="L2416" s="211"/>
      <c r="M2416" s="212"/>
      <c r="N2416" s="213"/>
      <c r="O2416" s="213"/>
      <c r="P2416" s="213"/>
      <c r="Q2416" s="213"/>
      <c r="R2416" s="213"/>
      <c r="S2416" s="213"/>
      <c r="T2416" s="214"/>
      <c r="AT2416" s="215" t="s">
        <v>183</v>
      </c>
      <c r="AU2416" s="215" t="s">
        <v>89</v>
      </c>
      <c r="AV2416" s="13" t="s">
        <v>87</v>
      </c>
      <c r="AW2416" s="13" t="s">
        <v>36</v>
      </c>
      <c r="AX2416" s="13" t="s">
        <v>79</v>
      </c>
      <c r="AY2416" s="215" t="s">
        <v>174</v>
      </c>
    </row>
    <row r="2417" spans="2:51" s="13" customFormat="1" ht="11.25">
      <c r="B2417" s="205"/>
      <c r="C2417" s="206"/>
      <c r="D2417" s="207" t="s">
        <v>183</v>
      </c>
      <c r="E2417" s="208" t="s">
        <v>1</v>
      </c>
      <c r="F2417" s="209" t="s">
        <v>2187</v>
      </c>
      <c r="G2417" s="206"/>
      <c r="H2417" s="208" t="s">
        <v>1</v>
      </c>
      <c r="I2417" s="210"/>
      <c r="J2417" s="206"/>
      <c r="K2417" s="206"/>
      <c r="L2417" s="211"/>
      <c r="M2417" s="212"/>
      <c r="N2417" s="213"/>
      <c r="O2417" s="213"/>
      <c r="P2417" s="213"/>
      <c r="Q2417" s="213"/>
      <c r="R2417" s="213"/>
      <c r="S2417" s="213"/>
      <c r="T2417" s="214"/>
      <c r="AT2417" s="215" t="s">
        <v>183</v>
      </c>
      <c r="AU2417" s="215" t="s">
        <v>89</v>
      </c>
      <c r="AV2417" s="13" t="s">
        <v>87</v>
      </c>
      <c r="AW2417" s="13" t="s">
        <v>36</v>
      </c>
      <c r="AX2417" s="13" t="s">
        <v>79</v>
      </c>
      <c r="AY2417" s="215" t="s">
        <v>174</v>
      </c>
    </row>
    <row r="2418" spans="2:51" s="14" customFormat="1" ht="11.25">
      <c r="B2418" s="216"/>
      <c r="C2418" s="217"/>
      <c r="D2418" s="207" t="s">
        <v>183</v>
      </c>
      <c r="E2418" s="218" t="s">
        <v>1</v>
      </c>
      <c r="F2418" s="219" t="s">
        <v>2188</v>
      </c>
      <c r="G2418" s="217"/>
      <c r="H2418" s="220">
        <v>72.33</v>
      </c>
      <c r="I2418" s="221"/>
      <c r="J2418" s="217"/>
      <c r="K2418" s="217"/>
      <c r="L2418" s="222"/>
      <c r="M2418" s="223"/>
      <c r="N2418" s="224"/>
      <c r="O2418" s="224"/>
      <c r="P2418" s="224"/>
      <c r="Q2418" s="224"/>
      <c r="R2418" s="224"/>
      <c r="S2418" s="224"/>
      <c r="T2418" s="225"/>
      <c r="AT2418" s="226" t="s">
        <v>183</v>
      </c>
      <c r="AU2418" s="226" t="s">
        <v>89</v>
      </c>
      <c r="AV2418" s="14" t="s">
        <v>89</v>
      </c>
      <c r="AW2418" s="14" t="s">
        <v>36</v>
      </c>
      <c r="AX2418" s="14" t="s">
        <v>79</v>
      </c>
      <c r="AY2418" s="226" t="s">
        <v>174</v>
      </c>
    </row>
    <row r="2419" spans="2:51" s="13" customFormat="1" ht="11.25">
      <c r="B2419" s="205"/>
      <c r="C2419" s="206"/>
      <c r="D2419" s="207" t="s">
        <v>183</v>
      </c>
      <c r="E2419" s="208" t="s">
        <v>1</v>
      </c>
      <c r="F2419" s="209" t="s">
        <v>2189</v>
      </c>
      <c r="G2419" s="206"/>
      <c r="H2419" s="208" t="s">
        <v>1</v>
      </c>
      <c r="I2419" s="210"/>
      <c r="J2419" s="206"/>
      <c r="K2419" s="206"/>
      <c r="L2419" s="211"/>
      <c r="M2419" s="212"/>
      <c r="N2419" s="213"/>
      <c r="O2419" s="213"/>
      <c r="P2419" s="213"/>
      <c r="Q2419" s="213"/>
      <c r="R2419" s="213"/>
      <c r="S2419" s="213"/>
      <c r="T2419" s="214"/>
      <c r="AT2419" s="215" t="s">
        <v>183</v>
      </c>
      <c r="AU2419" s="215" t="s">
        <v>89</v>
      </c>
      <c r="AV2419" s="13" t="s">
        <v>87</v>
      </c>
      <c r="AW2419" s="13" t="s">
        <v>36</v>
      </c>
      <c r="AX2419" s="13" t="s">
        <v>79</v>
      </c>
      <c r="AY2419" s="215" t="s">
        <v>174</v>
      </c>
    </row>
    <row r="2420" spans="2:51" s="14" customFormat="1" ht="11.25">
      <c r="B2420" s="216"/>
      <c r="C2420" s="217"/>
      <c r="D2420" s="207" t="s">
        <v>183</v>
      </c>
      <c r="E2420" s="218" t="s">
        <v>1</v>
      </c>
      <c r="F2420" s="219" t="s">
        <v>2190</v>
      </c>
      <c r="G2420" s="217"/>
      <c r="H2420" s="220">
        <v>5.76</v>
      </c>
      <c r="I2420" s="221"/>
      <c r="J2420" s="217"/>
      <c r="K2420" s="217"/>
      <c r="L2420" s="222"/>
      <c r="M2420" s="223"/>
      <c r="N2420" s="224"/>
      <c r="O2420" s="224"/>
      <c r="P2420" s="224"/>
      <c r="Q2420" s="224"/>
      <c r="R2420" s="224"/>
      <c r="S2420" s="224"/>
      <c r="T2420" s="225"/>
      <c r="AT2420" s="226" t="s">
        <v>183</v>
      </c>
      <c r="AU2420" s="226" t="s">
        <v>89</v>
      </c>
      <c r="AV2420" s="14" t="s">
        <v>89</v>
      </c>
      <c r="AW2420" s="14" t="s">
        <v>36</v>
      </c>
      <c r="AX2420" s="14" t="s">
        <v>79</v>
      </c>
      <c r="AY2420" s="226" t="s">
        <v>174</v>
      </c>
    </row>
    <row r="2421" spans="2:51" s="16" customFormat="1" ht="11.25">
      <c r="B2421" s="238"/>
      <c r="C2421" s="239"/>
      <c r="D2421" s="207" t="s">
        <v>183</v>
      </c>
      <c r="E2421" s="240" t="s">
        <v>1</v>
      </c>
      <c r="F2421" s="241" t="s">
        <v>226</v>
      </c>
      <c r="G2421" s="239"/>
      <c r="H2421" s="242">
        <v>78.09</v>
      </c>
      <c r="I2421" s="243"/>
      <c r="J2421" s="239"/>
      <c r="K2421" s="239"/>
      <c r="L2421" s="244"/>
      <c r="M2421" s="245"/>
      <c r="N2421" s="246"/>
      <c r="O2421" s="246"/>
      <c r="P2421" s="246"/>
      <c r="Q2421" s="246"/>
      <c r="R2421" s="246"/>
      <c r="S2421" s="246"/>
      <c r="T2421" s="247"/>
      <c r="AT2421" s="248" t="s">
        <v>183</v>
      </c>
      <c r="AU2421" s="248" t="s">
        <v>89</v>
      </c>
      <c r="AV2421" s="16" t="s">
        <v>194</v>
      </c>
      <c r="AW2421" s="16" t="s">
        <v>36</v>
      </c>
      <c r="AX2421" s="16" t="s">
        <v>79</v>
      </c>
      <c r="AY2421" s="248" t="s">
        <v>174</v>
      </c>
    </row>
    <row r="2422" spans="2:51" s="13" customFormat="1" ht="11.25">
      <c r="B2422" s="205"/>
      <c r="C2422" s="206"/>
      <c r="D2422" s="207" t="s">
        <v>183</v>
      </c>
      <c r="E2422" s="208" t="s">
        <v>1</v>
      </c>
      <c r="F2422" s="209" t="s">
        <v>587</v>
      </c>
      <c r="G2422" s="206"/>
      <c r="H2422" s="208" t="s">
        <v>1</v>
      </c>
      <c r="I2422" s="210"/>
      <c r="J2422" s="206"/>
      <c r="K2422" s="206"/>
      <c r="L2422" s="211"/>
      <c r="M2422" s="212"/>
      <c r="N2422" s="213"/>
      <c r="O2422" s="213"/>
      <c r="P2422" s="213"/>
      <c r="Q2422" s="213"/>
      <c r="R2422" s="213"/>
      <c r="S2422" s="213"/>
      <c r="T2422" s="214"/>
      <c r="AT2422" s="215" t="s">
        <v>183</v>
      </c>
      <c r="AU2422" s="215" t="s">
        <v>89</v>
      </c>
      <c r="AV2422" s="13" t="s">
        <v>87</v>
      </c>
      <c r="AW2422" s="13" t="s">
        <v>36</v>
      </c>
      <c r="AX2422" s="13" t="s">
        <v>79</v>
      </c>
      <c r="AY2422" s="215" t="s">
        <v>174</v>
      </c>
    </row>
    <row r="2423" spans="2:51" s="14" customFormat="1" ht="11.25">
      <c r="B2423" s="216"/>
      <c r="C2423" s="217"/>
      <c r="D2423" s="207" t="s">
        <v>183</v>
      </c>
      <c r="E2423" s="218" t="s">
        <v>1</v>
      </c>
      <c r="F2423" s="219" t="s">
        <v>2191</v>
      </c>
      <c r="G2423" s="217"/>
      <c r="H2423" s="220">
        <v>1.95</v>
      </c>
      <c r="I2423" s="221"/>
      <c r="J2423" s="217"/>
      <c r="K2423" s="217"/>
      <c r="L2423" s="222"/>
      <c r="M2423" s="223"/>
      <c r="N2423" s="224"/>
      <c r="O2423" s="224"/>
      <c r="P2423" s="224"/>
      <c r="Q2423" s="224"/>
      <c r="R2423" s="224"/>
      <c r="S2423" s="224"/>
      <c r="T2423" s="225"/>
      <c r="AT2423" s="226" t="s">
        <v>183</v>
      </c>
      <c r="AU2423" s="226" t="s">
        <v>89</v>
      </c>
      <c r="AV2423" s="14" t="s">
        <v>89</v>
      </c>
      <c r="AW2423" s="14" t="s">
        <v>36</v>
      </c>
      <c r="AX2423" s="14" t="s">
        <v>79</v>
      </c>
      <c r="AY2423" s="226" t="s">
        <v>174</v>
      </c>
    </row>
    <row r="2424" spans="2:51" s="16" customFormat="1" ht="11.25">
      <c r="B2424" s="238"/>
      <c r="C2424" s="239"/>
      <c r="D2424" s="207" t="s">
        <v>183</v>
      </c>
      <c r="E2424" s="240" t="s">
        <v>1</v>
      </c>
      <c r="F2424" s="241" t="s">
        <v>226</v>
      </c>
      <c r="G2424" s="239"/>
      <c r="H2424" s="242">
        <v>1.95</v>
      </c>
      <c r="I2424" s="243"/>
      <c r="J2424" s="239"/>
      <c r="K2424" s="239"/>
      <c r="L2424" s="244"/>
      <c r="M2424" s="245"/>
      <c r="N2424" s="246"/>
      <c r="O2424" s="246"/>
      <c r="P2424" s="246"/>
      <c r="Q2424" s="246"/>
      <c r="R2424" s="246"/>
      <c r="S2424" s="246"/>
      <c r="T2424" s="247"/>
      <c r="AT2424" s="248" t="s">
        <v>183</v>
      </c>
      <c r="AU2424" s="248" t="s">
        <v>89</v>
      </c>
      <c r="AV2424" s="16" t="s">
        <v>194</v>
      </c>
      <c r="AW2424" s="16" t="s">
        <v>36</v>
      </c>
      <c r="AX2424" s="16" t="s">
        <v>79</v>
      </c>
      <c r="AY2424" s="248" t="s">
        <v>174</v>
      </c>
    </row>
    <row r="2425" spans="2:51" s="15" customFormat="1" ht="11.25">
      <c r="B2425" s="227"/>
      <c r="C2425" s="228"/>
      <c r="D2425" s="207" t="s">
        <v>183</v>
      </c>
      <c r="E2425" s="229" t="s">
        <v>1</v>
      </c>
      <c r="F2425" s="230" t="s">
        <v>188</v>
      </c>
      <c r="G2425" s="228"/>
      <c r="H2425" s="231">
        <v>204.25499999999997</v>
      </c>
      <c r="I2425" s="232"/>
      <c r="J2425" s="228"/>
      <c r="K2425" s="228"/>
      <c r="L2425" s="233"/>
      <c r="M2425" s="234"/>
      <c r="N2425" s="235"/>
      <c r="O2425" s="235"/>
      <c r="P2425" s="235"/>
      <c r="Q2425" s="235"/>
      <c r="R2425" s="235"/>
      <c r="S2425" s="235"/>
      <c r="T2425" s="236"/>
      <c r="AT2425" s="237" t="s">
        <v>183</v>
      </c>
      <c r="AU2425" s="237" t="s">
        <v>89</v>
      </c>
      <c r="AV2425" s="15" t="s">
        <v>181</v>
      </c>
      <c r="AW2425" s="15" t="s">
        <v>36</v>
      </c>
      <c r="AX2425" s="15" t="s">
        <v>87</v>
      </c>
      <c r="AY2425" s="237" t="s">
        <v>174</v>
      </c>
    </row>
    <row r="2426" spans="1:65" s="2" customFormat="1" ht="14.45" customHeight="1">
      <c r="A2426" s="35"/>
      <c r="B2426" s="36"/>
      <c r="C2426" s="192" t="s">
        <v>2196</v>
      </c>
      <c r="D2426" s="192" t="s">
        <v>176</v>
      </c>
      <c r="E2426" s="193" t="s">
        <v>2197</v>
      </c>
      <c r="F2426" s="194" t="s">
        <v>2198</v>
      </c>
      <c r="G2426" s="195" t="s">
        <v>179</v>
      </c>
      <c r="H2426" s="196">
        <v>204.255</v>
      </c>
      <c r="I2426" s="197"/>
      <c r="J2426" s="198">
        <f>ROUND(I2426*H2426,2)</f>
        <v>0</v>
      </c>
      <c r="K2426" s="194" t="s">
        <v>180</v>
      </c>
      <c r="L2426" s="40"/>
      <c r="M2426" s="199" t="s">
        <v>1</v>
      </c>
      <c r="N2426" s="200" t="s">
        <v>44</v>
      </c>
      <c r="O2426" s="72"/>
      <c r="P2426" s="201">
        <f>O2426*H2426</f>
        <v>0</v>
      </c>
      <c r="Q2426" s="201">
        <v>0.0053</v>
      </c>
      <c r="R2426" s="201">
        <f>Q2426*H2426</f>
        <v>1.0825514999999999</v>
      </c>
      <c r="S2426" s="201">
        <v>0</v>
      </c>
      <c r="T2426" s="202">
        <f>S2426*H2426</f>
        <v>0</v>
      </c>
      <c r="U2426" s="35"/>
      <c r="V2426" s="35"/>
      <c r="W2426" s="35"/>
      <c r="X2426" s="35"/>
      <c r="Y2426" s="35"/>
      <c r="Z2426" s="35"/>
      <c r="AA2426" s="35"/>
      <c r="AB2426" s="35"/>
      <c r="AC2426" s="35"/>
      <c r="AD2426" s="35"/>
      <c r="AE2426" s="35"/>
      <c r="AR2426" s="203" t="s">
        <v>278</v>
      </c>
      <c r="AT2426" s="203" t="s">
        <v>176</v>
      </c>
      <c r="AU2426" s="203" t="s">
        <v>89</v>
      </c>
      <c r="AY2426" s="18" t="s">
        <v>174</v>
      </c>
      <c r="BE2426" s="204">
        <f>IF(N2426="základní",J2426,0)</f>
        <v>0</v>
      </c>
      <c r="BF2426" s="204">
        <f>IF(N2426="snížená",J2426,0)</f>
        <v>0</v>
      </c>
      <c r="BG2426" s="204">
        <f>IF(N2426="zákl. přenesená",J2426,0)</f>
        <v>0</v>
      </c>
      <c r="BH2426" s="204">
        <f>IF(N2426="sníž. přenesená",J2426,0)</f>
        <v>0</v>
      </c>
      <c r="BI2426" s="204">
        <f>IF(N2426="nulová",J2426,0)</f>
        <v>0</v>
      </c>
      <c r="BJ2426" s="18" t="s">
        <v>87</v>
      </c>
      <c r="BK2426" s="204">
        <f>ROUND(I2426*H2426,2)</f>
        <v>0</v>
      </c>
      <c r="BL2426" s="18" t="s">
        <v>278</v>
      </c>
      <c r="BM2426" s="203" t="s">
        <v>2199</v>
      </c>
    </row>
    <row r="2427" spans="2:51" s="13" customFormat="1" ht="11.25">
      <c r="B2427" s="205"/>
      <c r="C2427" s="206"/>
      <c r="D2427" s="207" t="s">
        <v>183</v>
      </c>
      <c r="E2427" s="208" t="s">
        <v>1</v>
      </c>
      <c r="F2427" s="209" t="s">
        <v>529</v>
      </c>
      <c r="G2427" s="206"/>
      <c r="H2427" s="208" t="s">
        <v>1</v>
      </c>
      <c r="I2427" s="210"/>
      <c r="J2427" s="206"/>
      <c r="K2427" s="206"/>
      <c r="L2427" s="211"/>
      <c r="M2427" s="212"/>
      <c r="N2427" s="213"/>
      <c r="O2427" s="213"/>
      <c r="P2427" s="213"/>
      <c r="Q2427" s="213"/>
      <c r="R2427" s="213"/>
      <c r="S2427" s="213"/>
      <c r="T2427" s="214"/>
      <c r="AT2427" s="215" t="s">
        <v>183</v>
      </c>
      <c r="AU2427" s="215" t="s">
        <v>89</v>
      </c>
      <c r="AV2427" s="13" t="s">
        <v>87</v>
      </c>
      <c r="AW2427" s="13" t="s">
        <v>36</v>
      </c>
      <c r="AX2427" s="13" t="s">
        <v>79</v>
      </c>
      <c r="AY2427" s="215" t="s">
        <v>174</v>
      </c>
    </row>
    <row r="2428" spans="2:51" s="13" customFormat="1" ht="11.25">
      <c r="B2428" s="205"/>
      <c r="C2428" s="206"/>
      <c r="D2428" s="207" t="s">
        <v>183</v>
      </c>
      <c r="E2428" s="208" t="s">
        <v>1</v>
      </c>
      <c r="F2428" s="209" t="s">
        <v>2180</v>
      </c>
      <c r="G2428" s="206"/>
      <c r="H2428" s="208" t="s">
        <v>1</v>
      </c>
      <c r="I2428" s="210"/>
      <c r="J2428" s="206"/>
      <c r="K2428" s="206"/>
      <c r="L2428" s="211"/>
      <c r="M2428" s="212"/>
      <c r="N2428" s="213"/>
      <c r="O2428" s="213"/>
      <c r="P2428" s="213"/>
      <c r="Q2428" s="213"/>
      <c r="R2428" s="213"/>
      <c r="S2428" s="213"/>
      <c r="T2428" s="214"/>
      <c r="AT2428" s="215" t="s">
        <v>183</v>
      </c>
      <c r="AU2428" s="215" t="s">
        <v>89</v>
      </c>
      <c r="AV2428" s="13" t="s">
        <v>87</v>
      </c>
      <c r="AW2428" s="13" t="s">
        <v>36</v>
      </c>
      <c r="AX2428" s="13" t="s">
        <v>79</v>
      </c>
      <c r="AY2428" s="215" t="s">
        <v>174</v>
      </c>
    </row>
    <row r="2429" spans="2:51" s="14" customFormat="1" ht="11.25">
      <c r="B2429" s="216"/>
      <c r="C2429" s="217"/>
      <c r="D2429" s="207" t="s">
        <v>183</v>
      </c>
      <c r="E2429" s="218" t="s">
        <v>1</v>
      </c>
      <c r="F2429" s="219" t="s">
        <v>2181</v>
      </c>
      <c r="G2429" s="217"/>
      <c r="H2429" s="220">
        <v>53.79</v>
      </c>
      <c r="I2429" s="221"/>
      <c r="J2429" s="217"/>
      <c r="K2429" s="217"/>
      <c r="L2429" s="222"/>
      <c r="M2429" s="223"/>
      <c r="N2429" s="224"/>
      <c r="O2429" s="224"/>
      <c r="P2429" s="224"/>
      <c r="Q2429" s="224"/>
      <c r="R2429" s="224"/>
      <c r="S2429" s="224"/>
      <c r="T2429" s="225"/>
      <c r="AT2429" s="226" t="s">
        <v>183</v>
      </c>
      <c r="AU2429" s="226" t="s">
        <v>89</v>
      </c>
      <c r="AV2429" s="14" t="s">
        <v>89</v>
      </c>
      <c r="AW2429" s="14" t="s">
        <v>36</v>
      </c>
      <c r="AX2429" s="14" t="s">
        <v>79</v>
      </c>
      <c r="AY2429" s="226" t="s">
        <v>174</v>
      </c>
    </row>
    <row r="2430" spans="2:51" s="14" customFormat="1" ht="11.25">
      <c r="B2430" s="216"/>
      <c r="C2430" s="217"/>
      <c r="D2430" s="207" t="s">
        <v>183</v>
      </c>
      <c r="E2430" s="218" t="s">
        <v>1</v>
      </c>
      <c r="F2430" s="219" t="s">
        <v>2182</v>
      </c>
      <c r="G2430" s="217"/>
      <c r="H2430" s="220">
        <v>66.125</v>
      </c>
      <c r="I2430" s="221"/>
      <c r="J2430" s="217"/>
      <c r="K2430" s="217"/>
      <c r="L2430" s="222"/>
      <c r="M2430" s="223"/>
      <c r="N2430" s="224"/>
      <c r="O2430" s="224"/>
      <c r="P2430" s="224"/>
      <c r="Q2430" s="224"/>
      <c r="R2430" s="224"/>
      <c r="S2430" s="224"/>
      <c r="T2430" s="225"/>
      <c r="AT2430" s="226" t="s">
        <v>183</v>
      </c>
      <c r="AU2430" s="226" t="s">
        <v>89</v>
      </c>
      <c r="AV2430" s="14" t="s">
        <v>89</v>
      </c>
      <c r="AW2430" s="14" t="s">
        <v>36</v>
      </c>
      <c r="AX2430" s="14" t="s">
        <v>79</v>
      </c>
      <c r="AY2430" s="226" t="s">
        <v>174</v>
      </c>
    </row>
    <row r="2431" spans="2:51" s="14" customFormat="1" ht="11.25">
      <c r="B2431" s="216"/>
      <c r="C2431" s="217"/>
      <c r="D2431" s="207" t="s">
        <v>183</v>
      </c>
      <c r="E2431" s="218" t="s">
        <v>1</v>
      </c>
      <c r="F2431" s="219" t="s">
        <v>2183</v>
      </c>
      <c r="G2431" s="217"/>
      <c r="H2431" s="220">
        <v>0.94</v>
      </c>
      <c r="I2431" s="221"/>
      <c r="J2431" s="217"/>
      <c r="K2431" s="217"/>
      <c r="L2431" s="222"/>
      <c r="M2431" s="223"/>
      <c r="N2431" s="224"/>
      <c r="O2431" s="224"/>
      <c r="P2431" s="224"/>
      <c r="Q2431" s="224"/>
      <c r="R2431" s="224"/>
      <c r="S2431" s="224"/>
      <c r="T2431" s="225"/>
      <c r="AT2431" s="226" t="s">
        <v>183</v>
      </c>
      <c r="AU2431" s="226" t="s">
        <v>89</v>
      </c>
      <c r="AV2431" s="14" t="s">
        <v>89</v>
      </c>
      <c r="AW2431" s="14" t="s">
        <v>36</v>
      </c>
      <c r="AX2431" s="14" t="s">
        <v>79</v>
      </c>
      <c r="AY2431" s="226" t="s">
        <v>174</v>
      </c>
    </row>
    <row r="2432" spans="2:51" s="13" customFormat="1" ht="11.25">
      <c r="B2432" s="205"/>
      <c r="C2432" s="206"/>
      <c r="D2432" s="207" t="s">
        <v>183</v>
      </c>
      <c r="E2432" s="208" t="s">
        <v>1</v>
      </c>
      <c r="F2432" s="209" t="s">
        <v>2184</v>
      </c>
      <c r="G2432" s="206"/>
      <c r="H2432" s="208" t="s">
        <v>1</v>
      </c>
      <c r="I2432" s="210"/>
      <c r="J2432" s="206"/>
      <c r="K2432" s="206"/>
      <c r="L2432" s="211"/>
      <c r="M2432" s="212"/>
      <c r="N2432" s="213"/>
      <c r="O2432" s="213"/>
      <c r="P2432" s="213"/>
      <c r="Q2432" s="213"/>
      <c r="R2432" s="213"/>
      <c r="S2432" s="213"/>
      <c r="T2432" s="214"/>
      <c r="AT2432" s="215" t="s">
        <v>183</v>
      </c>
      <c r="AU2432" s="215" t="s">
        <v>89</v>
      </c>
      <c r="AV2432" s="13" t="s">
        <v>87</v>
      </c>
      <c r="AW2432" s="13" t="s">
        <v>36</v>
      </c>
      <c r="AX2432" s="13" t="s">
        <v>79</v>
      </c>
      <c r="AY2432" s="215" t="s">
        <v>174</v>
      </c>
    </row>
    <row r="2433" spans="2:51" s="14" customFormat="1" ht="11.25">
      <c r="B2433" s="216"/>
      <c r="C2433" s="217"/>
      <c r="D2433" s="207" t="s">
        <v>183</v>
      </c>
      <c r="E2433" s="218" t="s">
        <v>1</v>
      </c>
      <c r="F2433" s="219" t="s">
        <v>2185</v>
      </c>
      <c r="G2433" s="217"/>
      <c r="H2433" s="220">
        <v>1.47</v>
      </c>
      <c r="I2433" s="221"/>
      <c r="J2433" s="217"/>
      <c r="K2433" s="217"/>
      <c r="L2433" s="222"/>
      <c r="M2433" s="223"/>
      <c r="N2433" s="224"/>
      <c r="O2433" s="224"/>
      <c r="P2433" s="224"/>
      <c r="Q2433" s="224"/>
      <c r="R2433" s="224"/>
      <c r="S2433" s="224"/>
      <c r="T2433" s="225"/>
      <c r="AT2433" s="226" t="s">
        <v>183</v>
      </c>
      <c r="AU2433" s="226" t="s">
        <v>89</v>
      </c>
      <c r="AV2433" s="14" t="s">
        <v>89</v>
      </c>
      <c r="AW2433" s="14" t="s">
        <v>36</v>
      </c>
      <c r="AX2433" s="14" t="s">
        <v>79</v>
      </c>
      <c r="AY2433" s="226" t="s">
        <v>174</v>
      </c>
    </row>
    <row r="2434" spans="2:51" s="14" customFormat="1" ht="11.25">
      <c r="B2434" s="216"/>
      <c r="C2434" s="217"/>
      <c r="D2434" s="207" t="s">
        <v>183</v>
      </c>
      <c r="E2434" s="218" t="s">
        <v>1</v>
      </c>
      <c r="F2434" s="219" t="s">
        <v>2186</v>
      </c>
      <c r="G2434" s="217"/>
      <c r="H2434" s="220">
        <v>1.89</v>
      </c>
      <c r="I2434" s="221"/>
      <c r="J2434" s="217"/>
      <c r="K2434" s="217"/>
      <c r="L2434" s="222"/>
      <c r="M2434" s="223"/>
      <c r="N2434" s="224"/>
      <c r="O2434" s="224"/>
      <c r="P2434" s="224"/>
      <c r="Q2434" s="224"/>
      <c r="R2434" s="224"/>
      <c r="S2434" s="224"/>
      <c r="T2434" s="225"/>
      <c r="AT2434" s="226" t="s">
        <v>183</v>
      </c>
      <c r="AU2434" s="226" t="s">
        <v>89</v>
      </c>
      <c r="AV2434" s="14" t="s">
        <v>89</v>
      </c>
      <c r="AW2434" s="14" t="s">
        <v>36</v>
      </c>
      <c r="AX2434" s="14" t="s">
        <v>79</v>
      </c>
      <c r="AY2434" s="226" t="s">
        <v>174</v>
      </c>
    </row>
    <row r="2435" spans="2:51" s="16" customFormat="1" ht="11.25">
      <c r="B2435" s="238"/>
      <c r="C2435" s="239"/>
      <c r="D2435" s="207" t="s">
        <v>183</v>
      </c>
      <c r="E2435" s="240" t="s">
        <v>1</v>
      </c>
      <c r="F2435" s="241" t="s">
        <v>226</v>
      </c>
      <c r="G2435" s="239"/>
      <c r="H2435" s="242">
        <v>124.21499999999999</v>
      </c>
      <c r="I2435" s="243"/>
      <c r="J2435" s="239"/>
      <c r="K2435" s="239"/>
      <c r="L2435" s="244"/>
      <c r="M2435" s="245"/>
      <c r="N2435" s="246"/>
      <c r="O2435" s="246"/>
      <c r="P2435" s="246"/>
      <c r="Q2435" s="246"/>
      <c r="R2435" s="246"/>
      <c r="S2435" s="246"/>
      <c r="T2435" s="247"/>
      <c r="AT2435" s="248" t="s">
        <v>183</v>
      </c>
      <c r="AU2435" s="248" t="s">
        <v>89</v>
      </c>
      <c r="AV2435" s="16" t="s">
        <v>194</v>
      </c>
      <c r="AW2435" s="16" t="s">
        <v>36</v>
      </c>
      <c r="AX2435" s="16" t="s">
        <v>79</v>
      </c>
      <c r="AY2435" s="248" t="s">
        <v>174</v>
      </c>
    </row>
    <row r="2436" spans="2:51" s="13" customFormat="1" ht="11.25">
      <c r="B2436" s="205"/>
      <c r="C2436" s="206"/>
      <c r="D2436" s="207" t="s">
        <v>183</v>
      </c>
      <c r="E2436" s="208" t="s">
        <v>1</v>
      </c>
      <c r="F2436" s="209" t="s">
        <v>582</v>
      </c>
      <c r="G2436" s="206"/>
      <c r="H2436" s="208" t="s">
        <v>1</v>
      </c>
      <c r="I2436" s="210"/>
      <c r="J2436" s="206"/>
      <c r="K2436" s="206"/>
      <c r="L2436" s="211"/>
      <c r="M2436" s="212"/>
      <c r="N2436" s="213"/>
      <c r="O2436" s="213"/>
      <c r="P2436" s="213"/>
      <c r="Q2436" s="213"/>
      <c r="R2436" s="213"/>
      <c r="S2436" s="213"/>
      <c r="T2436" s="214"/>
      <c r="AT2436" s="215" t="s">
        <v>183</v>
      </c>
      <c r="AU2436" s="215" t="s">
        <v>89</v>
      </c>
      <c r="AV2436" s="13" t="s">
        <v>87</v>
      </c>
      <c r="AW2436" s="13" t="s">
        <v>36</v>
      </c>
      <c r="AX2436" s="13" t="s">
        <v>79</v>
      </c>
      <c r="AY2436" s="215" t="s">
        <v>174</v>
      </c>
    </row>
    <row r="2437" spans="2:51" s="13" customFormat="1" ht="11.25">
      <c r="B2437" s="205"/>
      <c r="C2437" s="206"/>
      <c r="D2437" s="207" t="s">
        <v>183</v>
      </c>
      <c r="E2437" s="208" t="s">
        <v>1</v>
      </c>
      <c r="F2437" s="209" t="s">
        <v>2187</v>
      </c>
      <c r="G2437" s="206"/>
      <c r="H2437" s="208" t="s">
        <v>1</v>
      </c>
      <c r="I2437" s="210"/>
      <c r="J2437" s="206"/>
      <c r="K2437" s="206"/>
      <c r="L2437" s="211"/>
      <c r="M2437" s="212"/>
      <c r="N2437" s="213"/>
      <c r="O2437" s="213"/>
      <c r="P2437" s="213"/>
      <c r="Q2437" s="213"/>
      <c r="R2437" s="213"/>
      <c r="S2437" s="213"/>
      <c r="T2437" s="214"/>
      <c r="AT2437" s="215" t="s">
        <v>183</v>
      </c>
      <c r="AU2437" s="215" t="s">
        <v>89</v>
      </c>
      <c r="AV2437" s="13" t="s">
        <v>87</v>
      </c>
      <c r="AW2437" s="13" t="s">
        <v>36</v>
      </c>
      <c r="AX2437" s="13" t="s">
        <v>79</v>
      </c>
      <c r="AY2437" s="215" t="s">
        <v>174</v>
      </c>
    </row>
    <row r="2438" spans="2:51" s="14" customFormat="1" ht="11.25">
      <c r="B2438" s="216"/>
      <c r="C2438" s="217"/>
      <c r="D2438" s="207" t="s">
        <v>183</v>
      </c>
      <c r="E2438" s="218" t="s">
        <v>1</v>
      </c>
      <c r="F2438" s="219" t="s">
        <v>2188</v>
      </c>
      <c r="G2438" s="217"/>
      <c r="H2438" s="220">
        <v>72.33</v>
      </c>
      <c r="I2438" s="221"/>
      <c r="J2438" s="217"/>
      <c r="K2438" s="217"/>
      <c r="L2438" s="222"/>
      <c r="M2438" s="223"/>
      <c r="N2438" s="224"/>
      <c r="O2438" s="224"/>
      <c r="P2438" s="224"/>
      <c r="Q2438" s="224"/>
      <c r="R2438" s="224"/>
      <c r="S2438" s="224"/>
      <c r="T2438" s="225"/>
      <c r="AT2438" s="226" t="s">
        <v>183</v>
      </c>
      <c r="AU2438" s="226" t="s">
        <v>89</v>
      </c>
      <c r="AV2438" s="14" t="s">
        <v>89</v>
      </c>
      <c r="AW2438" s="14" t="s">
        <v>36</v>
      </c>
      <c r="AX2438" s="14" t="s">
        <v>79</v>
      </c>
      <c r="AY2438" s="226" t="s">
        <v>174</v>
      </c>
    </row>
    <row r="2439" spans="2:51" s="13" customFormat="1" ht="11.25">
      <c r="B2439" s="205"/>
      <c r="C2439" s="206"/>
      <c r="D2439" s="207" t="s">
        <v>183</v>
      </c>
      <c r="E2439" s="208" t="s">
        <v>1</v>
      </c>
      <c r="F2439" s="209" t="s">
        <v>2189</v>
      </c>
      <c r="G2439" s="206"/>
      <c r="H2439" s="208" t="s">
        <v>1</v>
      </c>
      <c r="I2439" s="210"/>
      <c r="J2439" s="206"/>
      <c r="K2439" s="206"/>
      <c r="L2439" s="211"/>
      <c r="M2439" s="212"/>
      <c r="N2439" s="213"/>
      <c r="O2439" s="213"/>
      <c r="P2439" s="213"/>
      <c r="Q2439" s="213"/>
      <c r="R2439" s="213"/>
      <c r="S2439" s="213"/>
      <c r="T2439" s="214"/>
      <c r="AT2439" s="215" t="s">
        <v>183</v>
      </c>
      <c r="AU2439" s="215" t="s">
        <v>89</v>
      </c>
      <c r="AV2439" s="13" t="s">
        <v>87</v>
      </c>
      <c r="AW2439" s="13" t="s">
        <v>36</v>
      </c>
      <c r="AX2439" s="13" t="s">
        <v>79</v>
      </c>
      <c r="AY2439" s="215" t="s">
        <v>174</v>
      </c>
    </row>
    <row r="2440" spans="2:51" s="14" customFormat="1" ht="11.25">
      <c r="B2440" s="216"/>
      <c r="C2440" s="217"/>
      <c r="D2440" s="207" t="s">
        <v>183</v>
      </c>
      <c r="E2440" s="218" t="s">
        <v>1</v>
      </c>
      <c r="F2440" s="219" t="s">
        <v>2190</v>
      </c>
      <c r="G2440" s="217"/>
      <c r="H2440" s="220">
        <v>5.76</v>
      </c>
      <c r="I2440" s="221"/>
      <c r="J2440" s="217"/>
      <c r="K2440" s="217"/>
      <c r="L2440" s="222"/>
      <c r="M2440" s="223"/>
      <c r="N2440" s="224"/>
      <c r="O2440" s="224"/>
      <c r="P2440" s="224"/>
      <c r="Q2440" s="224"/>
      <c r="R2440" s="224"/>
      <c r="S2440" s="224"/>
      <c r="T2440" s="225"/>
      <c r="AT2440" s="226" t="s">
        <v>183</v>
      </c>
      <c r="AU2440" s="226" t="s">
        <v>89</v>
      </c>
      <c r="AV2440" s="14" t="s">
        <v>89</v>
      </c>
      <c r="AW2440" s="14" t="s">
        <v>36</v>
      </c>
      <c r="AX2440" s="14" t="s">
        <v>79</v>
      </c>
      <c r="AY2440" s="226" t="s">
        <v>174</v>
      </c>
    </row>
    <row r="2441" spans="2:51" s="16" customFormat="1" ht="11.25">
      <c r="B2441" s="238"/>
      <c r="C2441" s="239"/>
      <c r="D2441" s="207" t="s">
        <v>183</v>
      </c>
      <c r="E2441" s="240" t="s">
        <v>1</v>
      </c>
      <c r="F2441" s="241" t="s">
        <v>226</v>
      </c>
      <c r="G2441" s="239"/>
      <c r="H2441" s="242">
        <v>78.09</v>
      </c>
      <c r="I2441" s="243"/>
      <c r="J2441" s="239"/>
      <c r="K2441" s="239"/>
      <c r="L2441" s="244"/>
      <c r="M2441" s="245"/>
      <c r="N2441" s="246"/>
      <c r="O2441" s="246"/>
      <c r="P2441" s="246"/>
      <c r="Q2441" s="246"/>
      <c r="R2441" s="246"/>
      <c r="S2441" s="246"/>
      <c r="T2441" s="247"/>
      <c r="AT2441" s="248" t="s">
        <v>183</v>
      </c>
      <c r="AU2441" s="248" t="s">
        <v>89</v>
      </c>
      <c r="AV2441" s="16" t="s">
        <v>194</v>
      </c>
      <c r="AW2441" s="16" t="s">
        <v>36</v>
      </c>
      <c r="AX2441" s="16" t="s">
        <v>79</v>
      </c>
      <c r="AY2441" s="248" t="s">
        <v>174</v>
      </c>
    </row>
    <row r="2442" spans="2:51" s="13" customFormat="1" ht="11.25">
      <c r="B2442" s="205"/>
      <c r="C2442" s="206"/>
      <c r="D2442" s="207" t="s">
        <v>183</v>
      </c>
      <c r="E2442" s="208" t="s">
        <v>1</v>
      </c>
      <c r="F2442" s="209" t="s">
        <v>587</v>
      </c>
      <c r="G2442" s="206"/>
      <c r="H2442" s="208" t="s">
        <v>1</v>
      </c>
      <c r="I2442" s="210"/>
      <c r="J2442" s="206"/>
      <c r="K2442" s="206"/>
      <c r="L2442" s="211"/>
      <c r="M2442" s="212"/>
      <c r="N2442" s="213"/>
      <c r="O2442" s="213"/>
      <c r="P2442" s="213"/>
      <c r="Q2442" s="213"/>
      <c r="R2442" s="213"/>
      <c r="S2442" s="213"/>
      <c r="T2442" s="214"/>
      <c r="AT2442" s="215" t="s">
        <v>183</v>
      </c>
      <c r="AU2442" s="215" t="s">
        <v>89</v>
      </c>
      <c r="AV2442" s="13" t="s">
        <v>87</v>
      </c>
      <c r="AW2442" s="13" t="s">
        <v>36</v>
      </c>
      <c r="AX2442" s="13" t="s">
        <v>79</v>
      </c>
      <c r="AY2442" s="215" t="s">
        <v>174</v>
      </c>
    </row>
    <row r="2443" spans="2:51" s="14" customFormat="1" ht="11.25">
      <c r="B2443" s="216"/>
      <c r="C2443" s="217"/>
      <c r="D2443" s="207" t="s">
        <v>183</v>
      </c>
      <c r="E2443" s="218" t="s">
        <v>1</v>
      </c>
      <c r="F2443" s="219" t="s">
        <v>2191</v>
      </c>
      <c r="G2443" s="217"/>
      <c r="H2443" s="220">
        <v>1.95</v>
      </c>
      <c r="I2443" s="221"/>
      <c r="J2443" s="217"/>
      <c r="K2443" s="217"/>
      <c r="L2443" s="222"/>
      <c r="M2443" s="223"/>
      <c r="N2443" s="224"/>
      <c r="O2443" s="224"/>
      <c r="P2443" s="224"/>
      <c r="Q2443" s="224"/>
      <c r="R2443" s="224"/>
      <c r="S2443" s="224"/>
      <c r="T2443" s="225"/>
      <c r="AT2443" s="226" t="s">
        <v>183</v>
      </c>
      <c r="AU2443" s="226" t="s">
        <v>89</v>
      </c>
      <c r="AV2443" s="14" t="s">
        <v>89</v>
      </c>
      <c r="AW2443" s="14" t="s">
        <v>36</v>
      </c>
      <c r="AX2443" s="14" t="s">
        <v>79</v>
      </c>
      <c r="AY2443" s="226" t="s">
        <v>174</v>
      </c>
    </row>
    <row r="2444" spans="2:51" s="16" customFormat="1" ht="11.25">
      <c r="B2444" s="238"/>
      <c r="C2444" s="239"/>
      <c r="D2444" s="207" t="s">
        <v>183</v>
      </c>
      <c r="E2444" s="240" t="s">
        <v>1</v>
      </c>
      <c r="F2444" s="241" t="s">
        <v>226</v>
      </c>
      <c r="G2444" s="239"/>
      <c r="H2444" s="242">
        <v>1.95</v>
      </c>
      <c r="I2444" s="243"/>
      <c r="J2444" s="239"/>
      <c r="K2444" s="239"/>
      <c r="L2444" s="244"/>
      <c r="M2444" s="245"/>
      <c r="N2444" s="246"/>
      <c r="O2444" s="246"/>
      <c r="P2444" s="246"/>
      <c r="Q2444" s="246"/>
      <c r="R2444" s="246"/>
      <c r="S2444" s="246"/>
      <c r="T2444" s="247"/>
      <c r="AT2444" s="248" t="s">
        <v>183</v>
      </c>
      <c r="AU2444" s="248" t="s">
        <v>89</v>
      </c>
      <c r="AV2444" s="16" t="s">
        <v>194</v>
      </c>
      <c r="AW2444" s="16" t="s">
        <v>36</v>
      </c>
      <c r="AX2444" s="16" t="s">
        <v>79</v>
      </c>
      <c r="AY2444" s="248" t="s">
        <v>174</v>
      </c>
    </row>
    <row r="2445" spans="2:51" s="15" customFormat="1" ht="11.25">
      <c r="B2445" s="227"/>
      <c r="C2445" s="228"/>
      <c r="D2445" s="207" t="s">
        <v>183</v>
      </c>
      <c r="E2445" s="229" t="s">
        <v>1</v>
      </c>
      <c r="F2445" s="230" t="s">
        <v>188</v>
      </c>
      <c r="G2445" s="228"/>
      <c r="H2445" s="231">
        <v>204.25499999999997</v>
      </c>
      <c r="I2445" s="232"/>
      <c r="J2445" s="228"/>
      <c r="K2445" s="228"/>
      <c r="L2445" s="233"/>
      <c r="M2445" s="234"/>
      <c r="N2445" s="235"/>
      <c r="O2445" s="235"/>
      <c r="P2445" s="235"/>
      <c r="Q2445" s="235"/>
      <c r="R2445" s="235"/>
      <c r="S2445" s="235"/>
      <c r="T2445" s="236"/>
      <c r="AT2445" s="237" t="s">
        <v>183</v>
      </c>
      <c r="AU2445" s="237" t="s">
        <v>89</v>
      </c>
      <c r="AV2445" s="15" t="s">
        <v>181</v>
      </c>
      <c r="AW2445" s="15" t="s">
        <v>36</v>
      </c>
      <c r="AX2445" s="15" t="s">
        <v>87</v>
      </c>
      <c r="AY2445" s="237" t="s">
        <v>174</v>
      </c>
    </row>
    <row r="2446" spans="1:65" s="2" customFormat="1" ht="14.45" customHeight="1">
      <c r="A2446" s="35"/>
      <c r="B2446" s="36"/>
      <c r="C2446" s="249" t="s">
        <v>2200</v>
      </c>
      <c r="D2446" s="249" t="s">
        <v>317</v>
      </c>
      <c r="E2446" s="250" t="s">
        <v>2201</v>
      </c>
      <c r="F2446" s="251" t="s">
        <v>2202</v>
      </c>
      <c r="G2446" s="252" t="s">
        <v>179</v>
      </c>
      <c r="H2446" s="253">
        <v>224.681</v>
      </c>
      <c r="I2446" s="254"/>
      <c r="J2446" s="255">
        <f>ROUND(I2446*H2446,2)</f>
        <v>0</v>
      </c>
      <c r="K2446" s="251" t="s">
        <v>180</v>
      </c>
      <c r="L2446" s="256"/>
      <c r="M2446" s="257" t="s">
        <v>1</v>
      </c>
      <c r="N2446" s="258" t="s">
        <v>44</v>
      </c>
      <c r="O2446" s="72"/>
      <c r="P2446" s="201">
        <f>O2446*H2446</f>
        <v>0</v>
      </c>
      <c r="Q2446" s="201">
        <v>0.0126</v>
      </c>
      <c r="R2446" s="201">
        <f>Q2446*H2446</f>
        <v>2.8309806</v>
      </c>
      <c r="S2446" s="201">
        <v>0</v>
      </c>
      <c r="T2446" s="202">
        <f>S2446*H2446</f>
        <v>0</v>
      </c>
      <c r="U2446" s="35"/>
      <c r="V2446" s="35"/>
      <c r="W2446" s="35"/>
      <c r="X2446" s="35"/>
      <c r="Y2446" s="35"/>
      <c r="Z2446" s="35"/>
      <c r="AA2446" s="35"/>
      <c r="AB2446" s="35"/>
      <c r="AC2446" s="35"/>
      <c r="AD2446" s="35"/>
      <c r="AE2446" s="35"/>
      <c r="AR2446" s="203" t="s">
        <v>371</v>
      </c>
      <c r="AT2446" s="203" t="s">
        <v>317</v>
      </c>
      <c r="AU2446" s="203" t="s">
        <v>89</v>
      </c>
      <c r="AY2446" s="18" t="s">
        <v>174</v>
      </c>
      <c r="BE2446" s="204">
        <f>IF(N2446="základní",J2446,0)</f>
        <v>0</v>
      </c>
      <c r="BF2446" s="204">
        <f>IF(N2446="snížená",J2446,0)</f>
        <v>0</v>
      </c>
      <c r="BG2446" s="204">
        <f>IF(N2446="zákl. přenesená",J2446,0)</f>
        <v>0</v>
      </c>
      <c r="BH2446" s="204">
        <f>IF(N2446="sníž. přenesená",J2446,0)</f>
        <v>0</v>
      </c>
      <c r="BI2446" s="204">
        <f>IF(N2446="nulová",J2446,0)</f>
        <v>0</v>
      </c>
      <c r="BJ2446" s="18" t="s">
        <v>87</v>
      </c>
      <c r="BK2446" s="204">
        <f>ROUND(I2446*H2446,2)</f>
        <v>0</v>
      </c>
      <c r="BL2446" s="18" t="s">
        <v>278</v>
      </c>
      <c r="BM2446" s="203" t="s">
        <v>2203</v>
      </c>
    </row>
    <row r="2447" spans="2:51" s="14" customFormat="1" ht="11.25">
      <c r="B2447" s="216"/>
      <c r="C2447" s="217"/>
      <c r="D2447" s="207" t="s">
        <v>183</v>
      </c>
      <c r="E2447" s="218" t="s">
        <v>1</v>
      </c>
      <c r="F2447" s="219" t="s">
        <v>2204</v>
      </c>
      <c r="G2447" s="217"/>
      <c r="H2447" s="220">
        <v>224.681</v>
      </c>
      <c r="I2447" s="221"/>
      <c r="J2447" s="217"/>
      <c r="K2447" s="217"/>
      <c r="L2447" s="222"/>
      <c r="M2447" s="223"/>
      <c r="N2447" s="224"/>
      <c r="O2447" s="224"/>
      <c r="P2447" s="224"/>
      <c r="Q2447" s="224"/>
      <c r="R2447" s="224"/>
      <c r="S2447" s="224"/>
      <c r="T2447" s="225"/>
      <c r="AT2447" s="226" t="s">
        <v>183</v>
      </c>
      <c r="AU2447" s="226" t="s">
        <v>89</v>
      </c>
      <c r="AV2447" s="14" t="s">
        <v>89</v>
      </c>
      <c r="AW2447" s="14" t="s">
        <v>36</v>
      </c>
      <c r="AX2447" s="14" t="s">
        <v>87</v>
      </c>
      <c r="AY2447" s="226" t="s">
        <v>174</v>
      </c>
    </row>
    <row r="2448" spans="1:65" s="2" customFormat="1" ht="14.45" customHeight="1">
      <c r="A2448" s="35"/>
      <c r="B2448" s="36"/>
      <c r="C2448" s="192" t="s">
        <v>2205</v>
      </c>
      <c r="D2448" s="192" t="s">
        <v>176</v>
      </c>
      <c r="E2448" s="193" t="s">
        <v>2206</v>
      </c>
      <c r="F2448" s="194" t="s">
        <v>2207</v>
      </c>
      <c r="G2448" s="195" t="s">
        <v>357</v>
      </c>
      <c r="H2448" s="196">
        <v>158.5</v>
      </c>
      <c r="I2448" s="197"/>
      <c r="J2448" s="198">
        <f>ROUND(I2448*H2448,2)</f>
        <v>0</v>
      </c>
      <c r="K2448" s="194" t="s">
        <v>180</v>
      </c>
      <c r="L2448" s="40"/>
      <c r="M2448" s="199" t="s">
        <v>1</v>
      </c>
      <c r="N2448" s="200" t="s">
        <v>44</v>
      </c>
      <c r="O2448" s="72"/>
      <c r="P2448" s="201">
        <f>O2448*H2448</f>
        <v>0</v>
      </c>
      <c r="Q2448" s="201">
        <v>0.00055</v>
      </c>
      <c r="R2448" s="201">
        <f>Q2448*H2448</f>
        <v>0.087175</v>
      </c>
      <c r="S2448" s="201">
        <v>0</v>
      </c>
      <c r="T2448" s="202">
        <f>S2448*H2448</f>
        <v>0</v>
      </c>
      <c r="U2448" s="35"/>
      <c r="V2448" s="35"/>
      <c r="W2448" s="35"/>
      <c r="X2448" s="35"/>
      <c r="Y2448" s="35"/>
      <c r="Z2448" s="35"/>
      <c r="AA2448" s="35"/>
      <c r="AB2448" s="35"/>
      <c r="AC2448" s="35"/>
      <c r="AD2448" s="35"/>
      <c r="AE2448" s="35"/>
      <c r="AR2448" s="203" t="s">
        <v>278</v>
      </c>
      <c r="AT2448" s="203" t="s">
        <v>176</v>
      </c>
      <c r="AU2448" s="203" t="s">
        <v>89</v>
      </c>
      <c r="AY2448" s="18" t="s">
        <v>174</v>
      </c>
      <c r="BE2448" s="204">
        <f>IF(N2448="základní",J2448,0)</f>
        <v>0</v>
      </c>
      <c r="BF2448" s="204">
        <f>IF(N2448="snížená",J2448,0)</f>
        <v>0</v>
      </c>
      <c r="BG2448" s="204">
        <f>IF(N2448="zákl. přenesená",J2448,0)</f>
        <v>0</v>
      </c>
      <c r="BH2448" s="204">
        <f>IF(N2448="sníž. přenesená",J2448,0)</f>
        <v>0</v>
      </c>
      <c r="BI2448" s="204">
        <f>IF(N2448="nulová",J2448,0)</f>
        <v>0</v>
      </c>
      <c r="BJ2448" s="18" t="s">
        <v>87</v>
      </c>
      <c r="BK2448" s="204">
        <f>ROUND(I2448*H2448,2)</f>
        <v>0</v>
      </c>
      <c r="BL2448" s="18" t="s">
        <v>278</v>
      </c>
      <c r="BM2448" s="203" t="s">
        <v>2208</v>
      </c>
    </row>
    <row r="2449" spans="2:51" s="13" customFormat="1" ht="11.25">
      <c r="B2449" s="205"/>
      <c r="C2449" s="206"/>
      <c r="D2449" s="207" t="s">
        <v>183</v>
      </c>
      <c r="E2449" s="208" t="s">
        <v>1</v>
      </c>
      <c r="F2449" s="209" t="s">
        <v>529</v>
      </c>
      <c r="G2449" s="206"/>
      <c r="H2449" s="208" t="s">
        <v>1</v>
      </c>
      <c r="I2449" s="210"/>
      <c r="J2449" s="206"/>
      <c r="K2449" s="206"/>
      <c r="L2449" s="211"/>
      <c r="M2449" s="212"/>
      <c r="N2449" s="213"/>
      <c r="O2449" s="213"/>
      <c r="P2449" s="213"/>
      <c r="Q2449" s="213"/>
      <c r="R2449" s="213"/>
      <c r="S2449" s="213"/>
      <c r="T2449" s="214"/>
      <c r="AT2449" s="215" t="s">
        <v>183</v>
      </c>
      <c r="AU2449" s="215" t="s">
        <v>89</v>
      </c>
      <c r="AV2449" s="13" t="s">
        <v>87</v>
      </c>
      <c r="AW2449" s="13" t="s">
        <v>36</v>
      </c>
      <c r="AX2449" s="13" t="s">
        <v>79</v>
      </c>
      <c r="AY2449" s="215" t="s">
        <v>174</v>
      </c>
    </row>
    <row r="2450" spans="2:51" s="13" customFormat="1" ht="11.25">
      <c r="B2450" s="205"/>
      <c r="C2450" s="206"/>
      <c r="D2450" s="207" t="s">
        <v>183</v>
      </c>
      <c r="E2450" s="208" t="s">
        <v>1</v>
      </c>
      <c r="F2450" s="209" t="s">
        <v>2209</v>
      </c>
      <c r="G2450" s="206"/>
      <c r="H2450" s="208" t="s">
        <v>1</v>
      </c>
      <c r="I2450" s="210"/>
      <c r="J2450" s="206"/>
      <c r="K2450" s="206"/>
      <c r="L2450" s="211"/>
      <c r="M2450" s="212"/>
      <c r="N2450" s="213"/>
      <c r="O2450" s="213"/>
      <c r="P2450" s="213"/>
      <c r="Q2450" s="213"/>
      <c r="R2450" s="213"/>
      <c r="S2450" s="213"/>
      <c r="T2450" s="214"/>
      <c r="AT2450" s="215" t="s">
        <v>183</v>
      </c>
      <c r="AU2450" s="215" t="s">
        <v>89</v>
      </c>
      <c r="AV2450" s="13" t="s">
        <v>87</v>
      </c>
      <c r="AW2450" s="13" t="s">
        <v>36</v>
      </c>
      <c r="AX2450" s="13" t="s">
        <v>79</v>
      </c>
      <c r="AY2450" s="215" t="s">
        <v>174</v>
      </c>
    </row>
    <row r="2451" spans="2:51" s="14" customFormat="1" ht="11.25">
      <c r="B2451" s="216"/>
      <c r="C2451" s="217"/>
      <c r="D2451" s="207" t="s">
        <v>183</v>
      </c>
      <c r="E2451" s="218" t="s">
        <v>1</v>
      </c>
      <c r="F2451" s="219" t="s">
        <v>2210</v>
      </c>
      <c r="G2451" s="217"/>
      <c r="H2451" s="220">
        <v>12.5</v>
      </c>
      <c r="I2451" s="221"/>
      <c r="J2451" s="217"/>
      <c r="K2451" s="217"/>
      <c r="L2451" s="222"/>
      <c r="M2451" s="223"/>
      <c r="N2451" s="224"/>
      <c r="O2451" s="224"/>
      <c r="P2451" s="224"/>
      <c r="Q2451" s="224"/>
      <c r="R2451" s="224"/>
      <c r="S2451" s="224"/>
      <c r="T2451" s="225"/>
      <c r="AT2451" s="226" t="s">
        <v>183</v>
      </c>
      <c r="AU2451" s="226" t="s">
        <v>89</v>
      </c>
      <c r="AV2451" s="14" t="s">
        <v>89</v>
      </c>
      <c r="AW2451" s="14" t="s">
        <v>36</v>
      </c>
      <c r="AX2451" s="14" t="s">
        <v>79</v>
      </c>
      <c r="AY2451" s="226" t="s">
        <v>174</v>
      </c>
    </row>
    <row r="2452" spans="2:51" s="14" customFormat="1" ht="11.25">
      <c r="B2452" s="216"/>
      <c r="C2452" s="217"/>
      <c r="D2452" s="207" t="s">
        <v>183</v>
      </c>
      <c r="E2452" s="218" t="s">
        <v>1</v>
      </c>
      <c r="F2452" s="219" t="s">
        <v>2211</v>
      </c>
      <c r="G2452" s="217"/>
      <c r="H2452" s="220">
        <v>22</v>
      </c>
      <c r="I2452" s="221"/>
      <c r="J2452" s="217"/>
      <c r="K2452" s="217"/>
      <c r="L2452" s="222"/>
      <c r="M2452" s="223"/>
      <c r="N2452" s="224"/>
      <c r="O2452" s="224"/>
      <c r="P2452" s="224"/>
      <c r="Q2452" s="224"/>
      <c r="R2452" s="224"/>
      <c r="S2452" s="224"/>
      <c r="T2452" s="225"/>
      <c r="AT2452" s="226" t="s">
        <v>183</v>
      </c>
      <c r="AU2452" s="226" t="s">
        <v>89</v>
      </c>
      <c r="AV2452" s="14" t="s">
        <v>89</v>
      </c>
      <c r="AW2452" s="14" t="s">
        <v>36</v>
      </c>
      <c r="AX2452" s="14" t="s">
        <v>79</v>
      </c>
      <c r="AY2452" s="226" t="s">
        <v>174</v>
      </c>
    </row>
    <row r="2453" spans="2:51" s="13" customFormat="1" ht="11.25">
      <c r="B2453" s="205"/>
      <c r="C2453" s="206"/>
      <c r="D2453" s="207" t="s">
        <v>183</v>
      </c>
      <c r="E2453" s="208" t="s">
        <v>1</v>
      </c>
      <c r="F2453" s="209" t="s">
        <v>2184</v>
      </c>
      <c r="G2453" s="206"/>
      <c r="H2453" s="208" t="s">
        <v>1</v>
      </c>
      <c r="I2453" s="210"/>
      <c r="J2453" s="206"/>
      <c r="K2453" s="206"/>
      <c r="L2453" s="211"/>
      <c r="M2453" s="212"/>
      <c r="N2453" s="213"/>
      <c r="O2453" s="213"/>
      <c r="P2453" s="213"/>
      <c r="Q2453" s="213"/>
      <c r="R2453" s="213"/>
      <c r="S2453" s="213"/>
      <c r="T2453" s="214"/>
      <c r="AT2453" s="215" t="s">
        <v>183</v>
      </c>
      <c r="AU2453" s="215" t="s">
        <v>89</v>
      </c>
      <c r="AV2453" s="13" t="s">
        <v>87</v>
      </c>
      <c r="AW2453" s="13" t="s">
        <v>36</v>
      </c>
      <c r="AX2453" s="13" t="s">
        <v>79</v>
      </c>
      <c r="AY2453" s="215" t="s">
        <v>174</v>
      </c>
    </row>
    <row r="2454" spans="2:51" s="14" customFormat="1" ht="11.25">
      <c r="B2454" s="216"/>
      <c r="C2454" s="217"/>
      <c r="D2454" s="207" t="s">
        <v>183</v>
      </c>
      <c r="E2454" s="218" t="s">
        <v>1</v>
      </c>
      <c r="F2454" s="219" t="s">
        <v>2212</v>
      </c>
      <c r="G2454" s="217"/>
      <c r="H2454" s="220">
        <v>10.8</v>
      </c>
      <c r="I2454" s="221"/>
      <c r="J2454" s="217"/>
      <c r="K2454" s="217"/>
      <c r="L2454" s="222"/>
      <c r="M2454" s="223"/>
      <c r="N2454" s="224"/>
      <c r="O2454" s="224"/>
      <c r="P2454" s="224"/>
      <c r="Q2454" s="224"/>
      <c r="R2454" s="224"/>
      <c r="S2454" s="224"/>
      <c r="T2454" s="225"/>
      <c r="AT2454" s="226" t="s">
        <v>183</v>
      </c>
      <c r="AU2454" s="226" t="s">
        <v>89</v>
      </c>
      <c r="AV2454" s="14" t="s">
        <v>89</v>
      </c>
      <c r="AW2454" s="14" t="s">
        <v>36</v>
      </c>
      <c r="AX2454" s="14" t="s">
        <v>79</v>
      </c>
      <c r="AY2454" s="226" t="s">
        <v>174</v>
      </c>
    </row>
    <row r="2455" spans="2:51" s="13" customFormat="1" ht="11.25">
      <c r="B2455" s="205"/>
      <c r="C2455" s="206"/>
      <c r="D2455" s="207" t="s">
        <v>183</v>
      </c>
      <c r="E2455" s="208" t="s">
        <v>1</v>
      </c>
      <c r="F2455" s="209" t="s">
        <v>2213</v>
      </c>
      <c r="G2455" s="206"/>
      <c r="H2455" s="208" t="s">
        <v>1</v>
      </c>
      <c r="I2455" s="210"/>
      <c r="J2455" s="206"/>
      <c r="K2455" s="206"/>
      <c r="L2455" s="211"/>
      <c r="M2455" s="212"/>
      <c r="N2455" s="213"/>
      <c r="O2455" s="213"/>
      <c r="P2455" s="213"/>
      <c r="Q2455" s="213"/>
      <c r="R2455" s="213"/>
      <c r="S2455" s="213"/>
      <c r="T2455" s="214"/>
      <c r="AT2455" s="215" t="s">
        <v>183</v>
      </c>
      <c r="AU2455" s="215" t="s">
        <v>89</v>
      </c>
      <c r="AV2455" s="13" t="s">
        <v>87</v>
      </c>
      <c r="AW2455" s="13" t="s">
        <v>36</v>
      </c>
      <c r="AX2455" s="13" t="s">
        <v>79</v>
      </c>
      <c r="AY2455" s="215" t="s">
        <v>174</v>
      </c>
    </row>
    <row r="2456" spans="2:51" s="14" customFormat="1" ht="11.25">
      <c r="B2456" s="216"/>
      <c r="C2456" s="217"/>
      <c r="D2456" s="207" t="s">
        <v>183</v>
      </c>
      <c r="E2456" s="218" t="s">
        <v>1</v>
      </c>
      <c r="F2456" s="219" t="s">
        <v>2214</v>
      </c>
      <c r="G2456" s="217"/>
      <c r="H2456" s="220">
        <v>38.15</v>
      </c>
      <c r="I2456" s="221"/>
      <c r="J2456" s="217"/>
      <c r="K2456" s="217"/>
      <c r="L2456" s="222"/>
      <c r="M2456" s="223"/>
      <c r="N2456" s="224"/>
      <c r="O2456" s="224"/>
      <c r="P2456" s="224"/>
      <c r="Q2456" s="224"/>
      <c r="R2456" s="224"/>
      <c r="S2456" s="224"/>
      <c r="T2456" s="225"/>
      <c r="AT2456" s="226" t="s">
        <v>183</v>
      </c>
      <c r="AU2456" s="226" t="s">
        <v>89</v>
      </c>
      <c r="AV2456" s="14" t="s">
        <v>89</v>
      </c>
      <c r="AW2456" s="14" t="s">
        <v>36</v>
      </c>
      <c r="AX2456" s="14" t="s">
        <v>79</v>
      </c>
      <c r="AY2456" s="226" t="s">
        <v>174</v>
      </c>
    </row>
    <row r="2457" spans="2:51" s="16" customFormat="1" ht="11.25">
      <c r="B2457" s="238"/>
      <c r="C2457" s="239"/>
      <c r="D2457" s="207" t="s">
        <v>183</v>
      </c>
      <c r="E2457" s="240" t="s">
        <v>1</v>
      </c>
      <c r="F2457" s="241" t="s">
        <v>226</v>
      </c>
      <c r="G2457" s="239"/>
      <c r="H2457" s="242">
        <v>83.44999999999999</v>
      </c>
      <c r="I2457" s="243"/>
      <c r="J2457" s="239"/>
      <c r="K2457" s="239"/>
      <c r="L2457" s="244"/>
      <c r="M2457" s="245"/>
      <c r="N2457" s="246"/>
      <c r="O2457" s="246"/>
      <c r="P2457" s="246"/>
      <c r="Q2457" s="246"/>
      <c r="R2457" s="246"/>
      <c r="S2457" s="246"/>
      <c r="T2457" s="247"/>
      <c r="AT2457" s="248" t="s">
        <v>183</v>
      </c>
      <c r="AU2457" s="248" t="s">
        <v>89</v>
      </c>
      <c r="AV2457" s="16" t="s">
        <v>194</v>
      </c>
      <c r="AW2457" s="16" t="s">
        <v>36</v>
      </c>
      <c r="AX2457" s="16" t="s">
        <v>79</v>
      </c>
      <c r="AY2457" s="248" t="s">
        <v>174</v>
      </c>
    </row>
    <row r="2458" spans="2:51" s="13" customFormat="1" ht="11.25">
      <c r="B2458" s="205"/>
      <c r="C2458" s="206"/>
      <c r="D2458" s="207" t="s">
        <v>183</v>
      </c>
      <c r="E2458" s="208" t="s">
        <v>1</v>
      </c>
      <c r="F2458" s="209" t="s">
        <v>582</v>
      </c>
      <c r="G2458" s="206"/>
      <c r="H2458" s="208" t="s">
        <v>1</v>
      </c>
      <c r="I2458" s="210"/>
      <c r="J2458" s="206"/>
      <c r="K2458" s="206"/>
      <c r="L2458" s="211"/>
      <c r="M2458" s="212"/>
      <c r="N2458" s="213"/>
      <c r="O2458" s="213"/>
      <c r="P2458" s="213"/>
      <c r="Q2458" s="213"/>
      <c r="R2458" s="213"/>
      <c r="S2458" s="213"/>
      <c r="T2458" s="214"/>
      <c r="AT2458" s="215" t="s">
        <v>183</v>
      </c>
      <c r="AU2458" s="215" t="s">
        <v>89</v>
      </c>
      <c r="AV2458" s="13" t="s">
        <v>87</v>
      </c>
      <c r="AW2458" s="13" t="s">
        <v>36</v>
      </c>
      <c r="AX2458" s="13" t="s">
        <v>79</v>
      </c>
      <c r="AY2458" s="215" t="s">
        <v>174</v>
      </c>
    </row>
    <row r="2459" spans="2:51" s="13" customFormat="1" ht="11.25">
      <c r="B2459" s="205"/>
      <c r="C2459" s="206"/>
      <c r="D2459" s="207" t="s">
        <v>183</v>
      </c>
      <c r="E2459" s="208" t="s">
        <v>1</v>
      </c>
      <c r="F2459" s="209" t="s">
        <v>2215</v>
      </c>
      <c r="G2459" s="206"/>
      <c r="H2459" s="208" t="s">
        <v>1</v>
      </c>
      <c r="I2459" s="210"/>
      <c r="J2459" s="206"/>
      <c r="K2459" s="206"/>
      <c r="L2459" s="211"/>
      <c r="M2459" s="212"/>
      <c r="N2459" s="213"/>
      <c r="O2459" s="213"/>
      <c r="P2459" s="213"/>
      <c r="Q2459" s="213"/>
      <c r="R2459" s="213"/>
      <c r="S2459" s="213"/>
      <c r="T2459" s="214"/>
      <c r="AT2459" s="215" t="s">
        <v>183</v>
      </c>
      <c r="AU2459" s="215" t="s">
        <v>89</v>
      </c>
      <c r="AV2459" s="13" t="s">
        <v>87</v>
      </c>
      <c r="AW2459" s="13" t="s">
        <v>36</v>
      </c>
      <c r="AX2459" s="13" t="s">
        <v>79</v>
      </c>
      <c r="AY2459" s="215" t="s">
        <v>174</v>
      </c>
    </row>
    <row r="2460" spans="2:51" s="14" customFormat="1" ht="11.25">
      <c r="B2460" s="216"/>
      <c r="C2460" s="217"/>
      <c r="D2460" s="207" t="s">
        <v>183</v>
      </c>
      <c r="E2460" s="218" t="s">
        <v>1</v>
      </c>
      <c r="F2460" s="219" t="s">
        <v>2216</v>
      </c>
      <c r="G2460" s="217"/>
      <c r="H2460" s="220">
        <v>39.6</v>
      </c>
      <c r="I2460" s="221"/>
      <c r="J2460" s="217"/>
      <c r="K2460" s="217"/>
      <c r="L2460" s="222"/>
      <c r="M2460" s="223"/>
      <c r="N2460" s="224"/>
      <c r="O2460" s="224"/>
      <c r="P2460" s="224"/>
      <c r="Q2460" s="224"/>
      <c r="R2460" s="224"/>
      <c r="S2460" s="224"/>
      <c r="T2460" s="225"/>
      <c r="AT2460" s="226" t="s">
        <v>183</v>
      </c>
      <c r="AU2460" s="226" t="s">
        <v>89</v>
      </c>
      <c r="AV2460" s="14" t="s">
        <v>89</v>
      </c>
      <c r="AW2460" s="14" t="s">
        <v>36</v>
      </c>
      <c r="AX2460" s="14" t="s">
        <v>79</v>
      </c>
      <c r="AY2460" s="226" t="s">
        <v>174</v>
      </c>
    </row>
    <row r="2461" spans="2:51" s="13" customFormat="1" ht="11.25">
      <c r="B2461" s="205"/>
      <c r="C2461" s="206"/>
      <c r="D2461" s="207" t="s">
        <v>183</v>
      </c>
      <c r="E2461" s="208" t="s">
        <v>1</v>
      </c>
      <c r="F2461" s="209" t="s">
        <v>2217</v>
      </c>
      <c r="G2461" s="206"/>
      <c r="H2461" s="208" t="s">
        <v>1</v>
      </c>
      <c r="I2461" s="210"/>
      <c r="J2461" s="206"/>
      <c r="K2461" s="206"/>
      <c r="L2461" s="211"/>
      <c r="M2461" s="212"/>
      <c r="N2461" s="213"/>
      <c r="O2461" s="213"/>
      <c r="P2461" s="213"/>
      <c r="Q2461" s="213"/>
      <c r="R2461" s="213"/>
      <c r="S2461" s="213"/>
      <c r="T2461" s="214"/>
      <c r="AT2461" s="215" t="s">
        <v>183</v>
      </c>
      <c r="AU2461" s="215" t="s">
        <v>89</v>
      </c>
      <c r="AV2461" s="13" t="s">
        <v>87</v>
      </c>
      <c r="AW2461" s="13" t="s">
        <v>36</v>
      </c>
      <c r="AX2461" s="13" t="s">
        <v>79</v>
      </c>
      <c r="AY2461" s="215" t="s">
        <v>174</v>
      </c>
    </row>
    <row r="2462" spans="2:51" s="14" customFormat="1" ht="11.25">
      <c r="B2462" s="216"/>
      <c r="C2462" s="217"/>
      <c r="D2462" s="207" t="s">
        <v>183</v>
      </c>
      <c r="E2462" s="218" t="s">
        <v>1</v>
      </c>
      <c r="F2462" s="219" t="s">
        <v>2218</v>
      </c>
      <c r="G2462" s="217"/>
      <c r="H2462" s="220">
        <v>28.8</v>
      </c>
      <c r="I2462" s="221"/>
      <c r="J2462" s="217"/>
      <c r="K2462" s="217"/>
      <c r="L2462" s="222"/>
      <c r="M2462" s="223"/>
      <c r="N2462" s="224"/>
      <c r="O2462" s="224"/>
      <c r="P2462" s="224"/>
      <c r="Q2462" s="224"/>
      <c r="R2462" s="224"/>
      <c r="S2462" s="224"/>
      <c r="T2462" s="225"/>
      <c r="AT2462" s="226" t="s">
        <v>183</v>
      </c>
      <c r="AU2462" s="226" t="s">
        <v>89</v>
      </c>
      <c r="AV2462" s="14" t="s">
        <v>89</v>
      </c>
      <c r="AW2462" s="14" t="s">
        <v>36</v>
      </c>
      <c r="AX2462" s="14" t="s">
        <v>79</v>
      </c>
      <c r="AY2462" s="226" t="s">
        <v>174</v>
      </c>
    </row>
    <row r="2463" spans="2:51" s="13" customFormat="1" ht="11.25">
      <c r="B2463" s="205"/>
      <c r="C2463" s="206"/>
      <c r="D2463" s="207" t="s">
        <v>183</v>
      </c>
      <c r="E2463" s="208" t="s">
        <v>1</v>
      </c>
      <c r="F2463" s="209" t="s">
        <v>2219</v>
      </c>
      <c r="G2463" s="206"/>
      <c r="H2463" s="208" t="s">
        <v>1</v>
      </c>
      <c r="I2463" s="210"/>
      <c r="J2463" s="206"/>
      <c r="K2463" s="206"/>
      <c r="L2463" s="211"/>
      <c r="M2463" s="212"/>
      <c r="N2463" s="213"/>
      <c r="O2463" s="213"/>
      <c r="P2463" s="213"/>
      <c r="Q2463" s="213"/>
      <c r="R2463" s="213"/>
      <c r="S2463" s="213"/>
      <c r="T2463" s="214"/>
      <c r="AT2463" s="215" t="s">
        <v>183</v>
      </c>
      <c r="AU2463" s="215" t="s">
        <v>89</v>
      </c>
      <c r="AV2463" s="13" t="s">
        <v>87</v>
      </c>
      <c r="AW2463" s="13" t="s">
        <v>36</v>
      </c>
      <c r="AX2463" s="13" t="s">
        <v>79</v>
      </c>
      <c r="AY2463" s="215" t="s">
        <v>174</v>
      </c>
    </row>
    <row r="2464" spans="2:51" s="14" customFormat="1" ht="11.25">
      <c r="B2464" s="216"/>
      <c r="C2464" s="217"/>
      <c r="D2464" s="207" t="s">
        <v>183</v>
      </c>
      <c r="E2464" s="218" t="s">
        <v>1</v>
      </c>
      <c r="F2464" s="219" t="s">
        <v>2220</v>
      </c>
      <c r="G2464" s="217"/>
      <c r="H2464" s="220">
        <v>5.15</v>
      </c>
      <c r="I2464" s="221"/>
      <c r="J2464" s="217"/>
      <c r="K2464" s="217"/>
      <c r="L2464" s="222"/>
      <c r="M2464" s="223"/>
      <c r="N2464" s="224"/>
      <c r="O2464" s="224"/>
      <c r="P2464" s="224"/>
      <c r="Q2464" s="224"/>
      <c r="R2464" s="224"/>
      <c r="S2464" s="224"/>
      <c r="T2464" s="225"/>
      <c r="AT2464" s="226" t="s">
        <v>183</v>
      </c>
      <c r="AU2464" s="226" t="s">
        <v>89</v>
      </c>
      <c r="AV2464" s="14" t="s">
        <v>89</v>
      </c>
      <c r="AW2464" s="14" t="s">
        <v>36</v>
      </c>
      <c r="AX2464" s="14" t="s">
        <v>79</v>
      </c>
      <c r="AY2464" s="226" t="s">
        <v>174</v>
      </c>
    </row>
    <row r="2465" spans="2:51" s="16" customFormat="1" ht="11.25">
      <c r="B2465" s="238"/>
      <c r="C2465" s="239"/>
      <c r="D2465" s="207" t="s">
        <v>183</v>
      </c>
      <c r="E2465" s="240" t="s">
        <v>1</v>
      </c>
      <c r="F2465" s="241" t="s">
        <v>226</v>
      </c>
      <c r="G2465" s="239"/>
      <c r="H2465" s="242">
        <v>73.55000000000001</v>
      </c>
      <c r="I2465" s="243"/>
      <c r="J2465" s="239"/>
      <c r="K2465" s="239"/>
      <c r="L2465" s="244"/>
      <c r="M2465" s="245"/>
      <c r="N2465" s="246"/>
      <c r="O2465" s="246"/>
      <c r="P2465" s="246"/>
      <c r="Q2465" s="246"/>
      <c r="R2465" s="246"/>
      <c r="S2465" s="246"/>
      <c r="T2465" s="247"/>
      <c r="AT2465" s="248" t="s">
        <v>183</v>
      </c>
      <c r="AU2465" s="248" t="s">
        <v>89</v>
      </c>
      <c r="AV2465" s="16" t="s">
        <v>194</v>
      </c>
      <c r="AW2465" s="16" t="s">
        <v>36</v>
      </c>
      <c r="AX2465" s="16" t="s">
        <v>79</v>
      </c>
      <c r="AY2465" s="248" t="s">
        <v>174</v>
      </c>
    </row>
    <row r="2466" spans="2:51" s="13" customFormat="1" ht="11.25">
      <c r="B2466" s="205"/>
      <c r="C2466" s="206"/>
      <c r="D2466" s="207" t="s">
        <v>183</v>
      </c>
      <c r="E2466" s="208" t="s">
        <v>1</v>
      </c>
      <c r="F2466" s="209" t="s">
        <v>587</v>
      </c>
      <c r="G2466" s="206"/>
      <c r="H2466" s="208" t="s">
        <v>1</v>
      </c>
      <c r="I2466" s="210"/>
      <c r="J2466" s="206"/>
      <c r="K2466" s="206"/>
      <c r="L2466" s="211"/>
      <c r="M2466" s="212"/>
      <c r="N2466" s="213"/>
      <c r="O2466" s="213"/>
      <c r="P2466" s="213"/>
      <c r="Q2466" s="213"/>
      <c r="R2466" s="213"/>
      <c r="S2466" s="213"/>
      <c r="T2466" s="214"/>
      <c r="AT2466" s="215" t="s">
        <v>183</v>
      </c>
      <c r="AU2466" s="215" t="s">
        <v>89</v>
      </c>
      <c r="AV2466" s="13" t="s">
        <v>87</v>
      </c>
      <c r="AW2466" s="13" t="s">
        <v>36</v>
      </c>
      <c r="AX2466" s="13" t="s">
        <v>79</v>
      </c>
      <c r="AY2466" s="215" t="s">
        <v>174</v>
      </c>
    </row>
    <row r="2467" spans="2:51" s="14" customFormat="1" ht="11.25">
      <c r="B2467" s="216"/>
      <c r="C2467" s="217"/>
      <c r="D2467" s="207" t="s">
        <v>183</v>
      </c>
      <c r="E2467" s="218" t="s">
        <v>1</v>
      </c>
      <c r="F2467" s="219" t="s">
        <v>2221</v>
      </c>
      <c r="G2467" s="217"/>
      <c r="H2467" s="220">
        <v>1.5</v>
      </c>
      <c r="I2467" s="221"/>
      <c r="J2467" s="217"/>
      <c r="K2467" s="217"/>
      <c r="L2467" s="222"/>
      <c r="M2467" s="223"/>
      <c r="N2467" s="224"/>
      <c r="O2467" s="224"/>
      <c r="P2467" s="224"/>
      <c r="Q2467" s="224"/>
      <c r="R2467" s="224"/>
      <c r="S2467" s="224"/>
      <c r="T2467" s="225"/>
      <c r="AT2467" s="226" t="s">
        <v>183</v>
      </c>
      <c r="AU2467" s="226" t="s">
        <v>89</v>
      </c>
      <c r="AV2467" s="14" t="s">
        <v>89</v>
      </c>
      <c r="AW2467" s="14" t="s">
        <v>36</v>
      </c>
      <c r="AX2467" s="14" t="s">
        <v>79</v>
      </c>
      <c r="AY2467" s="226" t="s">
        <v>174</v>
      </c>
    </row>
    <row r="2468" spans="2:51" s="16" customFormat="1" ht="11.25">
      <c r="B2468" s="238"/>
      <c r="C2468" s="239"/>
      <c r="D2468" s="207" t="s">
        <v>183</v>
      </c>
      <c r="E2468" s="240" t="s">
        <v>1</v>
      </c>
      <c r="F2468" s="241" t="s">
        <v>226</v>
      </c>
      <c r="G2468" s="239"/>
      <c r="H2468" s="242">
        <v>1.5</v>
      </c>
      <c r="I2468" s="243"/>
      <c r="J2468" s="239"/>
      <c r="K2468" s="239"/>
      <c r="L2468" s="244"/>
      <c r="M2468" s="245"/>
      <c r="N2468" s="246"/>
      <c r="O2468" s="246"/>
      <c r="P2468" s="246"/>
      <c r="Q2468" s="246"/>
      <c r="R2468" s="246"/>
      <c r="S2468" s="246"/>
      <c r="T2468" s="247"/>
      <c r="AT2468" s="248" t="s">
        <v>183</v>
      </c>
      <c r="AU2468" s="248" t="s">
        <v>89</v>
      </c>
      <c r="AV2468" s="16" t="s">
        <v>194</v>
      </c>
      <c r="AW2468" s="16" t="s">
        <v>36</v>
      </c>
      <c r="AX2468" s="16" t="s">
        <v>79</v>
      </c>
      <c r="AY2468" s="248" t="s">
        <v>174</v>
      </c>
    </row>
    <row r="2469" spans="2:51" s="15" customFormat="1" ht="11.25">
      <c r="B2469" s="227"/>
      <c r="C2469" s="228"/>
      <c r="D2469" s="207" t="s">
        <v>183</v>
      </c>
      <c r="E2469" s="229" t="s">
        <v>1</v>
      </c>
      <c r="F2469" s="230" t="s">
        <v>188</v>
      </c>
      <c r="G2469" s="228"/>
      <c r="H2469" s="231">
        <v>158.5</v>
      </c>
      <c r="I2469" s="232"/>
      <c r="J2469" s="228"/>
      <c r="K2469" s="228"/>
      <c r="L2469" s="233"/>
      <c r="M2469" s="234"/>
      <c r="N2469" s="235"/>
      <c r="O2469" s="235"/>
      <c r="P2469" s="235"/>
      <c r="Q2469" s="235"/>
      <c r="R2469" s="235"/>
      <c r="S2469" s="235"/>
      <c r="T2469" s="236"/>
      <c r="AT2469" s="237" t="s">
        <v>183</v>
      </c>
      <c r="AU2469" s="237" t="s">
        <v>89</v>
      </c>
      <c r="AV2469" s="15" t="s">
        <v>181</v>
      </c>
      <c r="AW2469" s="15" t="s">
        <v>36</v>
      </c>
      <c r="AX2469" s="15" t="s">
        <v>87</v>
      </c>
      <c r="AY2469" s="237" t="s">
        <v>174</v>
      </c>
    </row>
    <row r="2470" spans="1:65" s="2" customFormat="1" ht="14.45" customHeight="1">
      <c r="A2470" s="35"/>
      <c r="B2470" s="36"/>
      <c r="C2470" s="192" t="s">
        <v>2222</v>
      </c>
      <c r="D2470" s="192" t="s">
        <v>176</v>
      </c>
      <c r="E2470" s="193" t="s">
        <v>2223</v>
      </c>
      <c r="F2470" s="194" t="s">
        <v>2224</v>
      </c>
      <c r="G2470" s="195" t="s">
        <v>357</v>
      </c>
      <c r="H2470" s="196">
        <v>9</v>
      </c>
      <c r="I2470" s="197"/>
      <c r="J2470" s="198">
        <f>ROUND(I2470*H2470,2)</f>
        <v>0</v>
      </c>
      <c r="K2470" s="194" t="s">
        <v>180</v>
      </c>
      <c r="L2470" s="40"/>
      <c r="M2470" s="199" t="s">
        <v>1</v>
      </c>
      <c r="N2470" s="200" t="s">
        <v>44</v>
      </c>
      <c r="O2470" s="72"/>
      <c r="P2470" s="201">
        <f>O2470*H2470</f>
        <v>0</v>
      </c>
      <c r="Q2470" s="201">
        <v>0.0005</v>
      </c>
      <c r="R2470" s="201">
        <f>Q2470*H2470</f>
        <v>0.0045000000000000005</v>
      </c>
      <c r="S2470" s="201">
        <v>0</v>
      </c>
      <c r="T2470" s="202">
        <f>S2470*H2470</f>
        <v>0</v>
      </c>
      <c r="U2470" s="35"/>
      <c r="V2470" s="35"/>
      <c r="W2470" s="35"/>
      <c r="X2470" s="35"/>
      <c r="Y2470" s="35"/>
      <c r="Z2470" s="35"/>
      <c r="AA2470" s="35"/>
      <c r="AB2470" s="35"/>
      <c r="AC2470" s="35"/>
      <c r="AD2470" s="35"/>
      <c r="AE2470" s="35"/>
      <c r="AR2470" s="203" t="s">
        <v>278</v>
      </c>
      <c r="AT2470" s="203" t="s">
        <v>176</v>
      </c>
      <c r="AU2470" s="203" t="s">
        <v>89</v>
      </c>
      <c r="AY2470" s="18" t="s">
        <v>174</v>
      </c>
      <c r="BE2470" s="204">
        <f>IF(N2470="základní",J2470,0)</f>
        <v>0</v>
      </c>
      <c r="BF2470" s="204">
        <f>IF(N2470="snížená",J2470,0)</f>
        <v>0</v>
      </c>
      <c r="BG2470" s="204">
        <f>IF(N2470="zákl. přenesená",J2470,0)</f>
        <v>0</v>
      </c>
      <c r="BH2470" s="204">
        <f>IF(N2470="sníž. přenesená",J2470,0)</f>
        <v>0</v>
      </c>
      <c r="BI2470" s="204">
        <f>IF(N2470="nulová",J2470,0)</f>
        <v>0</v>
      </c>
      <c r="BJ2470" s="18" t="s">
        <v>87</v>
      </c>
      <c r="BK2470" s="204">
        <f>ROUND(I2470*H2470,2)</f>
        <v>0</v>
      </c>
      <c r="BL2470" s="18" t="s">
        <v>278</v>
      </c>
      <c r="BM2470" s="203" t="s">
        <v>2225</v>
      </c>
    </row>
    <row r="2471" spans="2:51" s="13" customFormat="1" ht="11.25">
      <c r="B2471" s="205"/>
      <c r="C2471" s="206"/>
      <c r="D2471" s="207" t="s">
        <v>183</v>
      </c>
      <c r="E2471" s="208" t="s">
        <v>1</v>
      </c>
      <c r="F2471" s="209" t="s">
        <v>529</v>
      </c>
      <c r="G2471" s="206"/>
      <c r="H2471" s="208" t="s">
        <v>1</v>
      </c>
      <c r="I2471" s="210"/>
      <c r="J2471" s="206"/>
      <c r="K2471" s="206"/>
      <c r="L2471" s="211"/>
      <c r="M2471" s="212"/>
      <c r="N2471" s="213"/>
      <c r="O2471" s="213"/>
      <c r="P2471" s="213"/>
      <c r="Q2471" s="213"/>
      <c r="R2471" s="213"/>
      <c r="S2471" s="213"/>
      <c r="T2471" s="214"/>
      <c r="AT2471" s="215" t="s">
        <v>183</v>
      </c>
      <c r="AU2471" s="215" t="s">
        <v>89</v>
      </c>
      <c r="AV2471" s="13" t="s">
        <v>87</v>
      </c>
      <c r="AW2471" s="13" t="s">
        <v>36</v>
      </c>
      <c r="AX2471" s="13" t="s">
        <v>79</v>
      </c>
      <c r="AY2471" s="215" t="s">
        <v>174</v>
      </c>
    </row>
    <row r="2472" spans="2:51" s="13" customFormat="1" ht="11.25">
      <c r="B2472" s="205"/>
      <c r="C2472" s="206"/>
      <c r="D2472" s="207" t="s">
        <v>183</v>
      </c>
      <c r="E2472" s="208" t="s">
        <v>1</v>
      </c>
      <c r="F2472" s="209" t="s">
        <v>2180</v>
      </c>
      <c r="G2472" s="206"/>
      <c r="H2472" s="208" t="s">
        <v>1</v>
      </c>
      <c r="I2472" s="210"/>
      <c r="J2472" s="206"/>
      <c r="K2472" s="206"/>
      <c r="L2472" s="211"/>
      <c r="M2472" s="212"/>
      <c r="N2472" s="213"/>
      <c r="O2472" s="213"/>
      <c r="P2472" s="213"/>
      <c r="Q2472" s="213"/>
      <c r="R2472" s="213"/>
      <c r="S2472" s="213"/>
      <c r="T2472" s="214"/>
      <c r="AT2472" s="215" t="s">
        <v>183</v>
      </c>
      <c r="AU2472" s="215" t="s">
        <v>89</v>
      </c>
      <c r="AV2472" s="13" t="s">
        <v>87</v>
      </c>
      <c r="AW2472" s="13" t="s">
        <v>36</v>
      </c>
      <c r="AX2472" s="13" t="s">
        <v>79</v>
      </c>
      <c r="AY2472" s="215" t="s">
        <v>174</v>
      </c>
    </row>
    <row r="2473" spans="2:51" s="14" customFormat="1" ht="11.25">
      <c r="B2473" s="216"/>
      <c r="C2473" s="217"/>
      <c r="D2473" s="207" t="s">
        <v>183</v>
      </c>
      <c r="E2473" s="218" t="s">
        <v>1</v>
      </c>
      <c r="F2473" s="219" t="s">
        <v>2226</v>
      </c>
      <c r="G2473" s="217"/>
      <c r="H2473" s="220">
        <v>7.5</v>
      </c>
      <c r="I2473" s="221"/>
      <c r="J2473" s="217"/>
      <c r="K2473" s="217"/>
      <c r="L2473" s="222"/>
      <c r="M2473" s="223"/>
      <c r="N2473" s="224"/>
      <c r="O2473" s="224"/>
      <c r="P2473" s="224"/>
      <c r="Q2473" s="224"/>
      <c r="R2473" s="224"/>
      <c r="S2473" s="224"/>
      <c r="T2473" s="225"/>
      <c r="AT2473" s="226" t="s">
        <v>183</v>
      </c>
      <c r="AU2473" s="226" t="s">
        <v>89</v>
      </c>
      <c r="AV2473" s="14" t="s">
        <v>89</v>
      </c>
      <c r="AW2473" s="14" t="s">
        <v>36</v>
      </c>
      <c r="AX2473" s="14" t="s">
        <v>79</v>
      </c>
      <c r="AY2473" s="226" t="s">
        <v>174</v>
      </c>
    </row>
    <row r="2474" spans="2:51" s="16" customFormat="1" ht="11.25">
      <c r="B2474" s="238"/>
      <c r="C2474" s="239"/>
      <c r="D2474" s="207" t="s">
        <v>183</v>
      </c>
      <c r="E2474" s="240" t="s">
        <v>1</v>
      </c>
      <c r="F2474" s="241" t="s">
        <v>226</v>
      </c>
      <c r="G2474" s="239"/>
      <c r="H2474" s="242">
        <v>7.5</v>
      </c>
      <c r="I2474" s="243"/>
      <c r="J2474" s="239"/>
      <c r="K2474" s="239"/>
      <c r="L2474" s="244"/>
      <c r="M2474" s="245"/>
      <c r="N2474" s="246"/>
      <c r="O2474" s="246"/>
      <c r="P2474" s="246"/>
      <c r="Q2474" s="246"/>
      <c r="R2474" s="246"/>
      <c r="S2474" s="246"/>
      <c r="T2474" s="247"/>
      <c r="AT2474" s="248" t="s">
        <v>183</v>
      </c>
      <c r="AU2474" s="248" t="s">
        <v>89</v>
      </c>
      <c r="AV2474" s="16" t="s">
        <v>194</v>
      </c>
      <c r="AW2474" s="16" t="s">
        <v>36</v>
      </c>
      <c r="AX2474" s="16" t="s">
        <v>79</v>
      </c>
      <c r="AY2474" s="248" t="s">
        <v>174</v>
      </c>
    </row>
    <row r="2475" spans="2:51" s="13" customFormat="1" ht="11.25">
      <c r="B2475" s="205"/>
      <c r="C2475" s="206"/>
      <c r="D2475" s="207" t="s">
        <v>183</v>
      </c>
      <c r="E2475" s="208" t="s">
        <v>1</v>
      </c>
      <c r="F2475" s="209" t="s">
        <v>587</v>
      </c>
      <c r="G2475" s="206"/>
      <c r="H2475" s="208" t="s">
        <v>1</v>
      </c>
      <c r="I2475" s="210"/>
      <c r="J2475" s="206"/>
      <c r="K2475" s="206"/>
      <c r="L2475" s="211"/>
      <c r="M2475" s="212"/>
      <c r="N2475" s="213"/>
      <c r="O2475" s="213"/>
      <c r="P2475" s="213"/>
      <c r="Q2475" s="213"/>
      <c r="R2475" s="213"/>
      <c r="S2475" s="213"/>
      <c r="T2475" s="214"/>
      <c r="AT2475" s="215" t="s">
        <v>183</v>
      </c>
      <c r="AU2475" s="215" t="s">
        <v>89</v>
      </c>
      <c r="AV2475" s="13" t="s">
        <v>87</v>
      </c>
      <c r="AW2475" s="13" t="s">
        <v>36</v>
      </c>
      <c r="AX2475" s="13" t="s">
        <v>79</v>
      </c>
      <c r="AY2475" s="215" t="s">
        <v>174</v>
      </c>
    </row>
    <row r="2476" spans="2:51" s="14" customFormat="1" ht="11.25">
      <c r="B2476" s="216"/>
      <c r="C2476" s="217"/>
      <c r="D2476" s="207" t="s">
        <v>183</v>
      </c>
      <c r="E2476" s="218" t="s">
        <v>1</v>
      </c>
      <c r="F2476" s="219" t="s">
        <v>2221</v>
      </c>
      <c r="G2476" s="217"/>
      <c r="H2476" s="220">
        <v>1.5</v>
      </c>
      <c r="I2476" s="221"/>
      <c r="J2476" s="217"/>
      <c r="K2476" s="217"/>
      <c r="L2476" s="222"/>
      <c r="M2476" s="223"/>
      <c r="N2476" s="224"/>
      <c r="O2476" s="224"/>
      <c r="P2476" s="224"/>
      <c r="Q2476" s="224"/>
      <c r="R2476" s="224"/>
      <c r="S2476" s="224"/>
      <c r="T2476" s="225"/>
      <c r="AT2476" s="226" t="s">
        <v>183</v>
      </c>
      <c r="AU2476" s="226" t="s">
        <v>89</v>
      </c>
      <c r="AV2476" s="14" t="s">
        <v>89</v>
      </c>
      <c r="AW2476" s="14" t="s">
        <v>36</v>
      </c>
      <c r="AX2476" s="14" t="s">
        <v>79</v>
      </c>
      <c r="AY2476" s="226" t="s">
        <v>174</v>
      </c>
    </row>
    <row r="2477" spans="2:51" s="16" customFormat="1" ht="11.25">
      <c r="B2477" s="238"/>
      <c r="C2477" s="239"/>
      <c r="D2477" s="207" t="s">
        <v>183</v>
      </c>
      <c r="E2477" s="240" t="s">
        <v>1</v>
      </c>
      <c r="F2477" s="241" t="s">
        <v>226</v>
      </c>
      <c r="G2477" s="239"/>
      <c r="H2477" s="242">
        <v>1.5</v>
      </c>
      <c r="I2477" s="243"/>
      <c r="J2477" s="239"/>
      <c r="K2477" s="239"/>
      <c r="L2477" s="244"/>
      <c r="M2477" s="245"/>
      <c r="N2477" s="246"/>
      <c r="O2477" s="246"/>
      <c r="P2477" s="246"/>
      <c r="Q2477" s="246"/>
      <c r="R2477" s="246"/>
      <c r="S2477" s="246"/>
      <c r="T2477" s="247"/>
      <c r="AT2477" s="248" t="s">
        <v>183</v>
      </c>
      <c r="AU2477" s="248" t="s">
        <v>89</v>
      </c>
      <c r="AV2477" s="16" t="s">
        <v>194</v>
      </c>
      <c r="AW2477" s="16" t="s">
        <v>36</v>
      </c>
      <c r="AX2477" s="16" t="s">
        <v>79</v>
      </c>
      <c r="AY2477" s="248" t="s">
        <v>174</v>
      </c>
    </row>
    <row r="2478" spans="2:51" s="15" customFormat="1" ht="11.25">
      <c r="B2478" s="227"/>
      <c r="C2478" s="228"/>
      <c r="D2478" s="207" t="s">
        <v>183</v>
      </c>
      <c r="E2478" s="229" t="s">
        <v>1</v>
      </c>
      <c r="F2478" s="230" t="s">
        <v>188</v>
      </c>
      <c r="G2478" s="228"/>
      <c r="H2478" s="231">
        <v>9</v>
      </c>
      <c r="I2478" s="232"/>
      <c r="J2478" s="228"/>
      <c r="K2478" s="228"/>
      <c r="L2478" s="233"/>
      <c r="M2478" s="234"/>
      <c r="N2478" s="235"/>
      <c r="O2478" s="235"/>
      <c r="P2478" s="235"/>
      <c r="Q2478" s="235"/>
      <c r="R2478" s="235"/>
      <c r="S2478" s="235"/>
      <c r="T2478" s="236"/>
      <c r="AT2478" s="237" t="s">
        <v>183</v>
      </c>
      <c r="AU2478" s="237" t="s">
        <v>89</v>
      </c>
      <c r="AV2478" s="15" t="s">
        <v>181</v>
      </c>
      <c r="AW2478" s="15" t="s">
        <v>36</v>
      </c>
      <c r="AX2478" s="15" t="s">
        <v>87</v>
      </c>
      <c r="AY2478" s="237" t="s">
        <v>174</v>
      </c>
    </row>
    <row r="2479" spans="1:65" s="2" customFormat="1" ht="14.45" customHeight="1">
      <c r="A2479" s="35"/>
      <c r="B2479" s="36"/>
      <c r="C2479" s="192" t="s">
        <v>2227</v>
      </c>
      <c r="D2479" s="192" t="s">
        <v>176</v>
      </c>
      <c r="E2479" s="193" t="s">
        <v>2228</v>
      </c>
      <c r="F2479" s="194" t="s">
        <v>2229</v>
      </c>
      <c r="G2479" s="195" t="s">
        <v>179</v>
      </c>
      <c r="H2479" s="196">
        <v>204.255</v>
      </c>
      <c r="I2479" s="197"/>
      <c r="J2479" s="198">
        <f>ROUND(I2479*H2479,2)</f>
        <v>0</v>
      </c>
      <c r="K2479" s="194" t="s">
        <v>180</v>
      </c>
      <c r="L2479" s="40"/>
      <c r="M2479" s="199" t="s">
        <v>1</v>
      </c>
      <c r="N2479" s="200" t="s">
        <v>44</v>
      </c>
      <c r="O2479" s="72"/>
      <c r="P2479" s="201">
        <f>O2479*H2479</f>
        <v>0</v>
      </c>
      <c r="Q2479" s="201">
        <v>5E-05</v>
      </c>
      <c r="R2479" s="201">
        <f>Q2479*H2479</f>
        <v>0.01021275</v>
      </c>
      <c r="S2479" s="201">
        <v>0</v>
      </c>
      <c r="T2479" s="202">
        <f>S2479*H2479</f>
        <v>0</v>
      </c>
      <c r="U2479" s="35"/>
      <c r="V2479" s="35"/>
      <c r="W2479" s="35"/>
      <c r="X2479" s="35"/>
      <c r="Y2479" s="35"/>
      <c r="Z2479" s="35"/>
      <c r="AA2479" s="35"/>
      <c r="AB2479" s="35"/>
      <c r="AC2479" s="35"/>
      <c r="AD2479" s="35"/>
      <c r="AE2479" s="35"/>
      <c r="AR2479" s="203" t="s">
        <v>278</v>
      </c>
      <c r="AT2479" s="203" t="s">
        <v>176</v>
      </c>
      <c r="AU2479" s="203" t="s">
        <v>89</v>
      </c>
      <c r="AY2479" s="18" t="s">
        <v>174</v>
      </c>
      <c r="BE2479" s="204">
        <f>IF(N2479="základní",J2479,0)</f>
        <v>0</v>
      </c>
      <c r="BF2479" s="204">
        <f>IF(N2479="snížená",J2479,0)</f>
        <v>0</v>
      </c>
      <c r="BG2479" s="204">
        <f>IF(N2479="zákl. přenesená",J2479,0)</f>
        <v>0</v>
      </c>
      <c r="BH2479" s="204">
        <f>IF(N2479="sníž. přenesená",J2479,0)</f>
        <v>0</v>
      </c>
      <c r="BI2479" s="204">
        <f>IF(N2479="nulová",J2479,0)</f>
        <v>0</v>
      </c>
      <c r="BJ2479" s="18" t="s">
        <v>87</v>
      </c>
      <c r="BK2479" s="204">
        <f>ROUND(I2479*H2479,2)</f>
        <v>0</v>
      </c>
      <c r="BL2479" s="18" t="s">
        <v>278</v>
      </c>
      <c r="BM2479" s="203" t="s">
        <v>2230</v>
      </c>
    </row>
    <row r="2480" spans="2:51" s="13" customFormat="1" ht="11.25">
      <c r="B2480" s="205"/>
      <c r="C2480" s="206"/>
      <c r="D2480" s="207" t="s">
        <v>183</v>
      </c>
      <c r="E2480" s="208" t="s">
        <v>1</v>
      </c>
      <c r="F2480" s="209" t="s">
        <v>529</v>
      </c>
      <c r="G2480" s="206"/>
      <c r="H2480" s="208" t="s">
        <v>1</v>
      </c>
      <c r="I2480" s="210"/>
      <c r="J2480" s="206"/>
      <c r="K2480" s="206"/>
      <c r="L2480" s="211"/>
      <c r="M2480" s="212"/>
      <c r="N2480" s="213"/>
      <c r="O2480" s="213"/>
      <c r="P2480" s="213"/>
      <c r="Q2480" s="213"/>
      <c r="R2480" s="213"/>
      <c r="S2480" s="213"/>
      <c r="T2480" s="214"/>
      <c r="AT2480" s="215" t="s">
        <v>183</v>
      </c>
      <c r="AU2480" s="215" t="s">
        <v>89</v>
      </c>
      <c r="AV2480" s="13" t="s">
        <v>87</v>
      </c>
      <c r="AW2480" s="13" t="s">
        <v>36</v>
      </c>
      <c r="AX2480" s="13" t="s">
        <v>79</v>
      </c>
      <c r="AY2480" s="215" t="s">
        <v>174</v>
      </c>
    </row>
    <row r="2481" spans="2:51" s="13" customFormat="1" ht="11.25">
      <c r="B2481" s="205"/>
      <c r="C2481" s="206"/>
      <c r="D2481" s="207" t="s">
        <v>183</v>
      </c>
      <c r="E2481" s="208" t="s">
        <v>1</v>
      </c>
      <c r="F2481" s="209" t="s">
        <v>2180</v>
      </c>
      <c r="G2481" s="206"/>
      <c r="H2481" s="208" t="s">
        <v>1</v>
      </c>
      <c r="I2481" s="210"/>
      <c r="J2481" s="206"/>
      <c r="K2481" s="206"/>
      <c r="L2481" s="211"/>
      <c r="M2481" s="212"/>
      <c r="N2481" s="213"/>
      <c r="O2481" s="213"/>
      <c r="P2481" s="213"/>
      <c r="Q2481" s="213"/>
      <c r="R2481" s="213"/>
      <c r="S2481" s="213"/>
      <c r="T2481" s="214"/>
      <c r="AT2481" s="215" t="s">
        <v>183</v>
      </c>
      <c r="AU2481" s="215" t="s">
        <v>89</v>
      </c>
      <c r="AV2481" s="13" t="s">
        <v>87</v>
      </c>
      <c r="AW2481" s="13" t="s">
        <v>36</v>
      </c>
      <c r="AX2481" s="13" t="s">
        <v>79</v>
      </c>
      <c r="AY2481" s="215" t="s">
        <v>174</v>
      </c>
    </row>
    <row r="2482" spans="2:51" s="14" customFormat="1" ht="11.25">
      <c r="B2482" s="216"/>
      <c r="C2482" s="217"/>
      <c r="D2482" s="207" t="s">
        <v>183</v>
      </c>
      <c r="E2482" s="218" t="s">
        <v>1</v>
      </c>
      <c r="F2482" s="219" t="s">
        <v>2181</v>
      </c>
      <c r="G2482" s="217"/>
      <c r="H2482" s="220">
        <v>53.79</v>
      </c>
      <c r="I2482" s="221"/>
      <c r="J2482" s="217"/>
      <c r="K2482" s="217"/>
      <c r="L2482" s="222"/>
      <c r="M2482" s="223"/>
      <c r="N2482" s="224"/>
      <c r="O2482" s="224"/>
      <c r="P2482" s="224"/>
      <c r="Q2482" s="224"/>
      <c r="R2482" s="224"/>
      <c r="S2482" s="224"/>
      <c r="T2482" s="225"/>
      <c r="AT2482" s="226" t="s">
        <v>183</v>
      </c>
      <c r="AU2482" s="226" t="s">
        <v>89</v>
      </c>
      <c r="AV2482" s="14" t="s">
        <v>89</v>
      </c>
      <c r="AW2482" s="14" t="s">
        <v>36</v>
      </c>
      <c r="AX2482" s="14" t="s">
        <v>79</v>
      </c>
      <c r="AY2482" s="226" t="s">
        <v>174</v>
      </c>
    </row>
    <row r="2483" spans="2:51" s="14" customFormat="1" ht="11.25">
      <c r="B2483" s="216"/>
      <c r="C2483" s="217"/>
      <c r="D2483" s="207" t="s">
        <v>183</v>
      </c>
      <c r="E2483" s="218" t="s">
        <v>1</v>
      </c>
      <c r="F2483" s="219" t="s">
        <v>2182</v>
      </c>
      <c r="G2483" s="217"/>
      <c r="H2483" s="220">
        <v>66.125</v>
      </c>
      <c r="I2483" s="221"/>
      <c r="J2483" s="217"/>
      <c r="K2483" s="217"/>
      <c r="L2483" s="222"/>
      <c r="M2483" s="223"/>
      <c r="N2483" s="224"/>
      <c r="O2483" s="224"/>
      <c r="P2483" s="224"/>
      <c r="Q2483" s="224"/>
      <c r="R2483" s="224"/>
      <c r="S2483" s="224"/>
      <c r="T2483" s="225"/>
      <c r="AT2483" s="226" t="s">
        <v>183</v>
      </c>
      <c r="AU2483" s="226" t="s">
        <v>89</v>
      </c>
      <c r="AV2483" s="14" t="s">
        <v>89</v>
      </c>
      <c r="AW2483" s="14" t="s">
        <v>36</v>
      </c>
      <c r="AX2483" s="14" t="s">
        <v>79</v>
      </c>
      <c r="AY2483" s="226" t="s">
        <v>174</v>
      </c>
    </row>
    <row r="2484" spans="2:51" s="14" customFormat="1" ht="11.25">
      <c r="B2484" s="216"/>
      <c r="C2484" s="217"/>
      <c r="D2484" s="207" t="s">
        <v>183</v>
      </c>
      <c r="E2484" s="218" t="s">
        <v>1</v>
      </c>
      <c r="F2484" s="219" t="s">
        <v>2183</v>
      </c>
      <c r="G2484" s="217"/>
      <c r="H2484" s="220">
        <v>0.94</v>
      </c>
      <c r="I2484" s="221"/>
      <c r="J2484" s="217"/>
      <c r="K2484" s="217"/>
      <c r="L2484" s="222"/>
      <c r="M2484" s="223"/>
      <c r="N2484" s="224"/>
      <c r="O2484" s="224"/>
      <c r="P2484" s="224"/>
      <c r="Q2484" s="224"/>
      <c r="R2484" s="224"/>
      <c r="S2484" s="224"/>
      <c r="T2484" s="225"/>
      <c r="AT2484" s="226" t="s">
        <v>183</v>
      </c>
      <c r="AU2484" s="226" t="s">
        <v>89</v>
      </c>
      <c r="AV2484" s="14" t="s">
        <v>89</v>
      </c>
      <c r="AW2484" s="14" t="s">
        <v>36</v>
      </c>
      <c r="AX2484" s="14" t="s">
        <v>79</v>
      </c>
      <c r="AY2484" s="226" t="s">
        <v>174</v>
      </c>
    </row>
    <row r="2485" spans="2:51" s="13" customFormat="1" ht="11.25">
      <c r="B2485" s="205"/>
      <c r="C2485" s="206"/>
      <c r="D2485" s="207" t="s">
        <v>183</v>
      </c>
      <c r="E2485" s="208" t="s">
        <v>1</v>
      </c>
      <c r="F2485" s="209" t="s">
        <v>2184</v>
      </c>
      <c r="G2485" s="206"/>
      <c r="H2485" s="208" t="s">
        <v>1</v>
      </c>
      <c r="I2485" s="210"/>
      <c r="J2485" s="206"/>
      <c r="K2485" s="206"/>
      <c r="L2485" s="211"/>
      <c r="M2485" s="212"/>
      <c r="N2485" s="213"/>
      <c r="O2485" s="213"/>
      <c r="P2485" s="213"/>
      <c r="Q2485" s="213"/>
      <c r="R2485" s="213"/>
      <c r="S2485" s="213"/>
      <c r="T2485" s="214"/>
      <c r="AT2485" s="215" t="s">
        <v>183</v>
      </c>
      <c r="AU2485" s="215" t="s">
        <v>89</v>
      </c>
      <c r="AV2485" s="13" t="s">
        <v>87</v>
      </c>
      <c r="AW2485" s="13" t="s">
        <v>36</v>
      </c>
      <c r="AX2485" s="13" t="s">
        <v>79</v>
      </c>
      <c r="AY2485" s="215" t="s">
        <v>174</v>
      </c>
    </row>
    <row r="2486" spans="2:51" s="14" customFormat="1" ht="11.25">
      <c r="B2486" s="216"/>
      <c r="C2486" s="217"/>
      <c r="D2486" s="207" t="s">
        <v>183</v>
      </c>
      <c r="E2486" s="218" t="s">
        <v>1</v>
      </c>
      <c r="F2486" s="219" t="s">
        <v>2185</v>
      </c>
      <c r="G2486" s="217"/>
      <c r="H2486" s="220">
        <v>1.47</v>
      </c>
      <c r="I2486" s="221"/>
      <c r="J2486" s="217"/>
      <c r="K2486" s="217"/>
      <c r="L2486" s="222"/>
      <c r="M2486" s="223"/>
      <c r="N2486" s="224"/>
      <c r="O2486" s="224"/>
      <c r="P2486" s="224"/>
      <c r="Q2486" s="224"/>
      <c r="R2486" s="224"/>
      <c r="S2486" s="224"/>
      <c r="T2486" s="225"/>
      <c r="AT2486" s="226" t="s">
        <v>183</v>
      </c>
      <c r="AU2486" s="226" t="s">
        <v>89</v>
      </c>
      <c r="AV2486" s="14" t="s">
        <v>89</v>
      </c>
      <c r="AW2486" s="14" t="s">
        <v>36</v>
      </c>
      <c r="AX2486" s="14" t="s">
        <v>79</v>
      </c>
      <c r="AY2486" s="226" t="s">
        <v>174</v>
      </c>
    </row>
    <row r="2487" spans="2:51" s="14" customFormat="1" ht="11.25">
      <c r="B2487" s="216"/>
      <c r="C2487" s="217"/>
      <c r="D2487" s="207" t="s">
        <v>183</v>
      </c>
      <c r="E2487" s="218" t="s">
        <v>1</v>
      </c>
      <c r="F2487" s="219" t="s">
        <v>2186</v>
      </c>
      <c r="G2487" s="217"/>
      <c r="H2487" s="220">
        <v>1.89</v>
      </c>
      <c r="I2487" s="221"/>
      <c r="J2487" s="217"/>
      <c r="K2487" s="217"/>
      <c r="L2487" s="222"/>
      <c r="M2487" s="223"/>
      <c r="N2487" s="224"/>
      <c r="O2487" s="224"/>
      <c r="P2487" s="224"/>
      <c r="Q2487" s="224"/>
      <c r="R2487" s="224"/>
      <c r="S2487" s="224"/>
      <c r="T2487" s="225"/>
      <c r="AT2487" s="226" t="s">
        <v>183</v>
      </c>
      <c r="AU2487" s="226" t="s">
        <v>89</v>
      </c>
      <c r="AV2487" s="14" t="s">
        <v>89</v>
      </c>
      <c r="AW2487" s="14" t="s">
        <v>36</v>
      </c>
      <c r="AX2487" s="14" t="s">
        <v>79</v>
      </c>
      <c r="AY2487" s="226" t="s">
        <v>174</v>
      </c>
    </row>
    <row r="2488" spans="2:51" s="16" customFormat="1" ht="11.25">
      <c r="B2488" s="238"/>
      <c r="C2488" s="239"/>
      <c r="D2488" s="207" t="s">
        <v>183</v>
      </c>
      <c r="E2488" s="240" t="s">
        <v>1</v>
      </c>
      <c r="F2488" s="241" t="s">
        <v>226</v>
      </c>
      <c r="G2488" s="239"/>
      <c r="H2488" s="242">
        <v>124.21499999999999</v>
      </c>
      <c r="I2488" s="243"/>
      <c r="J2488" s="239"/>
      <c r="K2488" s="239"/>
      <c r="L2488" s="244"/>
      <c r="M2488" s="245"/>
      <c r="N2488" s="246"/>
      <c r="O2488" s="246"/>
      <c r="P2488" s="246"/>
      <c r="Q2488" s="246"/>
      <c r="R2488" s="246"/>
      <c r="S2488" s="246"/>
      <c r="T2488" s="247"/>
      <c r="AT2488" s="248" t="s">
        <v>183</v>
      </c>
      <c r="AU2488" s="248" t="s">
        <v>89</v>
      </c>
      <c r="AV2488" s="16" t="s">
        <v>194</v>
      </c>
      <c r="AW2488" s="16" t="s">
        <v>36</v>
      </c>
      <c r="AX2488" s="16" t="s">
        <v>79</v>
      </c>
      <c r="AY2488" s="248" t="s">
        <v>174</v>
      </c>
    </row>
    <row r="2489" spans="2:51" s="13" customFormat="1" ht="11.25">
      <c r="B2489" s="205"/>
      <c r="C2489" s="206"/>
      <c r="D2489" s="207" t="s">
        <v>183</v>
      </c>
      <c r="E2489" s="208" t="s">
        <v>1</v>
      </c>
      <c r="F2489" s="209" t="s">
        <v>582</v>
      </c>
      <c r="G2489" s="206"/>
      <c r="H2489" s="208" t="s">
        <v>1</v>
      </c>
      <c r="I2489" s="210"/>
      <c r="J2489" s="206"/>
      <c r="K2489" s="206"/>
      <c r="L2489" s="211"/>
      <c r="M2489" s="212"/>
      <c r="N2489" s="213"/>
      <c r="O2489" s="213"/>
      <c r="P2489" s="213"/>
      <c r="Q2489" s="213"/>
      <c r="R2489" s="213"/>
      <c r="S2489" s="213"/>
      <c r="T2489" s="214"/>
      <c r="AT2489" s="215" t="s">
        <v>183</v>
      </c>
      <c r="AU2489" s="215" t="s">
        <v>89</v>
      </c>
      <c r="AV2489" s="13" t="s">
        <v>87</v>
      </c>
      <c r="AW2489" s="13" t="s">
        <v>36</v>
      </c>
      <c r="AX2489" s="13" t="s">
        <v>79</v>
      </c>
      <c r="AY2489" s="215" t="s">
        <v>174</v>
      </c>
    </row>
    <row r="2490" spans="2:51" s="13" customFormat="1" ht="11.25">
      <c r="B2490" s="205"/>
      <c r="C2490" s="206"/>
      <c r="D2490" s="207" t="s">
        <v>183</v>
      </c>
      <c r="E2490" s="208" t="s">
        <v>1</v>
      </c>
      <c r="F2490" s="209" t="s">
        <v>2187</v>
      </c>
      <c r="G2490" s="206"/>
      <c r="H2490" s="208" t="s">
        <v>1</v>
      </c>
      <c r="I2490" s="210"/>
      <c r="J2490" s="206"/>
      <c r="K2490" s="206"/>
      <c r="L2490" s="211"/>
      <c r="M2490" s="212"/>
      <c r="N2490" s="213"/>
      <c r="O2490" s="213"/>
      <c r="P2490" s="213"/>
      <c r="Q2490" s="213"/>
      <c r="R2490" s="213"/>
      <c r="S2490" s="213"/>
      <c r="T2490" s="214"/>
      <c r="AT2490" s="215" t="s">
        <v>183</v>
      </c>
      <c r="AU2490" s="215" t="s">
        <v>89</v>
      </c>
      <c r="AV2490" s="13" t="s">
        <v>87</v>
      </c>
      <c r="AW2490" s="13" t="s">
        <v>36</v>
      </c>
      <c r="AX2490" s="13" t="s">
        <v>79</v>
      </c>
      <c r="AY2490" s="215" t="s">
        <v>174</v>
      </c>
    </row>
    <row r="2491" spans="2:51" s="14" customFormat="1" ht="11.25">
      <c r="B2491" s="216"/>
      <c r="C2491" s="217"/>
      <c r="D2491" s="207" t="s">
        <v>183</v>
      </c>
      <c r="E2491" s="218" t="s">
        <v>1</v>
      </c>
      <c r="F2491" s="219" t="s">
        <v>2188</v>
      </c>
      <c r="G2491" s="217"/>
      <c r="H2491" s="220">
        <v>72.33</v>
      </c>
      <c r="I2491" s="221"/>
      <c r="J2491" s="217"/>
      <c r="K2491" s="217"/>
      <c r="L2491" s="222"/>
      <c r="M2491" s="223"/>
      <c r="N2491" s="224"/>
      <c r="O2491" s="224"/>
      <c r="P2491" s="224"/>
      <c r="Q2491" s="224"/>
      <c r="R2491" s="224"/>
      <c r="S2491" s="224"/>
      <c r="T2491" s="225"/>
      <c r="AT2491" s="226" t="s">
        <v>183</v>
      </c>
      <c r="AU2491" s="226" t="s">
        <v>89</v>
      </c>
      <c r="AV2491" s="14" t="s">
        <v>89</v>
      </c>
      <c r="AW2491" s="14" t="s">
        <v>36</v>
      </c>
      <c r="AX2491" s="14" t="s">
        <v>79</v>
      </c>
      <c r="AY2491" s="226" t="s">
        <v>174</v>
      </c>
    </row>
    <row r="2492" spans="2:51" s="13" customFormat="1" ht="11.25">
      <c r="B2492" s="205"/>
      <c r="C2492" s="206"/>
      <c r="D2492" s="207" t="s">
        <v>183</v>
      </c>
      <c r="E2492" s="208" t="s">
        <v>1</v>
      </c>
      <c r="F2492" s="209" t="s">
        <v>2189</v>
      </c>
      <c r="G2492" s="206"/>
      <c r="H2492" s="208" t="s">
        <v>1</v>
      </c>
      <c r="I2492" s="210"/>
      <c r="J2492" s="206"/>
      <c r="K2492" s="206"/>
      <c r="L2492" s="211"/>
      <c r="M2492" s="212"/>
      <c r="N2492" s="213"/>
      <c r="O2492" s="213"/>
      <c r="P2492" s="213"/>
      <c r="Q2492" s="213"/>
      <c r="R2492" s="213"/>
      <c r="S2492" s="213"/>
      <c r="T2492" s="214"/>
      <c r="AT2492" s="215" t="s">
        <v>183</v>
      </c>
      <c r="AU2492" s="215" t="s">
        <v>89</v>
      </c>
      <c r="AV2492" s="13" t="s">
        <v>87</v>
      </c>
      <c r="AW2492" s="13" t="s">
        <v>36</v>
      </c>
      <c r="AX2492" s="13" t="s">
        <v>79</v>
      </c>
      <c r="AY2492" s="215" t="s">
        <v>174</v>
      </c>
    </row>
    <row r="2493" spans="2:51" s="14" customFormat="1" ht="11.25">
      <c r="B2493" s="216"/>
      <c r="C2493" s="217"/>
      <c r="D2493" s="207" t="s">
        <v>183</v>
      </c>
      <c r="E2493" s="218" t="s">
        <v>1</v>
      </c>
      <c r="F2493" s="219" t="s">
        <v>2190</v>
      </c>
      <c r="G2493" s="217"/>
      <c r="H2493" s="220">
        <v>5.76</v>
      </c>
      <c r="I2493" s="221"/>
      <c r="J2493" s="217"/>
      <c r="K2493" s="217"/>
      <c r="L2493" s="222"/>
      <c r="M2493" s="223"/>
      <c r="N2493" s="224"/>
      <c r="O2493" s="224"/>
      <c r="P2493" s="224"/>
      <c r="Q2493" s="224"/>
      <c r="R2493" s="224"/>
      <c r="S2493" s="224"/>
      <c r="T2493" s="225"/>
      <c r="AT2493" s="226" t="s">
        <v>183</v>
      </c>
      <c r="AU2493" s="226" t="s">
        <v>89</v>
      </c>
      <c r="AV2493" s="14" t="s">
        <v>89</v>
      </c>
      <c r="AW2493" s="14" t="s">
        <v>36</v>
      </c>
      <c r="AX2493" s="14" t="s">
        <v>79</v>
      </c>
      <c r="AY2493" s="226" t="s">
        <v>174</v>
      </c>
    </row>
    <row r="2494" spans="2:51" s="16" customFormat="1" ht="11.25">
      <c r="B2494" s="238"/>
      <c r="C2494" s="239"/>
      <c r="D2494" s="207" t="s">
        <v>183</v>
      </c>
      <c r="E2494" s="240" t="s">
        <v>1</v>
      </c>
      <c r="F2494" s="241" t="s">
        <v>226</v>
      </c>
      <c r="G2494" s="239"/>
      <c r="H2494" s="242">
        <v>78.09</v>
      </c>
      <c r="I2494" s="243"/>
      <c r="J2494" s="239"/>
      <c r="K2494" s="239"/>
      <c r="L2494" s="244"/>
      <c r="M2494" s="245"/>
      <c r="N2494" s="246"/>
      <c r="O2494" s="246"/>
      <c r="P2494" s="246"/>
      <c r="Q2494" s="246"/>
      <c r="R2494" s="246"/>
      <c r="S2494" s="246"/>
      <c r="T2494" s="247"/>
      <c r="AT2494" s="248" t="s">
        <v>183</v>
      </c>
      <c r="AU2494" s="248" t="s">
        <v>89</v>
      </c>
      <c r="AV2494" s="16" t="s">
        <v>194</v>
      </c>
      <c r="AW2494" s="16" t="s">
        <v>36</v>
      </c>
      <c r="AX2494" s="16" t="s">
        <v>79</v>
      </c>
      <c r="AY2494" s="248" t="s">
        <v>174</v>
      </c>
    </row>
    <row r="2495" spans="2:51" s="13" customFormat="1" ht="11.25">
      <c r="B2495" s="205"/>
      <c r="C2495" s="206"/>
      <c r="D2495" s="207" t="s">
        <v>183</v>
      </c>
      <c r="E2495" s="208" t="s">
        <v>1</v>
      </c>
      <c r="F2495" s="209" t="s">
        <v>587</v>
      </c>
      <c r="G2495" s="206"/>
      <c r="H2495" s="208" t="s">
        <v>1</v>
      </c>
      <c r="I2495" s="210"/>
      <c r="J2495" s="206"/>
      <c r="K2495" s="206"/>
      <c r="L2495" s="211"/>
      <c r="M2495" s="212"/>
      <c r="N2495" s="213"/>
      <c r="O2495" s="213"/>
      <c r="P2495" s="213"/>
      <c r="Q2495" s="213"/>
      <c r="R2495" s="213"/>
      <c r="S2495" s="213"/>
      <c r="T2495" s="214"/>
      <c r="AT2495" s="215" t="s">
        <v>183</v>
      </c>
      <c r="AU2495" s="215" t="s">
        <v>89</v>
      </c>
      <c r="AV2495" s="13" t="s">
        <v>87</v>
      </c>
      <c r="AW2495" s="13" t="s">
        <v>36</v>
      </c>
      <c r="AX2495" s="13" t="s">
        <v>79</v>
      </c>
      <c r="AY2495" s="215" t="s">
        <v>174</v>
      </c>
    </row>
    <row r="2496" spans="2:51" s="14" customFormat="1" ht="11.25">
      <c r="B2496" s="216"/>
      <c r="C2496" s="217"/>
      <c r="D2496" s="207" t="s">
        <v>183</v>
      </c>
      <c r="E2496" s="218" t="s">
        <v>1</v>
      </c>
      <c r="F2496" s="219" t="s">
        <v>2191</v>
      </c>
      <c r="G2496" s="217"/>
      <c r="H2496" s="220">
        <v>1.95</v>
      </c>
      <c r="I2496" s="221"/>
      <c r="J2496" s="217"/>
      <c r="K2496" s="217"/>
      <c r="L2496" s="222"/>
      <c r="M2496" s="223"/>
      <c r="N2496" s="224"/>
      <c r="O2496" s="224"/>
      <c r="P2496" s="224"/>
      <c r="Q2496" s="224"/>
      <c r="R2496" s="224"/>
      <c r="S2496" s="224"/>
      <c r="T2496" s="225"/>
      <c r="AT2496" s="226" t="s">
        <v>183</v>
      </c>
      <c r="AU2496" s="226" t="s">
        <v>89</v>
      </c>
      <c r="AV2496" s="14" t="s">
        <v>89</v>
      </c>
      <c r="AW2496" s="14" t="s">
        <v>36</v>
      </c>
      <c r="AX2496" s="14" t="s">
        <v>79</v>
      </c>
      <c r="AY2496" s="226" t="s">
        <v>174</v>
      </c>
    </row>
    <row r="2497" spans="2:51" s="16" customFormat="1" ht="11.25">
      <c r="B2497" s="238"/>
      <c r="C2497" s="239"/>
      <c r="D2497" s="207" t="s">
        <v>183</v>
      </c>
      <c r="E2497" s="240" t="s">
        <v>1</v>
      </c>
      <c r="F2497" s="241" t="s">
        <v>226</v>
      </c>
      <c r="G2497" s="239"/>
      <c r="H2497" s="242">
        <v>1.95</v>
      </c>
      <c r="I2497" s="243"/>
      <c r="J2497" s="239"/>
      <c r="K2497" s="239"/>
      <c r="L2497" s="244"/>
      <c r="M2497" s="245"/>
      <c r="N2497" s="246"/>
      <c r="O2497" s="246"/>
      <c r="P2497" s="246"/>
      <c r="Q2497" s="246"/>
      <c r="R2497" s="246"/>
      <c r="S2497" s="246"/>
      <c r="T2497" s="247"/>
      <c r="AT2497" s="248" t="s">
        <v>183</v>
      </c>
      <c r="AU2497" s="248" t="s">
        <v>89</v>
      </c>
      <c r="AV2497" s="16" t="s">
        <v>194</v>
      </c>
      <c r="AW2497" s="16" t="s">
        <v>36</v>
      </c>
      <c r="AX2497" s="16" t="s">
        <v>79</v>
      </c>
      <c r="AY2497" s="248" t="s">
        <v>174</v>
      </c>
    </row>
    <row r="2498" spans="2:51" s="15" customFormat="1" ht="11.25">
      <c r="B2498" s="227"/>
      <c r="C2498" s="228"/>
      <c r="D2498" s="207" t="s">
        <v>183</v>
      </c>
      <c r="E2498" s="229" t="s">
        <v>1</v>
      </c>
      <c r="F2498" s="230" t="s">
        <v>188</v>
      </c>
      <c r="G2498" s="228"/>
      <c r="H2498" s="231">
        <v>204.25499999999997</v>
      </c>
      <c r="I2498" s="232"/>
      <c r="J2498" s="228"/>
      <c r="K2498" s="228"/>
      <c r="L2498" s="233"/>
      <c r="M2498" s="234"/>
      <c r="N2498" s="235"/>
      <c r="O2498" s="235"/>
      <c r="P2498" s="235"/>
      <c r="Q2498" s="235"/>
      <c r="R2498" s="235"/>
      <c r="S2498" s="235"/>
      <c r="T2498" s="236"/>
      <c r="AT2498" s="237" t="s">
        <v>183</v>
      </c>
      <c r="AU2498" s="237" t="s">
        <v>89</v>
      </c>
      <c r="AV2498" s="15" t="s">
        <v>181</v>
      </c>
      <c r="AW2498" s="15" t="s">
        <v>36</v>
      </c>
      <c r="AX2498" s="15" t="s">
        <v>87</v>
      </c>
      <c r="AY2498" s="237" t="s">
        <v>174</v>
      </c>
    </row>
    <row r="2499" spans="1:65" s="2" customFormat="1" ht="14.45" customHeight="1">
      <c r="A2499" s="35"/>
      <c r="B2499" s="36"/>
      <c r="C2499" s="192" t="s">
        <v>2231</v>
      </c>
      <c r="D2499" s="192" t="s">
        <v>176</v>
      </c>
      <c r="E2499" s="193" t="s">
        <v>2232</v>
      </c>
      <c r="F2499" s="194" t="s">
        <v>2233</v>
      </c>
      <c r="G2499" s="195" t="s">
        <v>357</v>
      </c>
      <c r="H2499" s="196">
        <v>16.8</v>
      </c>
      <c r="I2499" s="197"/>
      <c r="J2499" s="198">
        <f>ROUND(I2499*H2499,2)</f>
        <v>0</v>
      </c>
      <c r="K2499" s="194" t="s">
        <v>180</v>
      </c>
      <c r="L2499" s="40"/>
      <c r="M2499" s="199" t="s">
        <v>1</v>
      </c>
      <c r="N2499" s="200" t="s">
        <v>44</v>
      </c>
      <c r="O2499" s="72"/>
      <c r="P2499" s="201">
        <f>O2499*H2499</f>
        <v>0</v>
      </c>
      <c r="Q2499" s="201">
        <v>0.00095</v>
      </c>
      <c r="R2499" s="201">
        <f>Q2499*H2499</f>
        <v>0.015960000000000002</v>
      </c>
      <c r="S2499" s="201">
        <v>0</v>
      </c>
      <c r="T2499" s="202">
        <f>S2499*H2499</f>
        <v>0</v>
      </c>
      <c r="U2499" s="35"/>
      <c r="V2499" s="35"/>
      <c r="W2499" s="35"/>
      <c r="X2499" s="35"/>
      <c r="Y2499" s="35"/>
      <c r="Z2499" s="35"/>
      <c r="AA2499" s="35"/>
      <c r="AB2499" s="35"/>
      <c r="AC2499" s="35"/>
      <c r="AD2499" s="35"/>
      <c r="AE2499" s="35"/>
      <c r="AR2499" s="203" t="s">
        <v>278</v>
      </c>
      <c r="AT2499" s="203" t="s">
        <v>176</v>
      </c>
      <c r="AU2499" s="203" t="s">
        <v>89</v>
      </c>
      <c r="AY2499" s="18" t="s">
        <v>174</v>
      </c>
      <c r="BE2499" s="204">
        <f>IF(N2499="základní",J2499,0)</f>
        <v>0</v>
      </c>
      <c r="BF2499" s="204">
        <f>IF(N2499="snížená",J2499,0)</f>
        <v>0</v>
      </c>
      <c r="BG2499" s="204">
        <f>IF(N2499="zákl. přenesená",J2499,0)</f>
        <v>0</v>
      </c>
      <c r="BH2499" s="204">
        <f>IF(N2499="sníž. přenesená",J2499,0)</f>
        <v>0</v>
      </c>
      <c r="BI2499" s="204">
        <f>IF(N2499="nulová",J2499,0)</f>
        <v>0</v>
      </c>
      <c r="BJ2499" s="18" t="s">
        <v>87</v>
      </c>
      <c r="BK2499" s="204">
        <f>ROUND(I2499*H2499,2)</f>
        <v>0</v>
      </c>
      <c r="BL2499" s="18" t="s">
        <v>278</v>
      </c>
      <c r="BM2499" s="203" t="s">
        <v>2234</v>
      </c>
    </row>
    <row r="2500" spans="2:51" s="13" customFormat="1" ht="11.25">
      <c r="B2500" s="205"/>
      <c r="C2500" s="206"/>
      <c r="D2500" s="207" t="s">
        <v>183</v>
      </c>
      <c r="E2500" s="208" t="s">
        <v>1</v>
      </c>
      <c r="F2500" s="209" t="s">
        <v>529</v>
      </c>
      <c r="G2500" s="206"/>
      <c r="H2500" s="208" t="s">
        <v>1</v>
      </c>
      <c r="I2500" s="210"/>
      <c r="J2500" s="206"/>
      <c r="K2500" s="206"/>
      <c r="L2500" s="211"/>
      <c r="M2500" s="212"/>
      <c r="N2500" s="213"/>
      <c r="O2500" s="213"/>
      <c r="P2500" s="213"/>
      <c r="Q2500" s="213"/>
      <c r="R2500" s="213"/>
      <c r="S2500" s="213"/>
      <c r="T2500" s="214"/>
      <c r="AT2500" s="215" t="s">
        <v>183</v>
      </c>
      <c r="AU2500" s="215" t="s">
        <v>89</v>
      </c>
      <c r="AV2500" s="13" t="s">
        <v>87</v>
      </c>
      <c r="AW2500" s="13" t="s">
        <v>36</v>
      </c>
      <c r="AX2500" s="13" t="s">
        <v>79</v>
      </c>
      <c r="AY2500" s="215" t="s">
        <v>174</v>
      </c>
    </row>
    <row r="2501" spans="2:51" s="13" customFormat="1" ht="11.25">
      <c r="B2501" s="205"/>
      <c r="C2501" s="206"/>
      <c r="D2501" s="207" t="s">
        <v>183</v>
      </c>
      <c r="E2501" s="208" t="s">
        <v>1</v>
      </c>
      <c r="F2501" s="209" t="s">
        <v>582</v>
      </c>
      <c r="G2501" s="206"/>
      <c r="H2501" s="208" t="s">
        <v>1</v>
      </c>
      <c r="I2501" s="210"/>
      <c r="J2501" s="206"/>
      <c r="K2501" s="206"/>
      <c r="L2501" s="211"/>
      <c r="M2501" s="212"/>
      <c r="N2501" s="213"/>
      <c r="O2501" s="213"/>
      <c r="P2501" s="213"/>
      <c r="Q2501" s="213"/>
      <c r="R2501" s="213"/>
      <c r="S2501" s="213"/>
      <c r="T2501" s="214"/>
      <c r="AT2501" s="215" t="s">
        <v>183</v>
      </c>
      <c r="AU2501" s="215" t="s">
        <v>89</v>
      </c>
      <c r="AV2501" s="13" t="s">
        <v>87</v>
      </c>
      <c r="AW2501" s="13" t="s">
        <v>36</v>
      </c>
      <c r="AX2501" s="13" t="s">
        <v>79</v>
      </c>
      <c r="AY2501" s="215" t="s">
        <v>174</v>
      </c>
    </row>
    <row r="2502" spans="2:51" s="14" customFormat="1" ht="11.25">
      <c r="B2502" s="216"/>
      <c r="C2502" s="217"/>
      <c r="D2502" s="207" t="s">
        <v>183</v>
      </c>
      <c r="E2502" s="218" t="s">
        <v>1</v>
      </c>
      <c r="F2502" s="219" t="s">
        <v>2235</v>
      </c>
      <c r="G2502" s="217"/>
      <c r="H2502" s="220">
        <v>16.8</v>
      </c>
      <c r="I2502" s="221"/>
      <c r="J2502" s="217"/>
      <c r="K2502" s="217"/>
      <c r="L2502" s="222"/>
      <c r="M2502" s="223"/>
      <c r="N2502" s="224"/>
      <c r="O2502" s="224"/>
      <c r="P2502" s="224"/>
      <c r="Q2502" s="224"/>
      <c r="R2502" s="224"/>
      <c r="S2502" s="224"/>
      <c r="T2502" s="225"/>
      <c r="AT2502" s="226" t="s">
        <v>183</v>
      </c>
      <c r="AU2502" s="226" t="s">
        <v>89</v>
      </c>
      <c r="AV2502" s="14" t="s">
        <v>89</v>
      </c>
      <c r="AW2502" s="14" t="s">
        <v>36</v>
      </c>
      <c r="AX2502" s="14" t="s">
        <v>79</v>
      </c>
      <c r="AY2502" s="226" t="s">
        <v>174</v>
      </c>
    </row>
    <row r="2503" spans="2:51" s="15" customFormat="1" ht="11.25">
      <c r="B2503" s="227"/>
      <c r="C2503" s="228"/>
      <c r="D2503" s="207" t="s">
        <v>183</v>
      </c>
      <c r="E2503" s="229" t="s">
        <v>1</v>
      </c>
      <c r="F2503" s="230" t="s">
        <v>188</v>
      </c>
      <c r="G2503" s="228"/>
      <c r="H2503" s="231">
        <v>16.8</v>
      </c>
      <c r="I2503" s="232"/>
      <c r="J2503" s="228"/>
      <c r="K2503" s="228"/>
      <c r="L2503" s="233"/>
      <c r="M2503" s="234"/>
      <c r="N2503" s="235"/>
      <c r="O2503" s="235"/>
      <c r="P2503" s="235"/>
      <c r="Q2503" s="235"/>
      <c r="R2503" s="235"/>
      <c r="S2503" s="235"/>
      <c r="T2503" s="236"/>
      <c r="AT2503" s="237" t="s">
        <v>183</v>
      </c>
      <c r="AU2503" s="237" t="s">
        <v>89</v>
      </c>
      <c r="AV2503" s="15" t="s">
        <v>181</v>
      </c>
      <c r="AW2503" s="15" t="s">
        <v>36</v>
      </c>
      <c r="AX2503" s="15" t="s">
        <v>87</v>
      </c>
      <c r="AY2503" s="237" t="s">
        <v>174</v>
      </c>
    </row>
    <row r="2504" spans="1:65" s="2" customFormat="1" ht="14.45" customHeight="1">
      <c r="A2504" s="35"/>
      <c r="B2504" s="36"/>
      <c r="C2504" s="249" t="s">
        <v>2236</v>
      </c>
      <c r="D2504" s="249" t="s">
        <v>317</v>
      </c>
      <c r="E2504" s="250" t="s">
        <v>2201</v>
      </c>
      <c r="F2504" s="251" t="s">
        <v>2202</v>
      </c>
      <c r="G2504" s="252" t="s">
        <v>179</v>
      </c>
      <c r="H2504" s="253">
        <v>3.696</v>
      </c>
      <c r="I2504" s="254"/>
      <c r="J2504" s="255">
        <f>ROUND(I2504*H2504,2)</f>
        <v>0</v>
      </c>
      <c r="K2504" s="251" t="s">
        <v>180</v>
      </c>
      <c r="L2504" s="256"/>
      <c r="M2504" s="257" t="s">
        <v>1</v>
      </c>
      <c r="N2504" s="258" t="s">
        <v>44</v>
      </c>
      <c r="O2504" s="72"/>
      <c r="P2504" s="201">
        <f>O2504*H2504</f>
        <v>0</v>
      </c>
      <c r="Q2504" s="201">
        <v>0.0126</v>
      </c>
      <c r="R2504" s="201">
        <f>Q2504*H2504</f>
        <v>0.0465696</v>
      </c>
      <c r="S2504" s="201">
        <v>0</v>
      </c>
      <c r="T2504" s="202">
        <f>S2504*H2504</f>
        <v>0</v>
      </c>
      <c r="U2504" s="35"/>
      <c r="V2504" s="35"/>
      <c r="W2504" s="35"/>
      <c r="X2504" s="35"/>
      <c r="Y2504" s="35"/>
      <c r="Z2504" s="35"/>
      <c r="AA2504" s="35"/>
      <c r="AB2504" s="35"/>
      <c r="AC2504" s="35"/>
      <c r="AD2504" s="35"/>
      <c r="AE2504" s="35"/>
      <c r="AR2504" s="203" t="s">
        <v>371</v>
      </c>
      <c r="AT2504" s="203" t="s">
        <v>317</v>
      </c>
      <c r="AU2504" s="203" t="s">
        <v>89</v>
      </c>
      <c r="AY2504" s="18" t="s">
        <v>174</v>
      </c>
      <c r="BE2504" s="204">
        <f>IF(N2504="základní",J2504,0)</f>
        <v>0</v>
      </c>
      <c r="BF2504" s="204">
        <f>IF(N2504="snížená",J2504,0)</f>
        <v>0</v>
      </c>
      <c r="BG2504" s="204">
        <f>IF(N2504="zákl. přenesená",J2504,0)</f>
        <v>0</v>
      </c>
      <c r="BH2504" s="204">
        <f>IF(N2504="sníž. přenesená",J2504,0)</f>
        <v>0</v>
      </c>
      <c r="BI2504" s="204">
        <f>IF(N2504="nulová",J2504,0)</f>
        <v>0</v>
      </c>
      <c r="BJ2504" s="18" t="s">
        <v>87</v>
      </c>
      <c r="BK2504" s="204">
        <f>ROUND(I2504*H2504,2)</f>
        <v>0</v>
      </c>
      <c r="BL2504" s="18" t="s">
        <v>278</v>
      </c>
      <c r="BM2504" s="203" t="s">
        <v>2237</v>
      </c>
    </row>
    <row r="2505" spans="2:51" s="14" customFormat="1" ht="11.25">
      <c r="B2505" s="216"/>
      <c r="C2505" s="217"/>
      <c r="D2505" s="207" t="s">
        <v>183</v>
      </c>
      <c r="E2505" s="218" t="s">
        <v>1</v>
      </c>
      <c r="F2505" s="219" t="s">
        <v>2238</v>
      </c>
      <c r="G2505" s="217"/>
      <c r="H2505" s="220">
        <v>3.696</v>
      </c>
      <c r="I2505" s="221"/>
      <c r="J2505" s="217"/>
      <c r="K2505" s="217"/>
      <c r="L2505" s="222"/>
      <c r="M2505" s="223"/>
      <c r="N2505" s="224"/>
      <c r="O2505" s="224"/>
      <c r="P2505" s="224"/>
      <c r="Q2505" s="224"/>
      <c r="R2505" s="224"/>
      <c r="S2505" s="224"/>
      <c r="T2505" s="225"/>
      <c r="AT2505" s="226" t="s">
        <v>183</v>
      </c>
      <c r="AU2505" s="226" t="s">
        <v>89</v>
      </c>
      <c r="AV2505" s="14" t="s">
        <v>89</v>
      </c>
      <c r="AW2505" s="14" t="s">
        <v>36</v>
      </c>
      <c r="AX2505" s="14" t="s">
        <v>87</v>
      </c>
      <c r="AY2505" s="226" t="s">
        <v>174</v>
      </c>
    </row>
    <row r="2506" spans="1:65" s="2" customFormat="1" ht="14.45" customHeight="1">
      <c r="A2506" s="35"/>
      <c r="B2506" s="36"/>
      <c r="C2506" s="192" t="s">
        <v>2239</v>
      </c>
      <c r="D2506" s="192" t="s">
        <v>176</v>
      </c>
      <c r="E2506" s="193" t="s">
        <v>2240</v>
      </c>
      <c r="F2506" s="194" t="s">
        <v>2241</v>
      </c>
      <c r="G2506" s="195" t="s">
        <v>357</v>
      </c>
      <c r="H2506" s="196">
        <v>12</v>
      </c>
      <c r="I2506" s="197"/>
      <c r="J2506" s="198">
        <f>ROUND(I2506*H2506,2)</f>
        <v>0</v>
      </c>
      <c r="K2506" s="194" t="s">
        <v>180</v>
      </c>
      <c r="L2506" s="40"/>
      <c r="M2506" s="199" t="s">
        <v>1</v>
      </c>
      <c r="N2506" s="200" t="s">
        <v>44</v>
      </c>
      <c r="O2506" s="72"/>
      <c r="P2506" s="201">
        <f>O2506*H2506</f>
        <v>0</v>
      </c>
      <c r="Q2506" s="201">
        <v>0.00098</v>
      </c>
      <c r="R2506" s="201">
        <f>Q2506*H2506</f>
        <v>0.01176</v>
      </c>
      <c r="S2506" s="201">
        <v>0</v>
      </c>
      <c r="T2506" s="202">
        <f>S2506*H2506</f>
        <v>0</v>
      </c>
      <c r="U2506" s="35"/>
      <c r="V2506" s="35"/>
      <c r="W2506" s="35"/>
      <c r="X2506" s="35"/>
      <c r="Y2506" s="35"/>
      <c r="Z2506" s="35"/>
      <c r="AA2506" s="35"/>
      <c r="AB2506" s="35"/>
      <c r="AC2506" s="35"/>
      <c r="AD2506" s="35"/>
      <c r="AE2506" s="35"/>
      <c r="AR2506" s="203" t="s">
        <v>278</v>
      </c>
      <c r="AT2506" s="203" t="s">
        <v>176</v>
      </c>
      <c r="AU2506" s="203" t="s">
        <v>89</v>
      </c>
      <c r="AY2506" s="18" t="s">
        <v>174</v>
      </c>
      <c r="BE2506" s="204">
        <f>IF(N2506="základní",J2506,0)</f>
        <v>0</v>
      </c>
      <c r="BF2506" s="204">
        <f>IF(N2506="snížená",J2506,0)</f>
        <v>0</v>
      </c>
      <c r="BG2506" s="204">
        <f>IF(N2506="zákl. přenesená",J2506,0)</f>
        <v>0</v>
      </c>
      <c r="BH2506" s="204">
        <f>IF(N2506="sníž. přenesená",J2506,0)</f>
        <v>0</v>
      </c>
      <c r="BI2506" s="204">
        <f>IF(N2506="nulová",J2506,0)</f>
        <v>0</v>
      </c>
      <c r="BJ2506" s="18" t="s">
        <v>87</v>
      </c>
      <c r="BK2506" s="204">
        <f>ROUND(I2506*H2506,2)</f>
        <v>0</v>
      </c>
      <c r="BL2506" s="18" t="s">
        <v>278</v>
      </c>
      <c r="BM2506" s="203" t="s">
        <v>2242</v>
      </c>
    </row>
    <row r="2507" spans="2:51" s="13" customFormat="1" ht="11.25">
      <c r="B2507" s="205"/>
      <c r="C2507" s="206"/>
      <c r="D2507" s="207" t="s">
        <v>183</v>
      </c>
      <c r="E2507" s="208" t="s">
        <v>1</v>
      </c>
      <c r="F2507" s="209" t="s">
        <v>529</v>
      </c>
      <c r="G2507" s="206"/>
      <c r="H2507" s="208" t="s">
        <v>1</v>
      </c>
      <c r="I2507" s="210"/>
      <c r="J2507" s="206"/>
      <c r="K2507" s="206"/>
      <c r="L2507" s="211"/>
      <c r="M2507" s="212"/>
      <c r="N2507" s="213"/>
      <c r="O2507" s="213"/>
      <c r="P2507" s="213"/>
      <c r="Q2507" s="213"/>
      <c r="R2507" s="213"/>
      <c r="S2507" s="213"/>
      <c r="T2507" s="214"/>
      <c r="AT2507" s="215" t="s">
        <v>183</v>
      </c>
      <c r="AU2507" s="215" t="s">
        <v>89</v>
      </c>
      <c r="AV2507" s="13" t="s">
        <v>87</v>
      </c>
      <c r="AW2507" s="13" t="s">
        <v>36</v>
      </c>
      <c r="AX2507" s="13" t="s">
        <v>79</v>
      </c>
      <c r="AY2507" s="215" t="s">
        <v>174</v>
      </c>
    </row>
    <row r="2508" spans="2:51" s="13" customFormat="1" ht="11.25">
      <c r="B2508" s="205"/>
      <c r="C2508" s="206"/>
      <c r="D2508" s="207" t="s">
        <v>183</v>
      </c>
      <c r="E2508" s="208" t="s">
        <v>1</v>
      </c>
      <c r="F2508" s="209" t="s">
        <v>582</v>
      </c>
      <c r="G2508" s="206"/>
      <c r="H2508" s="208" t="s">
        <v>1</v>
      </c>
      <c r="I2508" s="210"/>
      <c r="J2508" s="206"/>
      <c r="K2508" s="206"/>
      <c r="L2508" s="211"/>
      <c r="M2508" s="212"/>
      <c r="N2508" s="213"/>
      <c r="O2508" s="213"/>
      <c r="P2508" s="213"/>
      <c r="Q2508" s="213"/>
      <c r="R2508" s="213"/>
      <c r="S2508" s="213"/>
      <c r="T2508" s="214"/>
      <c r="AT2508" s="215" t="s">
        <v>183</v>
      </c>
      <c r="AU2508" s="215" t="s">
        <v>89</v>
      </c>
      <c r="AV2508" s="13" t="s">
        <v>87</v>
      </c>
      <c r="AW2508" s="13" t="s">
        <v>36</v>
      </c>
      <c r="AX2508" s="13" t="s">
        <v>79</v>
      </c>
      <c r="AY2508" s="215" t="s">
        <v>174</v>
      </c>
    </row>
    <row r="2509" spans="2:51" s="14" customFormat="1" ht="11.25">
      <c r="B2509" s="216"/>
      <c r="C2509" s="217"/>
      <c r="D2509" s="207" t="s">
        <v>183</v>
      </c>
      <c r="E2509" s="218" t="s">
        <v>1</v>
      </c>
      <c r="F2509" s="219" t="s">
        <v>1859</v>
      </c>
      <c r="G2509" s="217"/>
      <c r="H2509" s="220">
        <v>12</v>
      </c>
      <c r="I2509" s="221"/>
      <c r="J2509" s="217"/>
      <c r="K2509" s="217"/>
      <c r="L2509" s="222"/>
      <c r="M2509" s="223"/>
      <c r="N2509" s="224"/>
      <c r="O2509" s="224"/>
      <c r="P2509" s="224"/>
      <c r="Q2509" s="224"/>
      <c r="R2509" s="224"/>
      <c r="S2509" s="224"/>
      <c r="T2509" s="225"/>
      <c r="AT2509" s="226" t="s">
        <v>183</v>
      </c>
      <c r="AU2509" s="226" t="s">
        <v>89</v>
      </c>
      <c r="AV2509" s="14" t="s">
        <v>89</v>
      </c>
      <c r="AW2509" s="14" t="s">
        <v>36</v>
      </c>
      <c r="AX2509" s="14" t="s">
        <v>79</v>
      </c>
      <c r="AY2509" s="226" t="s">
        <v>174</v>
      </c>
    </row>
    <row r="2510" spans="2:51" s="15" customFormat="1" ht="11.25">
      <c r="B2510" s="227"/>
      <c r="C2510" s="228"/>
      <c r="D2510" s="207" t="s">
        <v>183</v>
      </c>
      <c r="E2510" s="229" t="s">
        <v>1</v>
      </c>
      <c r="F2510" s="230" t="s">
        <v>188</v>
      </c>
      <c r="G2510" s="228"/>
      <c r="H2510" s="231">
        <v>12</v>
      </c>
      <c r="I2510" s="232"/>
      <c r="J2510" s="228"/>
      <c r="K2510" s="228"/>
      <c r="L2510" s="233"/>
      <c r="M2510" s="234"/>
      <c r="N2510" s="235"/>
      <c r="O2510" s="235"/>
      <c r="P2510" s="235"/>
      <c r="Q2510" s="235"/>
      <c r="R2510" s="235"/>
      <c r="S2510" s="235"/>
      <c r="T2510" s="236"/>
      <c r="AT2510" s="237" t="s">
        <v>183</v>
      </c>
      <c r="AU2510" s="237" t="s">
        <v>89</v>
      </c>
      <c r="AV2510" s="15" t="s">
        <v>181</v>
      </c>
      <c r="AW2510" s="15" t="s">
        <v>36</v>
      </c>
      <c r="AX2510" s="15" t="s">
        <v>87</v>
      </c>
      <c r="AY2510" s="237" t="s">
        <v>174</v>
      </c>
    </row>
    <row r="2511" spans="1:65" s="2" customFormat="1" ht="14.45" customHeight="1">
      <c r="A2511" s="35"/>
      <c r="B2511" s="36"/>
      <c r="C2511" s="249" t="s">
        <v>2243</v>
      </c>
      <c r="D2511" s="249" t="s">
        <v>317</v>
      </c>
      <c r="E2511" s="250" t="s">
        <v>2201</v>
      </c>
      <c r="F2511" s="251" t="s">
        <v>2202</v>
      </c>
      <c r="G2511" s="252" t="s">
        <v>179</v>
      </c>
      <c r="H2511" s="253">
        <v>2.64</v>
      </c>
      <c r="I2511" s="254"/>
      <c r="J2511" s="255">
        <f>ROUND(I2511*H2511,2)</f>
        <v>0</v>
      </c>
      <c r="K2511" s="251" t="s">
        <v>180</v>
      </c>
      <c r="L2511" s="256"/>
      <c r="M2511" s="257" t="s">
        <v>1</v>
      </c>
      <c r="N2511" s="258" t="s">
        <v>44</v>
      </c>
      <c r="O2511" s="72"/>
      <c r="P2511" s="201">
        <f>O2511*H2511</f>
        <v>0</v>
      </c>
      <c r="Q2511" s="201">
        <v>0.0126</v>
      </c>
      <c r="R2511" s="201">
        <f>Q2511*H2511</f>
        <v>0.033264</v>
      </c>
      <c r="S2511" s="201">
        <v>0</v>
      </c>
      <c r="T2511" s="202">
        <f>S2511*H2511</f>
        <v>0</v>
      </c>
      <c r="U2511" s="35"/>
      <c r="V2511" s="35"/>
      <c r="W2511" s="35"/>
      <c r="X2511" s="35"/>
      <c r="Y2511" s="35"/>
      <c r="Z2511" s="35"/>
      <c r="AA2511" s="35"/>
      <c r="AB2511" s="35"/>
      <c r="AC2511" s="35"/>
      <c r="AD2511" s="35"/>
      <c r="AE2511" s="35"/>
      <c r="AR2511" s="203" t="s">
        <v>371</v>
      </c>
      <c r="AT2511" s="203" t="s">
        <v>317</v>
      </c>
      <c r="AU2511" s="203" t="s">
        <v>89</v>
      </c>
      <c r="AY2511" s="18" t="s">
        <v>174</v>
      </c>
      <c r="BE2511" s="204">
        <f>IF(N2511="základní",J2511,0)</f>
        <v>0</v>
      </c>
      <c r="BF2511" s="204">
        <f>IF(N2511="snížená",J2511,0)</f>
        <v>0</v>
      </c>
      <c r="BG2511" s="204">
        <f>IF(N2511="zákl. přenesená",J2511,0)</f>
        <v>0</v>
      </c>
      <c r="BH2511" s="204">
        <f>IF(N2511="sníž. přenesená",J2511,0)</f>
        <v>0</v>
      </c>
      <c r="BI2511" s="204">
        <f>IF(N2511="nulová",J2511,0)</f>
        <v>0</v>
      </c>
      <c r="BJ2511" s="18" t="s">
        <v>87</v>
      </c>
      <c r="BK2511" s="204">
        <f>ROUND(I2511*H2511,2)</f>
        <v>0</v>
      </c>
      <c r="BL2511" s="18" t="s">
        <v>278</v>
      </c>
      <c r="BM2511" s="203" t="s">
        <v>2244</v>
      </c>
    </row>
    <row r="2512" spans="2:51" s="14" customFormat="1" ht="11.25">
      <c r="B2512" s="216"/>
      <c r="C2512" s="217"/>
      <c r="D2512" s="207" t="s">
        <v>183</v>
      </c>
      <c r="E2512" s="218" t="s">
        <v>1</v>
      </c>
      <c r="F2512" s="219" t="s">
        <v>2245</v>
      </c>
      <c r="G2512" s="217"/>
      <c r="H2512" s="220">
        <v>2.64</v>
      </c>
      <c r="I2512" s="221"/>
      <c r="J2512" s="217"/>
      <c r="K2512" s="217"/>
      <c r="L2512" s="222"/>
      <c r="M2512" s="223"/>
      <c r="N2512" s="224"/>
      <c r="O2512" s="224"/>
      <c r="P2512" s="224"/>
      <c r="Q2512" s="224"/>
      <c r="R2512" s="224"/>
      <c r="S2512" s="224"/>
      <c r="T2512" s="225"/>
      <c r="AT2512" s="226" t="s">
        <v>183</v>
      </c>
      <c r="AU2512" s="226" t="s">
        <v>89</v>
      </c>
      <c r="AV2512" s="14" t="s">
        <v>89</v>
      </c>
      <c r="AW2512" s="14" t="s">
        <v>36</v>
      </c>
      <c r="AX2512" s="14" t="s">
        <v>87</v>
      </c>
      <c r="AY2512" s="226" t="s">
        <v>174</v>
      </c>
    </row>
    <row r="2513" spans="1:65" s="2" customFormat="1" ht="14.45" customHeight="1">
      <c r="A2513" s="35"/>
      <c r="B2513" s="36"/>
      <c r="C2513" s="192" t="s">
        <v>2246</v>
      </c>
      <c r="D2513" s="192" t="s">
        <v>176</v>
      </c>
      <c r="E2513" s="193" t="s">
        <v>2247</v>
      </c>
      <c r="F2513" s="194" t="s">
        <v>2248</v>
      </c>
      <c r="G2513" s="195" t="s">
        <v>1573</v>
      </c>
      <c r="H2513" s="259"/>
      <c r="I2513" s="197"/>
      <c r="J2513" s="198">
        <f>ROUND(I2513*H2513,2)</f>
        <v>0</v>
      </c>
      <c r="K2513" s="194" t="s">
        <v>180</v>
      </c>
      <c r="L2513" s="40"/>
      <c r="M2513" s="199" t="s">
        <v>1</v>
      </c>
      <c r="N2513" s="200" t="s">
        <v>44</v>
      </c>
      <c r="O2513" s="72"/>
      <c r="P2513" s="201">
        <f>O2513*H2513</f>
        <v>0</v>
      </c>
      <c r="Q2513" s="201">
        <v>0</v>
      </c>
      <c r="R2513" s="201">
        <f>Q2513*H2513</f>
        <v>0</v>
      </c>
      <c r="S2513" s="201">
        <v>0</v>
      </c>
      <c r="T2513" s="202">
        <f>S2513*H2513</f>
        <v>0</v>
      </c>
      <c r="U2513" s="35"/>
      <c r="V2513" s="35"/>
      <c r="W2513" s="35"/>
      <c r="X2513" s="35"/>
      <c r="Y2513" s="35"/>
      <c r="Z2513" s="35"/>
      <c r="AA2513" s="35"/>
      <c r="AB2513" s="35"/>
      <c r="AC2513" s="35"/>
      <c r="AD2513" s="35"/>
      <c r="AE2513" s="35"/>
      <c r="AR2513" s="203" t="s">
        <v>278</v>
      </c>
      <c r="AT2513" s="203" t="s">
        <v>176</v>
      </c>
      <c r="AU2513" s="203" t="s">
        <v>89</v>
      </c>
      <c r="AY2513" s="18" t="s">
        <v>174</v>
      </c>
      <c r="BE2513" s="204">
        <f>IF(N2513="základní",J2513,0)</f>
        <v>0</v>
      </c>
      <c r="BF2513" s="204">
        <f>IF(N2513="snížená",J2513,0)</f>
        <v>0</v>
      </c>
      <c r="BG2513" s="204">
        <f>IF(N2513="zákl. přenesená",J2513,0)</f>
        <v>0</v>
      </c>
      <c r="BH2513" s="204">
        <f>IF(N2513="sníž. přenesená",J2513,0)</f>
        <v>0</v>
      </c>
      <c r="BI2513" s="204">
        <f>IF(N2513="nulová",J2513,0)</f>
        <v>0</v>
      </c>
      <c r="BJ2513" s="18" t="s">
        <v>87</v>
      </c>
      <c r="BK2513" s="204">
        <f>ROUND(I2513*H2513,2)</f>
        <v>0</v>
      </c>
      <c r="BL2513" s="18" t="s">
        <v>278</v>
      </c>
      <c r="BM2513" s="203" t="s">
        <v>2249</v>
      </c>
    </row>
    <row r="2514" spans="2:63" s="12" customFormat="1" ht="22.9" customHeight="1">
      <c r="B2514" s="176"/>
      <c r="C2514" s="177"/>
      <c r="D2514" s="178" t="s">
        <v>78</v>
      </c>
      <c r="E2514" s="190" t="s">
        <v>2250</v>
      </c>
      <c r="F2514" s="190" t="s">
        <v>2251</v>
      </c>
      <c r="G2514" s="177"/>
      <c r="H2514" s="177"/>
      <c r="I2514" s="180"/>
      <c r="J2514" s="191">
        <f>BK2514</f>
        <v>0</v>
      </c>
      <c r="K2514" s="177"/>
      <c r="L2514" s="182"/>
      <c r="M2514" s="183"/>
      <c r="N2514" s="184"/>
      <c r="O2514" s="184"/>
      <c r="P2514" s="185">
        <f>SUM(P2515:P2614)</f>
        <v>0</v>
      </c>
      <c r="Q2514" s="184"/>
      <c r="R2514" s="185">
        <f>SUM(R2515:R2614)</f>
        <v>0.04591062</v>
      </c>
      <c r="S2514" s="184"/>
      <c r="T2514" s="186">
        <f>SUM(T2515:T2614)</f>
        <v>0</v>
      </c>
      <c r="AR2514" s="187" t="s">
        <v>89</v>
      </c>
      <c r="AT2514" s="188" t="s">
        <v>78</v>
      </c>
      <c r="AU2514" s="188" t="s">
        <v>87</v>
      </c>
      <c r="AY2514" s="187" t="s">
        <v>174</v>
      </c>
      <c r="BK2514" s="189">
        <f>SUM(BK2515:BK2614)</f>
        <v>0</v>
      </c>
    </row>
    <row r="2515" spans="1:65" s="2" customFormat="1" ht="14.45" customHeight="1">
      <c r="A2515" s="35"/>
      <c r="B2515" s="36"/>
      <c r="C2515" s="192" t="s">
        <v>2252</v>
      </c>
      <c r="D2515" s="192" t="s">
        <v>176</v>
      </c>
      <c r="E2515" s="193" t="s">
        <v>2253</v>
      </c>
      <c r="F2515" s="194" t="s">
        <v>2254</v>
      </c>
      <c r="G2515" s="195" t="s">
        <v>179</v>
      </c>
      <c r="H2515" s="196">
        <v>39.95</v>
      </c>
      <c r="I2515" s="197"/>
      <c r="J2515" s="198">
        <f>ROUND(I2515*H2515,2)</f>
        <v>0</v>
      </c>
      <c r="K2515" s="194" t="s">
        <v>180</v>
      </c>
      <c r="L2515" s="40"/>
      <c r="M2515" s="199" t="s">
        <v>1</v>
      </c>
      <c r="N2515" s="200" t="s">
        <v>44</v>
      </c>
      <c r="O2515" s="72"/>
      <c r="P2515" s="201">
        <f>O2515*H2515</f>
        <v>0</v>
      </c>
      <c r="Q2515" s="201">
        <v>0.00015</v>
      </c>
      <c r="R2515" s="201">
        <f>Q2515*H2515</f>
        <v>0.0059924999999999996</v>
      </c>
      <c r="S2515" s="201">
        <v>0</v>
      </c>
      <c r="T2515" s="202">
        <f>S2515*H2515</f>
        <v>0</v>
      </c>
      <c r="U2515" s="35"/>
      <c r="V2515" s="35"/>
      <c r="W2515" s="35"/>
      <c r="X2515" s="35"/>
      <c r="Y2515" s="35"/>
      <c r="Z2515" s="35"/>
      <c r="AA2515" s="35"/>
      <c r="AB2515" s="35"/>
      <c r="AC2515" s="35"/>
      <c r="AD2515" s="35"/>
      <c r="AE2515" s="35"/>
      <c r="AR2515" s="203" t="s">
        <v>278</v>
      </c>
      <c r="AT2515" s="203" t="s">
        <v>176</v>
      </c>
      <c r="AU2515" s="203" t="s">
        <v>89</v>
      </c>
      <c r="AY2515" s="18" t="s">
        <v>174</v>
      </c>
      <c r="BE2515" s="204">
        <f>IF(N2515="základní",J2515,0)</f>
        <v>0</v>
      </c>
      <c r="BF2515" s="204">
        <f>IF(N2515="snížená",J2515,0)</f>
        <v>0</v>
      </c>
      <c r="BG2515" s="204">
        <f>IF(N2515="zákl. přenesená",J2515,0)</f>
        <v>0</v>
      </c>
      <c r="BH2515" s="204">
        <f>IF(N2515="sníž. přenesená",J2515,0)</f>
        <v>0</v>
      </c>
      <c r="BI2515" s="204">
        <f>IF(N2515="nulová",J2515,0)</f>
        <v>0</v>
      </c>
      <c r="BJ2515" s="18" t="s">
        <v>87</v>
      </c>
      <c r="BK2515" s="204">
        <f>ROUND(I2515*H2515,2)</f>
        <v>0</v>
      </c>
      <c r="BL2515" s="18" t="s">
        <v>278</v>
      </c>
      <c r="BM2515" s="203" t="s">
        <v>2255</v>
      </c>
    </row>
    <row r="2516" spans="2:51" s="13" customFormat="1" ht="11.25">
      <c r="B2516" s="205"/>
      <c r="C2516" s="206"/>
      <c r="D2516" s="207" t="s">
        <v>183</v>
      </c>
      <c r="E2516" s="208" t="s">
        <v>1</v>
      </c>
      <c r="F2516" s="209" t="s">
        <v>1920</v>
      </c>
      <c r="G2516" s="206"/>
      <c r="H2516" s="208" t="s">
        <v>1</v>
      </c>
      <c r="I2516" s="210"/>
      <c r="J2516" s="206"/>
      <c r="K2516" s="206"/>
      <c r="L2516" s="211"/>
      <c r="M2516" s="212"/>
      <c r="N2516" s="213"/>
      <c r="O2516" s="213"/>
      <c r="P2516" s="213"/>
      <c r="Q2516" s="213"/>
      <c r="R2516" s="213"/>
      <c r="S2516" s="213"/>
      <c r="T2516" s="214"/>
      <c r="AT2516" s="215" t="s">
        <v>183</v>
      </c>
      <c r="AU2516" s="215" t="s">
        <v>89</v>
      </c>
      <c r="AV2516" s="13" t="s">
        <v>87</v>
      </c>
      <c r="AW2516" s="13" t="s">
        <v>36</v>
      </c>
      <c r="AX2516" s="13" t="s">
        <v>79</v>
      </c>
      <c r="AY2516" s="215" t="s">
        <v>174</v>
      </c>
    </row>
    <row r="2517" spans="2:51" s="13" customFormat="1" ht="11.25">
      <c r="B2517" s="205"/>
      <c r="C2517" s="206"/>
      <c r="D2517" s="207" t="s">
        <v>183</v>
      </c>
      <c r="E2517" s="208" t="s">
        <v>1</v>
      </c>
      <c r="F2517" s="209" t="s">
        <v>2256</v>
      </c>
      <c r="G2517" s="206"/>
      <c r="H2517" s="208" t="s">
        <v>1</v>
      </c>
      <c r="I2517" s="210"/>
      <c r="J2517" s="206"/>
      <c r="K2517" s="206"/>
      <c r="L2517" s="211"/>
      <c r="M2517" s="212"/>
      <c r="N2517" s="213"/>
      <c r="O2517" s="213"/>
      <c r="P2517" s="213"/>
      <c r="Q2517" s="213"/>
      <c r="R2517" s="213"/>
      <c r="S2517" s="213"/>
      <c r="T2517" s="214"/>
      <c r="AT2517" s="215" t="s">
        <v>183</v>
      </c>
      <c r="AU2517" s="215" t="s">
        <v>89</v>
      </c>
      <c r="AV2517" s="13" t="s">
        <v>87</v>
      </c>
      <c r="AW2517" s="13" t="s">
        <v>36</v>
      </c>
      <c r="AX2517" s="13" t="s">
        <v>79</v>
      </c>
      <c r="AY2517" s="215" t="s">
        <v>174</v>
      </c>
    </row>
    <row r="2518" spans="2:51" s="14" customFormat="1" ht="11.25">
      <c r="B2518" s="216"/>
      <c r="C2518" s="217"/>
      <c r="D2518" s="207" t="s">
        <v>183</v>
      </c>
      <c r="E2518" s="218" t="s">
        <v>1</v>
      </c>
      <c r="F2518" s="219" t="s">
        <v>2257</v>
      </c>
      <c r="G2518" s="217"/>
      <c r="H2518" s="220">
        <v>22.95</v>
      </c>
      <c r="I2518" s="221"/>
      <c r="J2518" s="217"/>
      <c r="K2518" s="217"/>
      <c r="L2518" s="222"/>
      <c r="M2518" s="223"/>
      <c r="N2518" s="224"/>
      <c r="O2518" s="224"/>
      <c r="P2518" s="224"/>
      <c r="Q2518" s="224"/>
      <c r="R2518" s="224"/>
      <c r="S2518" s="224"/>
      <c r="T2518" s="225"/>
      <c r="AT2518" s="226" t="s">
        <v>183</v>
      </c>
      <c r="AU2518" s="226" t="s">
        <v>89</v>
      </c>
      <c r="AV2518" s="14" t="s">
        <v>89</v>
      </c>
      <c r="AW2518" s="14" t="s">
        <v>36</v>
      </c>
      <c r="AX2518" s="14" t="s">
        <v>79</v>
      </c>
      <c r="AY2518" s="226" t="s">
        <v>174</v>
      </c>
    </row>
    <row r="2519" spans="2:51" s="14" customFormat="1" ht="11.25">
      <c r="B2519" s="216"/>
      <c r="C2519" s="217"/>
      <c r="D2519" s="207" t="s">
        <v>183</v>
      </c>
      <c r="E2519" s="218" t="s">
        <v>1</v>
      </c>
      <c r="F2519" s="219" t="s">
        <v>2258</v>
      </c>
      <c r="G2519" s="217"/>
      <c r="H2519" s="220">
        <v>17</v>
      </c>
      <c r="I2519" s="221"/>
      <c r="J2519" s="217"/>
      <c r="K2519" s="217"/>
      <c r="L2519" s="222"/>
      <c r="M2519" s="223"/>
      <c r="N2519" s="224"/>
      <c r="O2519" s="224"/>
      <c r="P2519" s="224"/>
      <c r="Q2519" s="224"/>
      <c r="R2519" s="224"/>
      <c r="S2519" s="224"/>
      <c r="T2519" s="225"/>
      <c r="AT2519" s="226" t="s">
        <v>183</v>
      </c>
      <c r="AU2519" s="226" t="s">
        <v>89</v>
      </c>
      <c r="AV2519" s="14" t="s">
        <v>89</v>
      </c>
      <c r="AW2519" s="14" t="s">
        <v>36</v>
      </c>
      <c r="AX2519" s="14" t="s">
        <v>79</v>
      </c>
      <c r="AY2519" s="226" t="s">
        <v>174</v>
      </c>
    </row>
    <row r="2520" spans="2:51" s="15" customFormat="1" ht="11.25">
      <c r="B2520" s="227"/>
      <c r="C2520" s="228"/>
      <c r="D2520" s="207" t="s">
        <v>183</v>
      </c>
      <c r="E2520" s="229" t="s">
        <v>1</v>
      </c>
      <c r="F2520" s="230" t="s">
        <v>188</v>
      </c>
      <c r="G2520" s="228"/>
      <c r="H2520" s="231">
        <v>39.95</v>
      </c>
      <c r="I2520" s="232"/>
      <c r="J2520" s="228"/>
      <c r="K2520" s="228"/>
      <c r="L2520" s="233"/>
      <c r="M2520" s="234"/>
      <c r="N2520" s="235"/>
      <c r="O2520" s="235"/>
      <c r="P2520" s="235"/>
      <c r="Q2520" s="235"/>
      <c r="R2520" s="235"/>
      <c r="S2520" s="235"/>
      <c r="T2520" s="236"/>
      <c r="AT2520" s="237" t="s">
        <v>183</v>
      </c>
      <c r="AU2520" s="237" t="s">
        <v>89</v>
      </c>
      <c r="AV2520" s="15" t="s">
        <v>181</v>
      </c>
      <c r="AW2520" s="15" t="s">
        <v>36</v>
      </c>
      <c r="AX2520" s="15" t="s">
        <v>87</v>
      </c>
      <c r="AY2520" s="237" t="s">
        <v>174</v>
      </c>
    </row>
    <row r="2521" spans="1:65" s="2" customFormat="1" ht="14.45" customHeight="1">
      <c r="A2521" s="35"/>
      <c r="B2521" s="36"/>
      <c r="C2521" s="192" t="s">
        <v>2259</v>
      </c>
      <c r="D2521" s="192" t="s">
        <v>176</v>
      </c>
      <c r="E2521" s="193" t="s">
        <v>2260</v>
      </c>
      <c r="F2521" s="194" t="s">
        <v>2261</v>
      </c>
      <c r="G2521" s="195" t="s">
        <v>179</v>
      </c>
      <c r="H2521" s="196">
        <v>74.134</v>
      </c>
      <c r="I2521" s="197"/>
      <c r="J2521" s="198">
        <f>ROUND(I2521*H2521,2)</f>
        <v>0</v>
      </c>
      <c r="K2521" s="194" t="s">
        <v>180</v>
      </c>
      <c r="L2521" s="40"/>
      <c r="M2521" s="199" t="s">
        <v>1</v>
      </c>
      <c r="N2521" s="200" t="s">
        <v>44</v>
      </c>
      <c r="O2521" s="72"/>
      <c r="P2521" s="201">
        <f>O2521*H2521</f>
        <v>0</v>
      </c>
      <c r="Q2521" s="201">
        <v>8E-05</v>
      </c>
      <c r="R2521" s="201">
        <f>Q2521*H2521</f>
        <v>0.0059307200000000004</v>
      </c>
      <c r="S2521" s="201">
        <v>0</v>
      </c>
      <c r="T2521" s="202">
        <f>S2521*H2521</f>
        <v>0</v>
      </c>
      <c r="U2521" s="35"/>
      <c r="V2521" s="35"/>
      <c r="W2521" s="35"/>
      <c r="X2521" s="35"/>
      <c r="Y2521" s="35"/>
      <c r="Z2521" s="35"/>
      <c r="AA2521" s="35"/>
      <c r="AB2521" s="35"/>
      <c r="AC2521" s="35"/>
      <c r="AD2521" s="35"/>
      <c r="AE2521" s="35"/>
      <c r="AR2521" s="203" t="s">
        <v>278</v>
      </c>
      <c r="AT2521" s="203" t="s">
        <v>176</v>
      </c>
      <c r="AU2521" s="203" t="s">
        <v>89</v>
      </c>
      <c r="AY2521" s="18" t="s">
        <v>174</v>
      </c>
      <c r="BE2521" s="204">
        <f>IF(N2521="základní",J2521,0)</f>
        <v>0</v>
      </c>
      <c r="BF2521" s="204">
        <f>IF(N2521="snížená",J2521,0)</f>
        <v>0</v>
      </c>
      <c r="BG2521" s="204">
        <f>IF(N2521="zákl. přenesená",J2521,0)</f>
        <v>0</v>
      </c>
      <c r="BH2521" s="204">
        <f>IF(N2521="sníž. přenesená",J2521,0)</f>
        <v>0</v>
      </c>
      <c r="BI2521" s="204">
        <f>IF(N2521="nulová",J2521,0)</f>
        <v>0</v>
      </c>
      <c r="BJ2521" s="18" t="s">
        <v>87</v>
      </c>
      <c r="BK2521" s="204">
        <f>ROUND(I2521*H2521,2)</f>
        <v>0</v>
      </c>
      <c r="BL2521" s="18" t="s">
        <v>278</v>
      </c>
      <c r="BM2521" s="203" t="s">
        <v>2262</v>
      </c>
    </row>
    <row r="2522" spans="2:51" s="13" customFormat="1" ht="11.25">
      <c r="B2522" s="205"/>
      <c r="C2522" s="206"/>
      <c r="D2522" s="207" t="s">
        <v>183</v>
      </c>
      <c r="E2522" s="208" t="s">
        <v>1</v>
      </c>
      <c r="F2522" s="209" t="s">
        <v>529</v>
      </c>
      <c r="G2522" s="206"/>
      <c r="H2522" s="208" t="s">
        <v>1</v>
      </c>
      <c r="I2522" s="210"/>
      <c r="J2522" s="206"/>
      <c r="K2522" s="206"/>
      <c r="L2522" s="211"/>
      <c r="M2522" s="212"/>
      <c r="N2522" s="213"/>
      <c r="O2522" s="213"/>
      <c r="P2522" s="213"/>
      <c r="Q2522" s="213"/>
      <c r="R2522" s="213"/>
      <c r="S2522" s="213"/>
      <c r="T2522" s="214"/>
      <c r="AT2522" s="215" t="s">
        <v>183</v>
      </c>
      <c r="AU2522" s="215" t="s">
        <v>89</v>
      </c>
      <c r="AV2522" s="13" t="s">
        <v>87</v>
      </c>
      <c r="AW2522" s="13" t="s">
        <v>36</v>
      </c>
      <c r="AX2522" s="13" t="s">
        <v>79</v>
      </c>
      <c r="AY2522" s="215" t="s">
        <v>174</v>
      </c>
    </row>
    <row r="2523" spans="2:51" s="13" customFormat="1" ht="11.25">
      <c r="B2523" s="205"/>
      <c r="C2523" s="206"/>
      <c r="D2523" s="207" t="s">
        <v>183</v>
      </c>
      <c r="E2523" s="208" t="s">
        <v>1</v>
      </c>
      <c r="F2523" s="209" t="s">
        <v>582</v>
      </c>
      <c r="G2523" s="206"/>
      <c r="H2523" s="208" t="s">
        <v>1</v>
      </c>
      <c r="I2523" s="210"/>
      <c r="J2523" s="206"/>
      <c r="K2523" s="206"/>
      <c r="L2523" s="211"/>
      <c r="M2523" s="212"/>
      <c r="N2523" s="213"/>
      <c r="O2523" s="213"/>
      <c r="P2523" s="213"/>
      <c r="Q2523" s="213"/>
      <c r="R2523" s="213"/>
      <c r="S2523" s="213"/>
      <c r="T2523" s="214"/>
      <c r="AT2523" s="215" t="s">
        <v>183</v>
      </c>
      <c r="AU2523" s="215" t="s">
        <v>89</v>
      </c>
      <c r="AV2523" s="13" t="s">
        <v>87</v>
      </c>
      <c r="AW2523" s="13" t="s">
        <v>36</v>
      </c>
      <c r="AX2523" s="13" t="s">
        <v>79</v>
      </c>
      <c r="AY2523" s="215" t="s">
        <v>174</v>
      </c>
    </row>
    <row r="2524" spans="2:51" s="13" customFormat="1" ht="11.25">
      <c r="B2524" s="205"/>
      <c r="C2524" s="206"/>
      <c r="D2524" s="207" t="s">
        <v>183</v>
      </c>
      <c r="E2524" s="208" t="s">
        <v>1</v>
      </c>
      <c r="F2524" s="209" t="s">
        <v>583</v>
      </c>
      <c r="G2524" s="206"/>
      <c r="H2524" s="208" t="s">
        <v>1</v>
      </c>
      <c r="I2524" s="210"/>
      <c r="J2524" s="206"/>
      <c r="K2524" s="206"/>
      <c r="L2524" s="211"/>
      <c r="M2524" s="212"/>
      <c r="N2524" s="213"/>
      <c r="O2524" s="213"/>
      <c r="P2524" s="213"/>
      <c r="Q2524" s="213"/>
      <c r="R2524" s="213"/>
      <c r="S2524" s="213"/>
      <c r="T2524" s="214"/>
      <c r="AT2524" s="215" t="s">
        <v>183</v>
      </c>
      <c r="AU2524" s="215" t="s">
        <v>89</v>
      </c>
      <c r="AV2524" s="13" t="s">
        <v>87</v>
      </c>
      <c r="AW2524" s="13" t="s">
        <v>36</v>
      </c>
      <c r="AX2524" s="13" t="s">
        <v>79</v>
      </c>
      <c r="AY2524" s="215" t="s">
        <v>174</v>
      </c>
    </row>
    <row r="2525" spans="2:51" s="14" customFormat="1" ht="11.25">
      <c r="B2525" s="216"/>
      <c r="C2525" s="217"/>
      <c r="D2525" s="207" t="s">
        <v>183</v>
      </c>
      <c r="E2525" s="218" t="s">
        <v>1</v>
      </c>
      <c r="F2525" s="219" t="s">
        <v>2263</v>
      </c>
      <c r="G2525" s="217"/>
      <c r="H2525" s="220">
        <v>21.06</v>
      </c>
      <c r="I2525" s="221"/>
      <c r="J2525" s="217"/>
      <c r="K2525" s="217"/>
      <c r="L2525" s="222"/>
      <c r="M2525" s="223"/>
      <c r="N2525" s="224"/>
      <c r="O2525" s="224"/>
      <c r="P2525" s="224"/>
      <c r="Q2525" s="224"/>
      <c r="R2525" s="224"/>
      <c r="S2525" s="224"/>
      <c r="T2525" s="225"/>
      <c r="AT2525" s="226" t="s">
        <v>183</v>
      </c>
      <c r="AU2525" s="226" t="s">
        <v>89</v>
      </c>
      <c r="AV2525" s="14" t="s">
        <v>89</v>
      </c>
      <c r="AW2525" s="14" t="s">
        <v>36</v>
      </c>
      <c r="AX2525" s="14" t="s">
        <v>79</v>
      </c>
      <c r="AY2525" s="226" t="s">
        <v>174</v>
      </c>
    </row>
    <row r="2526" spans="2:51" s="13" customFormat="1" ht="11.25">
      <c r="B2526" s="205"/>
      <c r="C2526" s="206"/>
      <c r="D2526" s="207" t="s">
        <v>183</v>
      </c>
      <c r="E2526" s="208" t="s">
        <v>1</v>
      </c>
      <c r="F2526" s="209" t="s">
        <v>585</v>
      </c>
      <c r="G2526" s="206"/>
      <c r="H2526" s="208" t="s">
        <v>1</v>
      </c>
      <c r="I2526" s="210"/>
      <c r="J2526" s="206"/>
      <c r="K2526" s="206"/>
      <c r="L2526" s="211"/>
      <c r="M2526" s="212"/>
      <c r="N2526" s="213"/>
      <c r="O2526" s="213"/>
      <c r="P2526" s="213"/>
      <c r="Q2526" s="213"/>
      <c r="R2526" s="213"/>
      <c r="S2526" s="213"/>
      <c r="T2526" s="214"/>
      <c r="AT2526" s="215" t="s">
        <v>183</v>
      </c>
      <c r="AU2526" s="215" t="s">
        <v>89</v>
      </c>
      <c r="AV2526" s="13" t="s">
        <v>87</v>
      </c>
      <c r="AW2526" s="13" t="s">
        <v>36</v>
      </c>
      <c r="AX2526" s="13" t="s">
        <v>79</v>
      </c>
      <c r="AY2526" s="215" t="s">
        <v>174</v>
      </c>
    </row>
    <row r="2527" spans="2:51" s="14" customFormat="1" ht="11.25">
      <c r="B2527" s="216"/>
      <c r="C2527" s="217"/>
      <c r="D2527" s="207" t="s">
        <v>183</v>
      </c>
      <c r="E2527" s="218" t="s">
        <v>1</v>
      </c>
      <c r="F2527" s="219" t="s">
        <v>2264</v>
      </c>
      <c r="G2527" s="217"/>
      <c r="H2527" s="220">
        <v>4.68</v>
      </c>
      <c r="I2527" s="221"/>
      <c r="J2527" s="217"/>
      <c r="K2527" s="217"/>
      <c r="L2527" s="222"/>
      <c r="M2527" s="223"/>
      <c r="N2527" s="224"/>
      <c r="O2527" s="224"/>
      <c r="P2527" s="224"/>
      <c r="Q2527" s="224"/>
      <c r="R2527" s="224"/>
      <c r="S2527" s="224"/>
      <c r="T2527" s="225"/>
      <c r="AT2527" s="226" t="s">
        <v>183</v>
      </c>
      <c r="AU2527" s="226" t="s">
        <v>89</v>
      </c>
      <c r="AV2527" s="14" t="s">
        <v>89</v>
      </c>
      <c r="AW2527" s="14" t="s">
        <v>36</v>
      </c>
      <c r="AX2527" s="14" t="s">
        <v>79</v>
      </c>
      <c r="AY2527" s="226" t="s">
        <v>174</v>
      </c>
    </row>
    <row r="2528" spans="2:51" s="16" customFormat="1" ht="11.25">
      <c r="B2528" s="238"/>
      <c r="C2528" s="239"/>
      <c r="D2528" s="207" t="s">
        <v>183</v>
      </c>
      <c r="E2528" s="240" t="s">
        <v>1</v>
      </c>
      <c r="F2528" s="241" t="s">
        <v>226</v>
      </c>
      <c r="G2528" s="239"/>
      <c r="H2528" s="242">
        <v>25.74</v>
      </c>
      <c r="I2528" s="243"/>
      <c r="J2528" s="239"/>
      <c r="K2528" s="239"/>
      <c r="L2528" s="244"/>
      <c r="M2528" s="245"/>
      <c r="N2528" s="246"/>
      <c r="O2528" s="246"/>
      <c r="P2528" s="246"/>
      <c r="Q2528" s="246"/>
      <c r="R2528" s="246"/>
      <c r="S2528" s="246"/>
      <c r="T2528" s="247"/>
      <c r="AT2528" s="248" t="s">
        <v>183</v>
      </c>
      <c r="AU2528" s="248" t="s">
        <v>89</v>
      </c>
      <c r="AV2528" s="16" t="s">
        <v>194</v>
      </c>
      <c r="AW2528" s="16" t="s">
        <v>36</v>
      </c>
      <c r="AX2528" s="16" t="s">
        <v>79</v>
      </c>
      <c r="AY2528" s="248" t="s">
        <v>174</v>
      </c>
    </row>
    <row r="2529" spans="2:51" s="13" customFormat="1" ht="11.25">
      <c r="B2529" s="205"/>
      <c r="C2529" s="206"/>
      <c r="D2529" s="207" t="s">
        <v>183</v>
      </c>
      <c r="E2529" s="208" t="s">
        <v>1</v>
      </c>
      <c r="F2529" s="209" t="s">
        <v>587</v>
      </c>
      <c r="G2529" s="206"/>
      <c r="H2529" s="208" t="s">
        <v>1</v>
      </c>
      <c r="I2529" s="210"/>
      <c r="J2529" s="206"/>
      <c r="K2529" s="206"/>
      <c r="L2529" s="211"/>
      <c r="M2529" s="212"/>
      <c r="N2529" s="213"/>
      <c r="O2529" s="213"/>
      <c r="P2529" s="213"/>
      <c r="Q2529" s="213"/>
      <c r="R2529" s="213"/>
      <c r="S2529" s="213"/>
      <c r="T2529" s="214"/>
      <c r="AT2529" s="215" t="s">
        <v>183</v>
      </c>
      <c r="AU2529" s="215" t="s">
        <v>89</v>
      </c>
      <c r="AV2529" s="13" t="s">
        <v>87</v>
      </c>
      <c r="AW2529" s="13" t="s">
        <v>36</v>
      </c>
      <c r="AX2529" s="13" t="s">
        <v>79</v>
      </c>
      <c r="AY2529" s="215" t="s">
        <v>174</v>
      </c>
    </row>
    <row r="2530" spans="2:51" s="13" customFormat="1" ht="11.25">
      <c r="B2530" s="205"/>
      <c r="C2530" s="206"/>
      <c r="D2530" s="207" t="s">
        <v>183</v>
      </c>
      <c r="E2530" s="208" t="s">
        <v>1</v>
      </c>
      <c r="F2530" s="209" t="s">
        <v>588</v>
      </c>
      <c r="G2530" s="206"/>
      <c r="H2530" s="208" t="s">
        <v>1</v>
      </c>
      <c r="I2530" s="210"/>
      <c r="J2530" s="206"/>
      <c r="K2530" s="206"/>
      <c r="L2530" s="211"/>
      <c r="M2530" s="212"/>
      <c r="N2530" s="213"/>
      <c r="O2530" s="213"/>
      <c r="P2530" s="213"/>
      <c r="Q2530" s="213"/>
      <c r="R2530" s="213"/>
      <c r="S2530" s="213"/>
      <c r="T2530" s="214"/>
      <c r="AT2530" s="215" t="s">
        <v>183</v>
      </c>
      <c r="AU2530" s="215" t="s">
        <v>89</v>
      </c>
      <c r="AV2530" s="13" t="s">
        <v>87</v>
      </c>
      <c r="AW2530" s="13" t="s">
        <v>36</v>
      </c>
      <c r="AX2530" s="13" t="s">
        <v>79</v>
      </c>
      <c r="AY2530" s="215" t="s">
        <v>174</v>
      </c>
    </row>
    <row r="2531" spans="2:51" s="14" customFormat="1" ht="11.25">
      <c r="B2531" s="216"/>
      <c r="C2531" s="217"/>
      <c r="D2531" s="207" t="s">
        <v>183</v>
      </c>
      <c r="E2531" s="218" t="s">
        <v>1</v>
      </c>
      <c r="F2531" s="219" t="s">
        <v>589</v>
      </c>
      <c r="G2531" s="217"/>
      <c r="H2531" s="220">
        <v>0.025</v>
      </c>
      <c r="I2531" s="221"/>
      <c r="J2531" s="217"/>
      <c r="K2531" s="217"/>
      <c r="L2531" s="222"/>
      <c r="M2531" s="223"/>
      <c r="N2531" s="224"/>
      <c r="O2531" s="224"/>
      <c r="P2531" s="224"/>
      <c r="Q2531" s="224"/>
      <c r="R2531" s="224"/>
      <c r="S2531" s="224"/>
      <c r="T2531" s="225"/>
      <c r="AT2531" s="226" t="s">
        <v>183</v>
      </c>
      <c r="AU2531" s="226" t="s">
        <v>89</v>
      </c>
      <c r="AV2531" s="14" t="s">
        <v>89</v>
      </c>
      <c r="AW2531" s="14" t="s">
        <v>36</v>
      </c>
      <c r="AX2531" s="14" t="s">
        <v>79</v>
      </c>
      <c r="AY2531" s="226" t="s">
        <v>174</v>
      </c>
    </row>
    <row r="2532" spans="2:51" s="16" customFormat="1" ht="11.25">
      <c r="B2532" s="238"/>
      <c r="C2532" s="239"/>
      <c r="D2532" s="207" t="s">
        <v>183</v>
      </c>
      <c r="E2532" s="240" t="s">
        <v>1</v>
      </c>
      <c r="F2532" s="241" t="s">
        <v>226</v>
      </c>
      <c r="G2532" s="239"/>
      <c r="H2532" s="242">
        <v>0.025</v>
      </c>
      <c r="I2532" s="243"/>
      <c r="J2532" s="239"/>
      <c r="K2532" s="239"/>
      <c r="L2532" s="244"/>
      <c r="M2532" s="245"/>
      <c r="N2532" s="246"/>
      <c r="O2532" s="246"/>
      <c r="P2532" s="246"/>
      <c r="Q2532" s="246"/>
      <c r="R2532" s="246"/>
      <c r="S2532" s="246"/>
      <c r="T2532" s="247"/>
      <c r="AT2532" s="248" t="s">
        <v>183</v>
      </c>
      <c r="AU2532" s="248" t="s">
        <v>89</v>
      </c>
      <c r="AV2532" s="16" t="s">
        <v>194</v>
      </c>
      <c r="AW2532" s="16" t="s">
        <v>36</v>
      </c>
      <c r="AX2532" s="16" t="s">
        <v>79</v>
      </c>
      <c r="AY2532" s="248" t="s">
        <v>174</v>
      </c>
    </row>
    <row r="2533" spans="2:51" s="13" customFormat="1" ht="11.25">
      <c r="B2533" s="205"/>
      <c r="C2533" s="206"/>
      <c r="D2533" s="207" t="s">
        <v>183</v>
      </c>
      <c r="E2533" s="208" t="s">
        <v>1</v>
      </c>
      <c r="F2533" s="209" t="s">
        <v>573</v>
      </c>
      <c r="G2533" s="206"/>
      <c r="H2533" s="208" t="s">
        <v>1</v>
      </c>
      <c r="I2533" s="210"/>
      <c r="J2533" s="206"/>
      <c r="K2533" s="206"/>
      <c r="L2533" s="211"/>
      <c r="M2533" s="212"/>
      <c r="N2533" s="213"/>
      <c r="O2533" s="213"/>
      <c r="P2533" s="213"/>
      <c r="Q2533" s="213"/>
      <c r="R2533" s="213"/>
      <c r="S2533" s="213"/>
      <c r="T2533" s="214"/>
      <c r="AT2533" s="215" t="s">
        <v>183</v>
      </c>
      <c r="AU2533" s="215" t="s">
        <v>89</v>
      </c>
      <c r="AV2533" s="13" t="s">
        <v>87</v>
      </c>
      <c r="AW2533" s="13" t="s">
        <v>36</v>
      </c>
      <c r="AX2533" s="13" t="s">
        <v>79</v>
      </c>
      <c r="AY2533" s="215" t="s">
        <v>174</v>
      </c>
    </row>
    <row r="2534" spans="2:51" s="13" customFormat="1" ht="11.25">
      <c r="B2534" s="205"/>
      <c r="C2534" s="206"/>
      <c r="D2534" s="207" t="s">
        <v>183</v>
      </c>
      <c r="E2534" s="208" t="s">
        <v>1</v>
      </c>
      <c r="F2534" s="209" t="s">
        <v>574</v>
      </c>
      <c r="G2534" s="206"/>
      <c r="H2534" s="208" t="s">
        <v>1</v>
      </c>
      <c r="I2534" s="210"/>
      <c r="J2534" s="206"/>
      <c r="K2534" s="206"/>
      <c r="L2534" s="211"/>
      <c r="M2534" s="212"/>
      <c r="N2534" s="213"/>
      <c r="O2534" s="213"/>
      <c r="P2534" s="213"/>
      <c r="Q2534" s="213"/>
      <c r="R2534" s="213"/>
      <c r="S2534" s="213"/>
      <c r="T2534" s="214"/>
      <c r="AT2534" s="215" t="s">
        <v>183</v>
      </c>
      <c r="AU2534" s="215" t="s">
        <v>89</v>
      </c>
      <c r="AV2534" s="13" t="s">
        <v>87</v>
      </c>
      <c r="AW2534" s="13" t="s">
        <v>36</v>
      </c>
      <c r="AX2534" s="13" t="s">
        <v>79</v>
      </c>
      <c r="AY2534" s="215" t="s">
        <v>174</v>
      </c>
    </row>
    <row r="2535" spans="2:51" s="14" customFormat="1" ht="11.25">
      <c r="B2535" s="216"/>
      <c r="C2535" s="217"/>
      <c r="D2535" s="207" t="s">
        <v>183</v>
      </c>
      <c r="E2535" s="218" t="s">
        <v>1</v>
      </c>
      <c r="F2535" s="219" t="s">
        <v>2265</v>
      </c>
      <c r="G2535" s="217"/>
      <c r="H2535" s="220">
        <v>3.571</v>
      </c>
      <c r="I2535" s="221"/>
      <c r="J2535" s="217"/>
      <c r="K2535" s="217"/>
      <c r="L2535" s="222"/>
      <c r="M2535" s="223"/>
      <c r="N2535" s="224"/>
      <c r="O2535" s="224"/>
      <c r="P2535" s="224"/>
      <c r="Q2535" s="224"/>
      <c r="R2535" s="224"/>
      <c r="S2535" s="224"/>
      <c r="T2535" s="225"/>
      <c r="AT2535" s="226" t="s">
        <v>183</v>
      </c>
      <c r="AU2535" s="226" t="s">
        <v>89</v>
      </c>
      <c r="AV2535" s="14" t="s">
        <v>89</v>
      </c>
      <c r="AW2535" s="14" t="s">
        <v>36</v>
      </c>
      <c r="AX2535" s="14" t="s">
        <v>79</v>
      </c>
      <c r="AY2535" s="226" t="s">
        <v>174</v>
      </c>
    </row>
    <row r="2536" spans="2:51" s="13" customFormat="1" ht="11.25">
      <c r="B2536" s="205"/>
      <c r="C2536" s="206"/>
      <c r="D2536" s="207" t="s">
        <v>183</v>
      </c>
      <c r="E2536" s="208" t="s">
        <v>1</v>
      </c>
      <c r="F2536" s="209" t="s">
        <v>576</v>
      </c>
      <c r="G2536" s="206"/>
      <c r="H2536" s="208" t="s">
        <v>1</v>
      </c>
      <c r="I2536" s="210"/>
      <c r="J2536" s="206"/>
      <c r="K2536" s="206"/>
      <c r="L2536" s="211"/>
      <c r="M2536" s="212"/>
      <c r="N2536" s="213"/>
      <c r="O2536" s="213"/>
      <c r="P2536" s="213"/>
      <c r="Q2536" s="213"/>
      <c r="R2536" s="213"/>
      <c r="S2536" s="213"/>
      <c r="T2536" s="214"/>
      <c r="AT2536" s="215" t="s">
        <v>183</v>
      </c>
      <c r="AU2536" s="215" t="s">
        <v>89</v>
      </c>
      <c r="AV2536" s="13" t="s">
        <v>87</v>
      </c>
      <c r="AW2536" s="13" t="s">
        <v>36</v>
      </c>
      <c r="AX2536" s="13" t="s">
        <v>79</v>
      </c>
      <c r="AY2536" s="215" t="s">
        <v>174</v>
      </c>
    </row>
    <row r="2537" spans="2:51" s="14" customFormat="1" ht="11.25">
      <c r="B2537" s="216"/>
      <c r="C2537" s="217"/>
      <c r="D2537" s="207" t="s">
        <v>183</v>
      </c>
      <c r="E2537" s="218" t="s">
        <v>1</v>
      </c>
      <c r="F2537" s="219" t="s">
        <v>2266</v>
      </c>
      <c r="G2537" s="217"/>
      <c r="H2537" s="220">
        <v>2.778</v>
      </c>
      <c r="I2537" s="221"/>
      <c r="J2537" s="217"/>
      <c r="K2537" s="217"/>
      <c r="L2537" s="222"/>
      <c r="M2537" s="223"/>
      <c r="N2537" s="224"/>
      <c r="O2537" s="224"/>
      <c r="P2537" s="224"/>
      <c r="Q2537" s="224"/>
      <c r="R2537" s="224"/>
      <c r="S2537" s="224"/>
      <c r="T2537" s="225"/>
      <c r="AT2537" s="226" t="s">
        <v>183</v>
      </c>
      <c r="AU2537" s="226" t="s">
        <v>89</v>
      </c>
      <c r="AV2537" s="14" t="s">
        <v>89</v>
      </c>
      <c r="AW2537" s="14" t="s">
        <v>36</v>
      </c>
      <c r="AX2537" s="14" t="s">
        <v>79</v>
      </c>
      <c r="AY2537" s="226" t="s">
        <v>174</v>
      </c>
    </row>
    <row r="2538" spans="2:51" s="16" customFormat="1" ht="11.25">
      <c r="B2538" s="238"/>
      <c r="C2538" s="239"/>
      <c r="D2538" s="207" t="s">
        <v>183</v>
      </c>
      <c r="E2538" s="240" t="s">
        <v>1</v>
      </c>
      <c r="F2538" s="241" t="s">
        <v>226</v>
      </c>
      <c r="G2538" s="239"/>
      <c r="H2538" s="242">
        <v>6.349</v>
      </c>
      <c r="I2538" s="243"/>
      <c r="J2538" s="239"/>
      <c r="K2538" s="239"/>
      <c r="L2538" s="244"/>
      <c r="M2538" s="245"/>
      <c r="N2538" s="246"/>
      <c r="O2538" s="246"/>
      <c r="P2538" s="246"/>
      <c r="Q2538" s="246"/>
      <c r="R2538" s="246"/>
      <c r="S2538" s="246"/>
      <c r="T2538" s="247"/>
      <c r="AT2538" s="248" t="s">
        <v>183</v>
      </c>
      <c r="AU2538" s="248" t="s">
        <v>89</v>
      </c>
      <c r="AV2538" s="16" t="s">
        <v>194</v>
      </c>
      <c r="AW2538" s="16" t="s">
        <v>36</v>
      </c>
      <c r="AX2538" s="16" t="s">
        <v>79</v>
      </c>
      <c r="AY2538" s="248" t="s">
        <v>174</v>
      </c>
    </row>
    <row r="2539" spans="2:51" s="13" customFormat="1" ht="11.25">
      <c r="B2539" s="205"/>
      <c r="C2539" s="206"/>
      <c r="D2539" s="207" t="s">
        <v>183</v>
      </c>
      <c r="E2539" s="208" t="s">
        <v>1</v>
      </c>
      <c r="F2539" s="209" t="s">
        <v>2267</v>
      </c>
      <c r="G2539" s="206"/>
      <c r="H2539" s="208" t="s">
        <v>1</v>
      </c>
      <c r="I2539" s="210"/>
      <c r="J2539" s="206"/>
      <c r="K2539" s="206"/>
      <c r="L2539" s="211"/>
      <c r="M2539" s="212"/>
      <c r="N2539" s="213"/>
      <c r="O2539" s="213"/>
      <c r="P2539" s="213"/>
      <c r="Q2539" s="213"/>
      <c r="R2539" s="213"/>
      <c r="S2539" s="213"/>
      <c r="T2539" s="214"/>
      <c r="AT2539" s="215" t="s">
        <v>183</v>
      </c>
      <c r="AU2539" s="215" t="s">
        <v>89</v>
      </c>
      <c r="AV2539" s="13" t="s">
        <v>87</v>
      </c>
      <c r="AW2539" s="13" t="s">
        <v>36</v>
      </c>
      <c r="AX2539" s="13" t="s">
        <v>79</v>
      </c>
      <c r="AY2539" s="215" t="s">
        <v>174</v>
      </c>
    </row>
    <row r="2540" spans="2:51" s="14" customFormat="1" ht="11.25">
      <c r="B2540" s="216"/>
      <c r="C2540" s="217"/>
      <c r="D2540" s="207" t="s">
        <v>183</v>
      </c>
      <c r="E2540" s="218" t="s">
        <v>1</v>
      </c>
      <c r="F2540" s="219" t="s">
        <v>2268</v>
      </c>
      <c r="G2540" s="217"/>
      <c r="H2540" s="220">
        <v>35.64</v>
      </c>
      <c r="I2540" s="221"/>
      <c r="J2540" s="217"/>
      <c r="K2540" s="217"/>
      <c r="L2540" s="222"/>
      <c r="M2540" s="223"/>
      <c r="N2540" s="224"/>
      <c r="O2540" s="224"/>
      <c r="P2540" s="224"/>
      <c r="Q2540" s="224"/>
      <c r="R2540" s="224"/>
      <c r="S2540" s="224"/>
      <c r="T2540" s="225"/>
      <c r="AT2540" s="226" t="s">
        <v>183</v>
      </c>
      <c r="AU2540" s="226" t="s">
        <v>89</v>
      </c>
      <c r="AV2540" s="14" t="s">
        <v>89</v>
      </c>
      <c r="AW2540" s="14" t="s">
        <v>36</v>
      </c>
      <c r="AX2540" s="14" t="s">
        <v>79</v>
      </c>
      <c r="AY2540" s="226" t="s">
        <v>174</v>
      </c>
    </row>
    <row r="2541" spans="2:51" s="13" customFormat="1" ht="11.25">
      <c r="B2541" s="205"/>
      <c r="C2541" s="206"/>
      <c r="D2541" s="207" t="s">
        <v>183</v>
      </c>
      <c r="E2541" s="208" t="s">
        <v>1</v>
      </c>
      <c r="F2541" s="209" t="s">
        <v>2031</v>
      </c>
      <c r="G2541" s="206"/>
      <c r="H2541" s="208" t="s">
        <v>1</v>
      </c>
      <c r="I2541" s="210"/>
      <c r="J2541" s="206"/>
      <c r="K2541" s="206"/>
      <c r="L2541" s="211"/>
      <c r="M2541" s="212"/>
      <c r="N2541" s="213"/>
      <c r="O2541" s="213"/>
      <c r="P2541" s="213"/>
      <c r="Q2541" s="213"/>
      <c r="R2541" s="213"/>
      <c r="S2541" s="213"/>
      <c r="T2541" s="214"/>
      <c r="AT2541" s="215" t="s">
        <v>183</v>
      </c>
      <c r="AU2541" s="215" t="s">
        <v>89</v>
      </c>
      <c r="AV2541" s="13" t="s">
        <v>87</v>
      </c>
      <c r="AW2541" s="13" t="s">
        <v>36</v>
      </c>
      <c r="AX2541" s="13" t="s">
        <v>79</v>
      </c>
      <c r="AY2541" s="215" t="s">
        <v>174</v>
      </c>
    </row>
    <row r="2542" spans="2:51" s="14" customFormat="1" ht="11.25">
      <c r="B2542" s="216"/>
      <c r="C2542" s="217"/>
      <c r="D2542" s="207" t="s">
        <v>183</v>
      </c>
      <c r="E2542" s="218" t="s">
        <v>1</v>
      </c>
      <c r="F2542" s="219" t="s">
        <v>2269</v>
      </c>
      <c r="G2542" s="217"/>
      <c r="H2542" s="220">
        <v>6.38</v>
      </c>
      <c r="I2542" s="221"/>
      <c r="J2542" s="217"/>
      <c r="K2542" s="217"/>
      <c r="L2542" s="222"/>
      <c r="M2542" s="223"/>
      <c r="N2542" s="224"/>
      <c r="O2542" s="224"/>
      <c r="P2542" s="224"/>
      <c r="Q2542" s="224"/>
      <c r="R2542" s="224"/>
      <c r="S2542" s="224"/>
      <c r="T2542" s="225"/>
      <c r="AT2542" s="226" t="s">
        <v>183</v>
      </c>
      <c r="AU2542" s="226" t="s">
        <v>89</v>
      </c>
      <c r="AV2542" s="14" t="s">
        <v>89</v>
      </c>
      <c r="AW2542" s="14" t="s">
        <v>36</v>
      </c>
      <c r="AX2542" s="14" t="s">
        <v>79</v>
      </c>
      <c r="AY2542" s="226" t="s">
        <v>174</v>
      </c>
    </row>
    <row r="2543" spans="2:51" s="16" customFormat="1" ht="11.25">
      <c r="B2543" s="238"/>
      <c r="C2543" s="239"/>
      <c r="D2543" s="207" t="s">
        <v>183</v>
      </c>
      <c r="E2543" s="240" t="s">
        <v>1</v>
      </c>
      <c r="F2543" s="241" t="s">
        <v>226</v>
      </c>
      <c r="G2543" s="239"/>
      <c r="H2543" s="242">
        <v>42.02</v>
      </c>
      <c r="I2543" s="243"/>
      <c r="J2543" s="239"/>
      <c r="K2543" s="239"/>
      <c r="L2543" s="244"/>
      <c r="M2543" s="245"/>
      <c r="N2543" s="246"/>
      <c r="O2543" s="246"/>
      <c r="P2543" s="246"/>
      <c r="Q2543" s="246"/>
      <c r="R2543" s="246"/>
      <c r="S2543" s="246"/>
      <c r="T2543" s="247"/>
      <c r="AT2543" s="248" t="s">
        <v>183</v>
      </c>
      <c r="AU2543" s="248" t="s">
        <v>89</v>
      </c>
      <c r="AV2543" s="16" t="s">
        <v>194</v>
      </c>
      <c r="AW2543" s="16" t="s">
        <v>36</v>
      </c>
      <c r="AX2543" s="16" t="s">
        <v>79</v>
      </c>
      <c r="AY2543" s="248" t="s">
        <v>174</v>
      </c>
    </row>
    <row r="2544" spans="2:51" s="15" customFormat="1" ht="11.25">
      <c r="B2544" s="227"/>
      <c r="C2544" s="228"/>
      <c r="D2544" s="207" t="s">
        <v>183</v>
      </c>
      <c r="E2544" s="229" t="s">
        <v>1</v>
      </c>
      <c r="F2544" s="230" t="s">
        <v>188</v>
      </c>
      <c r="G2544" s="228"/>
      <c r="H2544" s="231">
        <v>74.13399999999999</v>
      </c>
      <c r="I2544" s="232"/>
      <c r="J2544" s="228"/>
      <c r="K2544" s="228"/>
      <c r="L2544" s="233"/>
      <c r="M2544" s="234"/>
      <c r="N2544" s="235"/>
      <c r="O2544" s="235"/>
      <c r="P2544" s="235"/>
      <c r="Q2544" s="235"/>
      <c r="R2544" s="235"/>
      <c r="S2544" s="235"/>
      <c r="T2544" s="236"/>
      <c r="AT2544" s="237" t="s">
        <v>183</v>
      </c>
      <c r="AU2544" s="237" t="s">
        <v>89</v>
      </c>
      <c r="AV2544" s="15" t="s">
        <v>181</v>
      </c>
      <c r="AW2544" s="15" t="s">
        <v>36</v>
      </c>
      <c r="AX2544" s="15" t="s">
        <v>87</v>
      </c>
      <c r="AY2544" s="237" t="s">
        <v>174</v>
      </c>
    </row>
    <row r="2545" spans="1:65" s="2" customFormat="1" ht="14.45" customHeight="1">
      <c r="A2545" s="35"/>
      <c r="B2545" s="36"/>
      <c r="C2545" s="192" t="s">
        <v>2270</v>
      </c>
      <c r="D2545" s="192" t="s">
        <v>176</v>
      </c>
      <c r="E2545" s="193" t="s">
        <v>2271</v>
      </c>
      <c r="F2545" s="194" t="s">
        <v>2272</v>
      </c>
      <c r="G2545" s="195" t="s">
        <v>179</v>
      </c>
      <c r="H2545" s="196">
        <v>11.116</v>
      </c>
      <c r="I2545" s="197"/>
      <c r="J2545" s="198">
        <f>ROUND(I2545*H2545,2)</f>
        <v>0</v>
      </c>
      <c r="K2545" s="194" t="s">
        <v>180</v>
      </c>
      <c r="L2545" s="40"/>
      <c r="M2545" s="199" t="s">
        <v>1</v>
      </c>
      <c r="N2545" s="200" t="s">
        <v>44</v>
      </c>
      <c r="O2545" s="72"/>
      <c r="P2545" s="201">
        <f>O2545*H2545</f>
        <v>0</v>
      </c>
      <c r="Q2545" s="201">
        <v>0</v>
      </c>
      <c r="R2545" s="201">
        <f>Q2545*H2545</f>
        <v>0</v>
      </c>
      <c r="S2545" s="201">
        <v>0</v>
      </c>
      <c r="T2545" s="202">
        <f>S2545*H2545</f>
        <v>0</v>
      </c>
      <c r="U2545" s="35"/>
      <c r="V2545" s="35"/>
      <c r="W2545" s="35"/>
      <c r="X2545" s="35"/>
      <c r="Y2545" s="35"/>
      <c r="Z2545" s="35"/>
      <c r="AA2545" s="35"/>
      <c r="AB2545" s="35"/>
      <c r="AC2545" s="35"/>
      <c r="AD2545" s="35"/>
      <c r="AE2545" s="35"/>
      <c r="AR2545" s="203" t="s">
        <v>278</v>
      </c>
      <c r="AT2545" s="203" t="s">
        <v>176</v>
      </c>
      <c r="AU2545" s="203" t="s">
        <v>89</v>
      </c>
      <c r="AY2545" s="18" t="s">
        <v>174</v>
      </c>
      <c r="BE2545" s="204">
        <f>IF(N2545="základní",J2545,0)</f>
        <v>0</v>
      </c>
      <c r="BF2545" s="204">
        <f>IF(N2545="snížená",J2545,0)</f>
        <v>0</v>
      </c>
      <c r="BG2545" s="204">
        <f>IF(N2545="zákl. přenesená",J2545,0)</f>
        <v>0</v>
      </c>
      <c r="BH2545" s="204">
        <f>IF(N2545="sníž. přenesená",J2545,0)</f>
        <v>0</v>
      </c>
      <c r="BI2545" s="204">
        <f>IF(N2545="nulová",J2545,0)</f>
        <v>0</v>
      </c>
      <c r="BJ2545" s="18" t="s">
        <v>87</v>
      </c>
      <c r="BK2545" s="204">
        <f>ROUND(I2545*H2545,2)</f>
        <v>0</v>
      </c>
      <c r="BL2545" s="18" t="s">
        <v>278</v>
      </c>
      <c r="BM2545" s="203" t="s">
        <v>2273</v>
      </c>
    </row>
    <row r="2546" spans="2:51" s="13" customFormat="1" ht="11.25">
      <c r="B2546" s="205"/>
      <c r="C2546" s="206"/>
      <c r="D2546" s="207" t="s">
        <v>183</v>
      </c>
      <c r="E2546" s="208" t="s">
        <v>1</v>
      </c>
      <c r="F2546" s="209" t="s">
        <v>529</v>
      </c>
      <c r="G2546" s="206"/>
      <c r="H2546" s="208" t="s">
        <v>1</v>
      </c>
      <c r="I2546" s="210"/>
      <c r="J2546" s="206"/>
      <c r="K2546" s="206"/>
      <c r="L2546" s="211"/>
      <c r="M2546" s="212"/>
      <c r="N2546" s="213"/>
      <c r="O2546" s="213"/>
      <c r="P2546" s="213"/>
      <c r="Q2546" s="213"/>
      <c r="R2546" s="213"/>
      <c r="S2546" s="213"/>
      <c r="T2546" s="214"/>
      <c r="AT2546" s="215" t="s">
        <v>183</v>
      </c>
      <c r="AU2546" s="215" t="s">
        <v>89</v>
      </c>
      <c r="AV2546" s="13" t="s">
        <v>87</v>
      </c>
      <c r="AW2546" s="13" t="s">
        <v>36</v>
      </c>
      <c r="AX2546" s="13" t="s">
        <v>79</v>
      </c>
      <c r="AY2546" s="215" t="s">
        <v>174</v>
      </c>
    </row>
    <row r="2547" spans="2:51" s="13" customFormat="1" ht="11.25">
      <c r="B2547" s="205"/>
      <c r="C2547" s="206"/>
      <c r="D2547" s="207" t="s">
        <v>183</v>
      </c>
      <c r="E2547" s="208" t="s">
        <v>1</v>
      </c>
      <c r="F2547" s="209" t="s">
        <v>200</v>
      </c>
      <c r="G2547" s="206"/>
      <c r="H2547" s="208" t="s">
        <v>1</v>
      </c>
      <c r="I2547" s="210"/>
      <c r="J2547" s="206"/>
      <c r="K2547" s="206"/>
      <c r="L2547" s="211"/>
      <c r="M2547" s="212"/>
      <c r="N2547" s="213"/>
      <c r="O2547" s="213"/>
      <c r="P2547" s="213"/>
      <c r="Q2547" s="213"/>
      <c r="R2547" s="213"/>
      <c r="S2547" s="213"/>
      <c r="T2547" s="214"/>
      <c r="AT2547" s="215" t="s">
        <v>183</v>
      </c>
      <c r="AU2547" s="215" t="s">
        <v>89</v>
      </c>
      <c r="AV2547" s="13" t="s">
        <v>87</v>
      </c>
      <c r="AW2547" s="13" t="s">
        <v>36</v>
      </c>
      <c r="AX2547" s="13" t="s">
        <v>79</v>
      </c>
      <c r="AY2547" s="215" t="s">
        <v>174</v>
      </c>
    </row>
    <row r="2548" spans="2:51" s="13" customFormat="1" ht="11.25">
      <c r="B2548" s="205"/>
      <c r="C2548" s="206"/>
      <c r="D2548" s="207" t="s">
        <v>183</v>
      </c>
      <c r="E2548" s="208" t="s">
        <v>1</v>
      </c>
      <c r="F2548" s="209" t="s">
        <v>2274</v>
      </c>
      <c r="G2548" s="206"/>
      <c r="H2548" s="208" t="s">
        <v>1</v>
      </c>
      <c r="I2548" s="210"/>
      <c r="J2548" s="206"/>
      <c r="K2548" s="206"/>
      <c r="L2548" s="211"/>
      <c r="M2548" s="212"/>
      <c r="N2548" s="213"/>
      <c r="O2548" s="213"/>
      <c r="P2548" s="213"/>
      <c r="Q2548" s="213"/>
      <c r="R2548" s="213"/>
      <c r="S2548" s="213"/>
      <c r="T2548" s="214"/>
      <c r="AT2548" s="215" t="s">
        <v>183</v>
      </c>
      <c r="AU2548" s="215" t="s">
        <v>89</v>
      </c>
      <c r="AV2548" s="13" t="s">
        <v>87</v>
      </c>
      <c r="AW2548" s="13" t="s">
        <v>36</v>
      </c>
      <c r="AX2548" s="13" t="s">
        <v>79</v>
      </c>
      <c r="AY2548" s="215" t="s">
        <v>174</v>
      </c>
    </row>
    <row r="2549" spans="2:51" s="14" customFormat="1" ht="11.25">
      <c r="B2549" s="216"/>
      <c r="C2549" s="217"/>
      <c r="D2549" s="207" t="s">
        <v>183</v>
      </c>
      <c r="E2549" s="218" t="s">
        <v>1</v>
      </c>
      <c r="F2549" s="219" t="s">
        <v>2275</v>
      </c>
      <c r="G2549" s="217"/>
      <c r="H2549" s="220">
        <v>11.116</v>
      </c>
      <c r="I2549" s="221"/>
      <c r="J2549" s="217"/>
      <c r="K2549" s="217"/>
      <c r="L2549" s="222"/>
      <c r="M2549" s="223"/>
      <c r="N2549" s="224"/>
      <c r="O2549" s="224"/>
      <c r="P2549" s="224"/>
      <c r="Q2549" s="224"/>
      <c r="R2549" s="224"/>
      <c r="S2549" s="224"/>
      <c r="T2549" s="225"/>
      <c r="AT2549" s="226" t="s">
        <v>183</v>
      </c>
      <c r="AU2549" s="226" t="s">
        <v>89</v>
      </c>
      <c r="AV2549" s="14" t="s">
        <v>89</v>
      </c>
      <c r="AW2549" s="14" t="s">
        <v>36</v>
      </c>
      <c r="AX2549" s="14" t="s">
        <v>79</v>
      </c>
      <c r="AY2549" s="226" t="s">
        <v>174</v>
      </c>
    </row>
    <row r="2550" spans="2:51" s="15" customFormat="1" ht="11.25">
      <c r="B2550" s="227"/>
      <c r="C2550" s="228"/>
      <c r="D2550" s="207" t="s">
        <v>183</v>
      </c>
      <c r="E2550" s="229" t="s">
        <v>1</v>
      </c>
      <c r="F2550" s="230" t="s">
        <v>188</v>
      </c>
      <c r="G2550" s="228"/>
      <c r="H2550" s="231">
        <v>11.116</v>
      </c>
      <c r="I2550" s="232"/>
      <c r="J2550" s="228"/>
      <c r="K2550" s="228"/>
      <c r="L2550" s="233"/>
      <c r="M2550" s="234"/>
      <c r="N2550" s="235"/>
      <c r="O2550" s="235"/>
      <c r="P2550" s="235"/>
      <c r="Q2550" s="235"/>
      <c r="R2550" s="235"/>
      <c r="S2550" s="235"/>
      <c r="T2550" s="236"/>
      <c r="AT2550" s="237" t="s">
        <v>183</v>
      </c>
      <c r="AU2550" s="237" t="s">
        <v>89</v>
      </c>
      <c r="AV2550" s="15" t="s">
        <v>181</v>
      </c>
      <c r="AW2550" s="15" t="s">
        <v>36</v>
      </c>
      <c r="AX2550" s="15" t="s">
        <v>87</v>
      </c>
      <c r="AY2550" s="237" t="s">
        <v>174</v>
      </c>
    </row>
    <row r="2551" spans="1:65" s="2" customFormat="1" ht="14.45" customHeight="1">
      <c r="A2551" s="35"/>
      <c r="B2551" s="36"/>
      <c r="C2551" s="192" t="s">
        <v>2276</v>
      </c>
      <c r="D2551" s="192" t="s">
        <v>176</v>
      </c>
      <c r="E2551" s="193" t="s">
        <v>2277</v>
      </c>
      <c r="F2551" s="194" t="s">
        <v>2278</v>
      </c>
      <c r="G2551" s="195" t="s">
        <v>179</v>
      </c>
      <c r="H2551" s="196">
        <v>74.134</v>
      </c>
      <c r="I2551" s="197"/>
      <c r="J2551" s="198">
        <f>ROUND(I2551*H2551,2)</f>
        <v>0</v>
      </c>
      <c r="K2551" s="194" t="s">
        <v>180</v>
      </c>
      <c r="L2551" s="40"/>
      <c r="M2551" s="199" t="s">
        <v>1</v>
      </c>
      <c r="N2551" s="200" t="s">
        <v>44</v>
      </c>
      <c r="O2551" s="72"/>
      <c r="P2551" s="201">
        <f>O2551*H2551</f>
        <v>0</v>
      </c>
      <c r="Q2551" s="201">
        <v>0.00014</v>
      </c>
      <c r="R2551" s="201">
        <f>Q2551*H2551</f>
        <v>0.010378759999999999</v>
      </c>
      <c r="S2551" s="201">
        <v>0</v>
      </c>
      <c r="T2551" s="202">
        <f>S2551*H2551</f>
        <v>0</v>
      </c>
      <c r="U2551" s="35"/>
      <c r="V2551" s="35"/>
      <c r="W2551" s="35"/>
      <c r="X2551" s="35"/>
      <c r="Y2551" s="35"/>
      <c r="Z2551" s="35"/>
      <c r="AA2551" s="35"/>
      <c r="AB2551" s="35"/>
      <c r="AC2551" s="35"/>
      <c r="AD2551" s="35"/>
      <c r="AE2551" s="35"/>
      <c r="AR2551" s="203" t="s">
        <v>278</v>
      </c>
      <c r="AT2551" s="203" t="s">
        <v>176</v>
      </c>
      <c r="AU2551" s="203" t="s">
        <v>89</v>
      </c>
      <c r="AY2551" s="18" t="s">
        <v>174</v>
      </c>
      <c r="BE2551" s="204">
        <f>IF(N2551="základní",J2551,0)</f>
        <v>0</v>
      </c>
      <c r="BF2551" s="204">
        <f>IF(N2551="snížená",J2551,0)</f>
        <v>0</v>
      </c>
      <c r="BG2551" s="204">
        <f>IF(N2551="zákl. přenesená",J2551,0)</f>
        <v>0</v>
      </c>
      <c r="BH2551" s="204">
        <f>IF(N2551="sníž. přenesená",J2551,0)</f>
        <v>0</v>
      </c>
      <c r="BI2551" s="204">
        <f>IF(N2551="nulová",J2551,0)</f>
        <v>0</v>
      </c>
      <c r="BJ2551" s="18" t="s">
        <v>87</v>
      </c>
      <c r="BK2551" s="204">
        <f>ROUND(I2551*H2551,2)</f>
        <v>0</v>
      </c>
      <c r="BL2551" s="18" t="s">
        <v>278</v>
      </c>
      <c r="BM2551" s="203" t="s">
        <v>2279</v>
      </c>
    </row>
    <row r="2552" spans="2:51" s="13" customFormat="1" ht="11.25">
      <c r="B2552" s="205"/>
      <c r="C2552" s="206"/>
      <c r="D2552" s="207" t="s">
        <v>183</v>
      </c>
      <c r="E2552" s="208" t="s">
        <v>1</v>
      </c>
      <c r="F2552" s="209" t="s">
        <v>529</v>
      </c>
      <c r="G2552" s="206"/>
      <c r="H2552" s="208" t="s">
        <v>1</v>
      </c>
      <c r="I2552" s="210"/>
      <c r="J2552" s="206"/>
      <c r="K2552" s="206"/>
      <c r="L2552" s="211"/>
      <c r="M2552" s="212"/>
      <c r="N2552" s="213"/>
      <c r="O2552" s="213"/>
      <c r="P2552" s="213"/>
      <c r="Q2552" s="213"/>
      <c r="R2552" s="213"/>
      <c r="S2552" s="213"/>
      <c r="T2552" s="214"/>
      <c r="AT2552" s="215" t="s">
        <v>183</v>
      </c>
      <c r="AU2552" s="215" t="s">
        <v>89</v>
      </c>
      <c r="AV2552" s="13" t="s">
        <v>87</v>
      </c>
      <c r="AW2552" s="13" t="s">
        <v>36</v>
      </c>
      <c r="AX2552" s="13" t="s">
        <v>79</v>
      </c>
      <c r="AY2552" s="215" t="s">
        <v>174</v>
      </c>
    </row>
    <row r="2553" spans="2:51" s="13" customFormat="1" ht="11.25">
      <c r="B2553" s="205"/>
      <c r="C2553" s="206"/>
      <c r="D2553" s="207" t="s">
        <v>183</v>
      </c>
      <c r="E2553" s="208" t="s">
        <v>1</v>
      </c>
      <c r="F2553" s="209" t="s">
        <v>582</v>
      </c>
      <c r="G2553" s="206"/>
      <c r="H2553" s="208" t="s">
        <v>1</v>
      </c>
      <c r="I2553" s="210"/>
      <c r="J2553" s="206"/>
      <c r="K2553" s="206"/>
      <c r="L2553" s="211"/>
      <c r="M2553" s="212"/>
      <c r="N2553" s="213"/>
      <c r="O2553" s="213"/>
      <c r="P2553" s="213"/>
      <c r="Q2553" s="213"/>
      <c r="R2553" s="213"/>
      <c r="S2553" s="213"/>
      <c r="T2553" s="214"/>
      <c r="AT2553" s="215" t="s">
        <v>183</v>
      </c>
      <c r="AU2553" s="215" t="s">
        <v>89</v>
      </c>
      <c r="AV2553" s="13" t="s">
        <v>87</v>
      </c>
      <c r="AW2553" s="13" t="s">
        <v>36</v>
      </c>
      <c r="AX2553" s="13" t="s">
        <v>79</v>
      </c>
      <c r="AY2553" s="215" t="s">
        <v>174</v>
      </c>
    </row>
    <row r="2554" spans="2:51" s="13" customFormat="1" ht="11.25">
      <c r="B2554" s="205"/>
      <c r="C2554" s="206"/>
      <c r="D2554" s="207" t="s">
        <v>183</v>
      </c>
      <c r="E2554" s="208" t="s">
        <v>1</v>
      </c>
      <c r="F2554" s="209" t="s">
        <v>583</v>
      </c>
      <c r="G2554" s="206"/>
      <c r="H2554" s="208" t="s">
        <v>1</v>
      </c>
      <c r="I2554" s="210"/>
      <c r="J2554" s="206"/>
      <c r="K2554" s="206"/>
      <c r="L2554" s="211"/>
      <c r="M2554" s="212"/>
      <c r="N2554" s="213"/>
      <c r="O2554" s="213"/>
      <c r="P2554" s="213"/>
      <c r="Q2554" s="213"/>
      <c r="R2554" s="213"/>
      <c r="S2554" s="213"/>
      <c r="T2554" s="214"/>
      <c r="AT2554" s="215" t="s">
        <v>183</v>
      </c>
      <c r="AU2554" s="215" t="s">
        <v>89</v>
      </c>
      <c r="AV2554" s="13" t="s">
        <v>87</v>
      </c>
      <c r="AW2554" s="13" t="s">
        <v>36</v>
      </c>
      <c r="AX2554" s="13" t="s">
        <v>79</v>
      </c>
      <c r="AY2554" s="215" t="s">
        <v>174</v>
      </c>
    </row>
    <row r="2555" spans="2:51" s="14" customFormat="1" ht="11.25">
      <c r="B2555" s="216"/>
      <c r="C2555" s="217"/>
      <c r="D2555" s="207" t="s">
        <v>183</v>
      </c>
      <c r="E2555" s="218" t="s">
        <v>1</v>
      </c>
      <c r="F2555" s="219" t="s">
        <v>2263</v>
      </c>
      <c r="G2555" s="217"/>
      <c r="H2555" s="220">
        <v>21.06</v>
      </c>
      <c r="I2555" s="221"/>
      <c r="J2555" s="217"/>
      <c r="K2555" s="217"/>
      <c r="L2555" s="222"/>
      <c r="M2555" s="223"/>
      <c r="N2555" s="224"/>
      <c r="O2555" s="224"/>
      <c r="P2555" s="224"/>
      <c r="Q2555" s="224"/>
      <c r="R2555" s="224"/>
      <c r="S2555" s="224"/>
      <c r="T2555" s="225"/>
      <c r="AT2555" s="226" t="s">
        <v>183</v>
      </c>
      <c r="AU2555" s="226" t="s">
        <v>89</v>
      </c>
      <c r="AV2555" s="14" t="s">
        <v>89</v>
      </c>
      <c r="AW2555" s="14" t="s">
        <v>36</v>
      </c>
      <c r="AX2555" s="14" t="s">
        <v>79</v>
      </c>
      <c r="AY2555" s="226" t="s">
        <v>174</v>
      </c>
    </row>
    <row r="2556" spans="2:51" s="13" customFormat="1" ht="11.25">
      <c r="B2556" s="205"/>
      <c r="C2556" s="206"/>
      <c r="D2556" s="207" t="s">
        <v>183</v>
      </c>
      <c r="E2556" s="208" t="s">
        <v>1</v>
      </c>
      <c r="F2556" s="209" t="s">
        <v>585</v>
      </c>
      <c r="G2556" s="206"/>
      <c r="H2556" s="208" t="s">
        <v>1</v>
      </c>
      <c r="I2556" s="210"/>
      <c r="J2556" s="206"/>
      <c r="K2556" s="206"/>
      <c r="L2556" s="211"/>
      <c r="M2556" s="212"/>
      <c r="N2556" s="213"/>
      <c r="O2556" s="213"/>
      <c r="P2556" s="213"/>
      <c r="Q2556" s="213"/>
      <c r="R2556" s="213"/>
      <c r="S2556" s="213"/>
      <c r="T2556" s="214"/>
      <c r="AT2556" s="215" t="s">
        <v>183</v>
      </c>
      <c r="AU2556" s="215" t="s">
        <v>89</v>
      </c>
      <c r="AV2556" s="13" t="s">
        <v>87</v>
      </c>
      <c r="AW2556" s="13" t="s">
        <v>36</v>
      </c>
      <c r="AX2556" s="13" t="s">
        <v>79</v>
      </c>
      <c r="AY2556" s="215" t="s">
        <v>174</v>
      </c>
    </row>
    <row r="2557" spans="2:51" s="14" customFormat="1" ht="11.25">
      <c r="B2557" s="216"/>
      <c r="C2557" s="217"/>
      <c r="D2557" s="207" t="s">
        <v>183</v>
      </c>
      <c r="E2557" s="218" t="s">
        <v>1</v>
      </c>
      <c r="F2557" s="219" t="s">
        <v>2264</v>
      </c>
      <c r="G2557" s="217"/>
      <c r="H2557" s="220">
        <v>4.68</v>
      </c>
      <c r="I2557" s="221"/>
      <c r="J2557" s="217"/>
      <c r="K2557" s="217"/>
      <c r="L2557" s="222"/>
      <c r="M2557" s="223"/>
      <c r="N2557" s="224"/>
      <c r="O2557" s="224"/>
      <c r="P2557" s="224"/>
      <c r="Q2557" s="224"/>
      <c r="R2557" s="224"/>
      <c r="S2557" s="224"/>
      <c r="T2557" s="225"/>
      <c r="AT2557" s="226" t="s">
        <v>183</v>
      </c>
      <c r="AU2557" s="226" t="s">
        <v>89</v>
      </c>
      <c r="AV2557" s="14" t="s">
        <v>89</v>
      </c>
      <c r="AW2557" s="14" t="s">
        <v>36</v>
      </c>
      <c r="AX2557" s="14" t="s">
        <v>79</v>
      </c>
      <c r="AY2557" s="226" t="s">
        <v>174</v>
      </c>
    </row>
    <row r="2558" spans="2:51" s="16" customFormat="1" ht="11.25">
      <c r="B2558" s="238"/>
      <c r="C2558" s="239"/>
      <c r="D2558" s="207" t="s">
        <v>183</v>
      </c>
      <c r="E2558" s="240" t="s">
        <v>1</v>
      </c>
      <c r="F2558" s="241" t="s">
        <v>226</v>
      </c>
      <c r="G2558" s="239"/>
      <c r="H2558" s="242">
        <v>25.74</v>
      </c>
      <c r="I2558" s="243"/>
      <c r="J2558" s="239"/>
      <c r="K2558" s="239"/>
      <c r="L2558" s="244"/>
      <c r="M2558" s="245"/>
      <c r="N2558" s="246"/>
      <c r="O2558" s="246"/>
      <c r="P2558" s="246"/>
      <c r="Q2558" s="246"/>
      <c r="R2558" s="246"/>
      <c r="S2558" s="246"/>
      <c r="T2558" s="247"/>
      <c r="AT2558" s="248" t="s">
        <v>183</v>
      </c>
      <c r="AU2558" s="248" t="s">
        <v>89</v>
      </c>
      <c r="AV2558" s="16" t="s">
        <v>194</v>
      </c>
      <c r="AW2558" s="16" t="s">
        <v>36</v>
      </c>
      <c r="AX2558" s="16" t="s">
        <v>79</v>
      </c>
      <c r="AY2558" s="248" t="s">
        <v>174</v>
      </c>
    </row>
    <row r="2559" spans="2:51" s="13" customFormat="1" ht="11.25">
      <c r="B2559" s="205"/>
      <c r="C2559" s="206"/>
      <c r="D2559" s="207" t="s">
        <v>183</v>
      </c>
      <c r="E2559" s="208" t="s">
        <v>1</v>
      </c>
      <c r="F2559" s="209" t="s">
        <v>587</v>
      </c>
      <c r="G2559" s="206"/>
      <c r="H2559" s="208" t="s">
        <v>1</v>
      </c>
      <c r="I2559" s="210"/>
      <c r="J2559" s="206"/>
      <c r="K2559" s="206"/>
      <c r="L2559" s="211"/>
      <c r="M2559" s="212"/>
      <c r="N2559" s="213"/>
      <c r="O2559" s="213"/>
      <c r="P2559" s="213"/>
      <c r="Q2559" s="213"/>
      <c r="R2559" s="213"/>
      <c r="S2559" s="213"/>
      <c r="T2559" s="214"/>
      <c r="AT2559" s="215" t="s">
        <v>183</v>
      </c>
      <c r="AU2559" s="215" t="s">
        <v>89</v>
      </c>
      <c r="AV2559" s="13" t="s">
        <v>87</v>
      </c>
      <c r="AW2559" s="13" t="s">
        <v>36</v>
      </c>
      <c r="AX2559" s="13" t="s">
        <v>79</v>
      </c>
      <c r="AY2559" s="215" t="s">
        <v>174</v>
      </c>
    </row>
    <row r="2560" spans="2:51" s="13" customFormat="1" ht="11.25">
      <c r="B2560" s="205"/>
      <c r="C2560" s="206"/>
      <c r="D2560" s="207" t="s">
        <v>183</v>
      </c>
      <c r="E2560" s="208" t="s">
        <v>1</v>
      </c>
      <c r="F2560" s="209" t="s">
        <v>588</v>
      </c>
      <c r="G2560" s="206"/>
      <c r="H2560" s="208" t="s">
        <v>1</v>
      </c>
      <c r="I2560" s="210"/>
      <c r="J2560" s="206"/>
      <c r="K2560" s="206"/>
      <c r="L2560" s="211"/>
      <c r="M2560" s="212"/>
      <c r="N2560" s="213"/>
      <c r="O2560" s="213"/>
      <c r="P2560" s="213"/>
      <c r="Q2560" s="213"/>
      <c r="R2560" s="213"/>
      <c r="S2560" s="213"/>
      <c r="T2560" s="214"/>
      <c r="AT2560" s="215" t="s">
        <v>183</v>
      </c>
      <c r="AU2560" s="215" t="s">
        <v>89</v>
      </c>
      <c r="AV2560" s="13" t="s">
        <v>87</v>
      </c>
      <c r="AW2560" s="13" t="s">
        <v>36</v>
      </c>
      <c r="AX2560" s="13" t="s">
        <v>79</v>
      </c>
      <c r="AY2560" s="215" t="s">
        <v>174</v>
      </c>
    </row>
    <row r="2561" spans="2:51" s="14" customFormat="1" ht="11.25">
      <c r="B2561" s="216"/>
      <c r="C2561" s="217"/>
      <c r="D2561" s="207" t="s">
        <v>183</v>
      </c>
      <c r="E2561" s="218" t="s">
        <v>1</v>
      </c>
      <c r="F2561" s="219" t="s">
        <v>589</v>
      </c>
      <c r="G2561" s="217"/>
      <c r="H2561" s="220">
        <v>0.025</v>
      </c>
      <c r="I2561" s="221"/>
      <c r="J2561" s="217"/>
      <c r="K2561" s="217"/>
      <c r="L2561" s="222"/>
      <c r="M2561" s="223"/>
      <c r="N2561" s="224"/>
      <c r="O2561" s="224"/>
      <c r="P2561" s="224"/>
      <c r="Q2561" s="224"/>
      <c r="R2561" s="224"/>
      <c r="S2561" s="224"/>
      <c r="T2561" s="225"/>
      <c r="AT2561" s="226" t="s">
        <v>183</v>
      </c>
      <c r="AU2561" s="226" t="s">
        <v>89</v>
      </c>
      <c r="AV2561" s="14" t="s">
        <v>89</v>
      </c>
      <c r="AW2561" s="14" t="s">
        <v>36</v>
      </c>
      <c r="AX2561" s="14" t="s">
        <v>79</v>
      </c>
      <c r="AY2561" s="226" t="s">
        <v>174</v>
      </c>
    </row>
    <row r="2562" spans="2:51" s="16" customFormat="1" ht="11.25">
      <c r="B2562" s="238"/>
      <c r="C2562" s="239"/>
      <c r="D2562" s="207" t="s">
        <v>183</v>
      </c>
      <c r="E2562" s="240" t="s">
        <v>1</v>
      </c>
      <c r="F2562" s="241" t="s">
        <v>226</v>
      </c>
      <c r="G2562" s="239"/>
      <c r="H2562" s="242">
        <v>0.025</v>
      </c>
      <c r="I2562" s="243"/>
      <c r="J2562" s="239"/>
      <c r="K2562" s="239"/>
      <c r="L2562" s="244"/>
      <c r="M2562" s="245"/>
      <c r="N2562" s="246"/>
      <c r="O2562" s="246"/>
      <c r="P2562" s="246"/>
      <c r="Q2562" s="246"/>
      <c r="R2562" s="246"/>
      <c r="S2562" s="246"/>
      <c r="T2562" s="247"/>
      <c r="AT2562" s="248" t="s">
        <v>183</v>
      </c>
      <c r="AU2562" s="248" t="s">
        <v>89</v>
      </c>
      <c r="AV2562" s="16" t="s">
        <v>194</v>
      </c>
      <c r="AW2562" s="16" t="s">
        <v>36</v>
      </c>
      <c r="AX2562" s="16" t="s">
        <v>79</v>
      </c>
      <c r="AY2562" s="248" t="s">
        <v>174</v>
      </c>
    </row>
    <row r="2563" spans="2:51" s="13" customFormat="1" ht="11.25">
      <c r="B2563" s="205"/>
      <c r="C2563" s="206"/>
      <c r="D2563" s="207" t="s">
        <v>183</v>
      </c>
      <c r="E2563" s="208" t="s">
        <v>1</v>
      </c>
      <c r="F2563" s="209" t="s">
        <v>573</v>
      </c>
      <c r="G2563" s="206"/>
      <c r="H2563" s="208" t="s">
        <v>1</v>
      </c>
      <c r="I2563" s="210"/>
      <c r="J2563" s="206"/>
      <c r="K2563" s="206"/>
      <c r="L2563" s="211"/>
      <c r="M2563" s="212"/>
      <c r="N2563" s="213"/>
      <c r="O2563" s="213"/>
      <c r="P2563" s="213"/>
      <c r="Q2563" s="213"/>
      <c r="R2563" s="213"/>
      <c r="S2563" s="213"/>
      <c r="T2563" s="214"/>
      <c r="AT2563" s="215" t="s">
        <v>183</v>
      </c>
      <c r="AU2563" s="215" t="s">
        <v>89</v>
      </c>
      <c r="AV2563" s="13" t="s">
        <v>87</v>
      </c>
      <c r="AW2563" s="13" t="s">
        <v>36</v>
      </c>
      <c r="AX2563" s="13" t="s">
        <v>79</v>
      </c>
      <c r="AY2563" s="215" t="s">
        <v>174</v>
      </c>
    </row>
    <row r="2564" spans="2:51" s="13" customFormat="1" ht="11.25">
      <c r="B2564" s="205"/>
      <c r="C2564" s="206"/>
      <c r="D2564" s="207" t="s">
        <v>183</v>
      </c>
      <c r="E2564" s="208" t="s">
        <v>1</v>
      </c>
      <c r="F2564" s="209" t="s">
        <v>574</v>
      </c>
      <c r="G2564" s="206"/>
      <c r="H2564" s="208" t="s">
        <v>1</v>
      </c>
      <c r="I2564" s="210"/>
      <c r="J2564" s="206"/>
      <c r="K2564" s="206"/>
      <c r="L2564" s="211"/>
      <c r="M2564" s="212"/>
      <c r="N2564" s="213"/>
      <c r="O2564" s="213"/>
      <c r="P2564" s="213"/>
      <c r="Q2564" s="213"/>
      <c r="R2564" s="213"/>
      <c r="S2564" s="213"/>
      <c r="T2564" s="214"/>
      <c r="AT2564" s="215" t="s">
        <v>183</v>
      </c>
      <c r="AU2564" s="215" t="s">
        <v>89</v>
      </c>
      <c r="AV2564" s="13" t="s">
        <v>87</v>
      </c>
      <c r="AW2564" s="13" t="s">
        <v>36</v>
      </c>
      <c r="AX2564" s="13" t="s">
        <v>79</v>
      </c>
      <c r="AY2564" s="215" t="s">
        <v>174</v>
      </c>
    </row>
    <row r="2565" spans="2:51" s="14" customFormat="1" ht="11.25">
      <c r="B2565" s="216"/>
      <c r="C2565" s="217"/>
      <c r="D2565" s="207" t="s">
        <v>183</v>
      </c>
      <c r="E2565" s="218" t="s">
        <v>1</v>
      </c>
      <c r="F2565" s="219" t="s">
        <v>2265</v>
      </c>
      <c r="G2565" s="217"/>
      <c r="H2565" s="220">
        <v>3.571</v>
      </c>
      <c r="I2565" s="221"/>
      <c r="J2565" s="217"/>
      <c r="K2565" s="217"/>
      <c r="L2565" s="222"/>
      <c r="M2565" s="223"/>
      <c r="N2565" s="224"/>
      <c r="O2565" s="224"/>
      <c r="P2565" s="224"/>
      <c r="Q2565" s="224"/>
      <c r="R2565" s="224"/>
      <c r="S2565" s="224"/>
      <c r="T2565" s="225"/>
      <c r="AT2565" s="226" t="s">
        <v>183</v>
      </c>
      <c r="AU2565" s="226" t="s">
        <v>89</v>
      </c>
      <c r="AV2565" s="14" t="s">
        <v>89</v>
      </c>
      <c r="AW2565" s="14" t="s">
        <v>36</v>
      </c>
      <c r="AX2565" s="14" t="s">
        <v>79</v>
      </c>
      <c r="AY2565" s="226" t="s">
        <v>174</v>
      </c>
    </row>
    <row r="2566" spans="2:51" s="13" customFormat="1" ht="11.25">
      <c r="B2566" s="205"/>
      <c r="C2566" s="206"/>
      <c r="D2566" s="207" t="s">
        <v>183</v>
      </c>
      <c r="E2566" s="208" t="s">
        <v>1</v>
      </c>
      <c r="F2566" s="209" t="s">
        <v>576</v>
      </c>
      <c r="G2566" s="206"/>
      <c r="H2566" s="208" t="s">
        <v>1</v>
      </c>
      <c r="I2566" s="210"/>
      <c r="J2566" s="206"/>
      <c r="K2566" s="206"/>
      <c r="L2566" s="211"/>
      <c r="M2566" s="212"/>
      <c r="N2566" s="213"/>
      <c r="O2566" s="213"/>
      <c r="P2566" s="213"/>
      <c r="Q2566" s="213"/>
      <c r="R2566" s="213"/>
      <c r="S2566" s="213"/>
      <c r="T2566" s="214"/>
      <c r="AT2566" s="215" t="s">
        <v>183</v>
      </c>
      <c r="AU2566" s="215" t="s">
        <v>89</v>
      </c>
      <c r="AV2566" s="13" t="s">
        <v>87</v>
      </c>
      <c r="AW2566" s="13" t="s">
        <v>36</v>
      </c>
      <c r="AX2566" s="13" t="s">
        <v>79</v>
      </c>
      <c r="AY2566" s="215" t="s">
        <v>174</v>
      </c>
    </row>
    <row r="2567" spans="2:51" s="14" customFormat="1" ht="11.25">
      <c r="B2567" s="216"/>
      <c r="C2567" s="217"/>
      <c r="D2567" s="207" t="s">
        <v>183</v>
      </c>
      <c r="E2567" s="218" t="s">
        <v>1</v>
      </c>
      <c r="F2567" s="219" t="s">
        <v>2266</v>
      </c>
      <c r="G2567" s="217"/>
      <c r="H2567" s="220">
        <v>2.778</v>
      </c>
      <c r="I2567" s="221"/>
      <c r="J2567" s="217"/>
      <c r="K2567" s="217"/>
      <c r="L2567" s="222"/>
      <c r="M2567" s="223"/>
      <c r="N2567" s="224"/>
      <c r="O2567" s="224"/>
      <c r="P2567" s="224"/>
      <c r="Q2567" s="224"/>
      <c r="R2567" s="224"/>
      <c r="S2567" s="224"/>
      <c r="T2567" s="225"/>
      <c r="AT2567" s="226" t="s">
        <v>183</v>
      </c>
      <c r="AU2567" s="226" t="s">
        <v>89</v>
      </c>
      <c r="AV2567" s="14" t="s">
        <v>89</v>
      </c>
      <c r="AW2567" s="14" t="s">
        <v>36</v>
      </c>
      <c r="AX2567" s="14" t="s">
        <v>79</v>
      </c>
      <c r="AY2567" s="226" t="s">
        <v>174</v>
      </c>
    </row>
    <row r="2568" spans="2:51" s="16" customFormat="1" ht="11.25">
      <c r="B2568" s="238"/>
      <c r="C2568" s="239"/>
      <c r="D2568" s="207" t="s">
        <v>183</v>
      </c>
      <c r="E2568" s="240" t="s">
        <v>1</v>
      </c>
      <c r="F2568" s="241" t="s">
        <v>226</v>
      </c>
      <c r="G2568" s="239"/>
      <c r="H2568" s="242">
        <v>6.349</v>
      </c>
      <c r="I2568" s="243"/>
      <c r="J2568" s="239"/>
      <c r="K2568" s="239"/>
      <c r="L2568" s="244"/>
      <c r="M2568" s="245"/>
      <c r="N2568" s="246"/>
      <c r="O2568" s="246"/>
      <c r="P2568" s="246"/>
      <c r="Q2568" s="246"/>
      <c r="R2568" s="246"/>
      <c r="S2568" s="246"/>
      <c r="T2568" s="247"/>
      <c r="AT2568" s="248" t="s">
        <v>183</v>
      </c>
      <c r="AU2568" s="248" t="s">
        <v>89</v>
      </c>
      <c r="AV2568" s="16" t="s">
        <v>194</v>
      </c>
      <c r="AW2568" s="16" t="s">
        <v>36</v>
      </c>
      <c r="AX2568" s="16" t="s">
        <v>79</v>
      </c>
      <c r="AY2568" s="248" t="s">
        <v>174</v>
      </c>
    </row>
    <row r="2569" spans="2:51" s="13" customFormat="1" ht="11.25">
      <c r="B2569" s="205"/>
      <c r="C2569" s="206"/>
      <c r="D2569" s="207" t="s">
        <v>183</v>
      </c>
      <c r="E2569" s="208" t="s">
        <v>1</v>
      </c>
      <c r="F2569" s="209" t="s">
        <v>2267</v>
      </c>
      <c r="G2569" s="206"/>
      <c r="H2569" s="208" t="s">
        <v>1</v>
      </c>
      <c r="I2569" s="210"/>
      <c r="J2569" s="206"/>
      <c r="K2569" s="206"/>
      <c r="L2569" s="211"/>
      <c r="M2569" s="212"/>
      <c r="N2569" s="213"/>
      <c r="O2569" s="213"/>
      <c r="P2569" s="213"/>
      <c r="Q2569" s="213"/>
      <c r="R2569" s="213"/>
      <c r="S2569" s="213"/>
      <c r="T2569" s="214"/>
      <c r="AT2569" s="215" t="s">
        <v>183</v>
      </c>
      <c r="AU2569" s="215" t="s">
        <v>89</v>
      </c>
      <c r="AV2569" s="13" t="s">
        <v>87</v>
      </c>
      <c r="AW2569" s="13" t="s">
        <v>36</v>
      </c>
      <c r="AX2569" s="13" t="s">
        <v>79</v>
      </c>
      <c r="AY2569" s="215" t="s">
        <v>174</v>
      </c>
    </row>
    <row r="2570" spans="2:51" s="14" customFormat="1" ht="11.25">
      <c r="B2570" s="216"/>
      <c r="C2570" s="217"/>
      <c r="D2570" s="207" t="s">
        <v>183</v>
      </c>
      <c r="E2570" s="218" t="s">
        <v>1</v>
      </c>
      <c r="F2570" s="219" t="s">
        <v>2268</v>
      </c>
      <c r="G2570" s="217"/>
      <c r="H2570" s="220">
        <v>35.64</v>
      </c>
      <c r="I2570" s="221"/>
      <c r="J2570" s="217"/>
      <c r="K2570" s="217"/>
      <c r="L2570" s="222"/>
      <c r="M2570" s="223"/>
      <c r="N2570" s="224"/>
      <c r="O2570" s="224"/>
      <c r="P2570" s="224"/>
      <c r="Q2570" s="224"/>
      <c r="R2570" s="224"/>
      <c r="S2570" s="224"/>
      <c r="T2570" s="225"/>
      <c r="AT2570" s="226" t="s">
        <v>183</v>
      </c>
      <c r="AU2570" s="226" t="s">
        <v>89</v>
      </c>
      <c r="AV2570" s="14" t="s">
        <v>89</v>
      </c>
      <c r="AW2570" s="14" t="s">
        <v>36</v>
      </c>
      <c r="AX2570" s="14" t="s">
        <v>79</v>
      </c>
      <c r="AY2570" s="226" t="s">
        <v>174</v>
      </c>
    </row>
    <row r="2571" spans="2:51" s="13" customFormat="1" ht="11.25">
      <c r="B2571" s="205"/>
      <c r="C2571" s="206"/>
      <c r="D2571" s="207" t="s">
        <v>183</v>
      </c>
      <c r="E2571" s="208" t="s">
        <v>1</v>
      </c>
      <c r="F2571" s="209" t="s">
        <v>2031</v>
      </c>
      <c r="G2571" s="206"/>
      <c r="H2571" s="208" t="s">
        <v>1</v>
      </c>
      <c r="I2571" s="210"/>
      <c r="J2571" s="206"/>
      <c r="K2571" s="206"/>
      <c r="L2571" s="211"/>
      <c r="M2571" s="212"/>
      <c r="N2571" s="213"/>
      <c r="O2571" s="213"/>
      <c r="P2571" s="213"/>
      <c r="Q2571" s="213"/>
      <c r="R2571" s="213"/>
      <c r="S2571" s="213"/>
      <c r="T2571" s="214"/>
      <c r="AT2571" s="215" t="s">
        <v>183</v>
      </c>
      <c r="AU2571" s="215" t="s">
        <v>89</v>
      </c>
      <c r="AV2571" s="13" t="s">
        <v>87</v>
      </c>
      <c r="AW2571" s="13" t="s">
        <v>36</v>
      </c>
      <c r="AX2571" s="13" t="s">
        <v>79</v>
      </c>
      <c r="AY2571" s="215" t="s">
        <v>174</v>
      </c>
    </row>
    <row r="2572" spans="2:51" s="14" customFormat="1" ht="11.25">
      <c r="B2572" s="216"/>
      <c r="C2572" s="217"/>
      <c r="D2572" s="207" t="s">
        <v>183</v>
      </c>
      <c r="E2572" s="218" t="s">
        <v>1</v>
      </c>
      <c r="F2572" s="219" t="s">
        <v>2269</v>
      </c>
      <c r="G2572" s="217"/>
      <c r="H2572" s="220">
        <v>6.38</v>
      </c>
      <c r="I2572" s="221"/>
      <c r="J2572" s="217"/>
      <c r="K2572" s="217"/>
      <c r="L2572" s="222"/>
      <c r="M2572" s="223"/>
      <c r="N2572" s="224"/>
      <c r="O2572" s="224"/>
      <c r="P2572" s="224"/>
      <c r="Q2572" s="224"/>
      <c r="R2572" s="224"/>
      <c r="S2572" s="224"/>
      <c r="T2572" s="225"/>
      <c r="AT2572" s="226" t="s">
        <v>183</v>
      </c>
      <c r="AU2572" s="226" t="s">
        <v>89</v>
      </c>
      <c r="AV2572" s="14" t="s">
        <v>89</v>
      </c>
      <c r="AW2572" s="14" t="s">
        <v>36</v>
      </c>
      <c r="AX2572" s="14" t="s">
        <v>79</v>
      </c>
      <c r="AY2572" s="226" t="s">
        <v>174</v>
      </c>
    </row>
    <row r="2573" spans="2:51" s="16" customFormat="1" ht="11.25">
      <c r="B2573" s="238"/>
      <c r="C2573" s="239"/>
      <c r="D2573" s="207" t="s">
        <v>183</v>
      </c>
      <c r="E2573" s="240" t="s">
        <v>1</v>
      </c>
      <c r="F2573" s="241" t="s">
        <v>226</v>
      </c>
      <c r="G2573" s="239"/>
      <c r="H2573" s="242">
        <v>42.02</v>
      </c>
      <c r="I2573" s="243"/>
      <c r="J2573" s="239"/>
      <c r="K2573" s="239"/>
      <c r="L2573" s="244"/>
      <c r="M2573" s="245"/>
      <c r="N2573" s="246"/>
      <c r="O2573" s="246"/>
      <c r="P2573" s="246"/>
      <c r="Q2573" s="246"/>
      <c r="R2573" s="246"/>
      <c r="S2573" s="246"/>
      <c r="T2573" s="247"/>
      <c r="AT2573" s="248" t="s">
        <v>183</v>
      </c>
      <c r="AU2573" s="248" t="s">
        <v>89</v>
      </c>
      <c r="AV2573" s="16" t="s">
        <v>194</v>
      </c>
      <c r="AW2573" s="16" t="s">
        <v>36</v>
      </c>
      <c r="AX2573" s="16" t="s">
        <v>79</v>
      </c>
      <c r="AY2573" s="248" t="s">
        <v>174</v>
      </c>
    </row>
    <row r="2574" spans="2:51" s="15" customFormat="1" ht="11.25">
      <c r="B2574" s="227"/>
      <c r="C2574" s="228"/>
      <c r="D2574" s="207" t="s">
        <v>183</v>
      </c>
      <c r="E2574" s="229" t="s">
        <v>1</v>
      </c>
      <c r="F2574" s="230" t="s">
        <v>188</v>
      </c>
      <c r="G2574" s="228"/>
      <c r="H2574" s="231">
        <v>74.13399999999999</v>
      </c>
      <c r="I2574" s="232"/>
      <c r="J2574" s="228"/>
      <c r="K2574" s="228"/>
      <c r="L2574" s="233"/>
      <c r="M2574" s="234"/>
      <c r="N2574" s="235"/>
      <c r="O2574" s="235"/>
      <c r="P2574" s="235"/>
      <c r="Q2574" s="235"/>
      <c r="R2574" s="235"/>
      <c r="S2574" s="235"/>
      <c r="T2574" s="236"/>
      <c r="AT2574" s="237" t="s">
        <v>183</v>
      </c>
      <c r="AU2574" s="237" t="s">
        <v>89</v>
      </c>
      <c r="AV2574" s="15" t="s">
        <v>181</v>
      </c>
      <c r="AW2574" s="15" t="s">
        <v>36</v>
      </c>
      <c r="AX2574" s="15" t="s">
        <v>87</v>
      </c>
      <c r="AY2574" s="237" t="s">
        <v>174</v>
      </c>
    </row>
    <row r="2575" spans="1:65" s="2" customFormat="1" ht="14.45" customHeight="1">
      <c r="A2575" s="35"/>
      <c r="B2575" s="36"/>
      <c r="C2575" s="192" t="s">
        <v>2280</v>
      </c>
      <c r="D2575" s="192" t="s">
        <v>176</v>
      </c>
      <c r="E2575" s="193" t="s">
        <v>2281</v>
      </c>
      <c r="F2575" s="194" t="s">
        <v>2282</v>
      </c>
      <c r="G2575" s="195" t="s">
        <v>179</v>
      </c>
      <c r="H2575" s="196">
        <v>11.116</v>
      </c>
      <c r="I2575" s="197"/>
      <c r="J2575" s="198">
        <f>ROUND(I2575*H2575,2)</f>
        <v>0</v>
      </c>
      <c r="K2575" s="194" t="s">
        <v>180</v>
      </c>
      <c r="L2575" s="40"/>
      <c r="M2575" s="199" t="s">
        <v>1</v>
      </c>
      <c r="N2575" s="200" t="s">
        <v>44</v>
      </c>
      <c r="O2575" s="72"/>
      <c r="P2575" s="201">
        <f>O2575*H2575</f>
        <v>0</v>
      </c>
      <c r="Q2575" s="201">
        <v>0.00012</v>
      </c>
      <c r="R2575" s="201">
        <f>Q2575*H2575</f>
        <v>0.00133392</v>
      </c>
      <c r="S2575" s="201">
        <v>0</v>
      </c>
      <c r="T2575" s="202">
        <f>S2575*H2575</f>
        <v>0</v>
      </c>
      <c r="U2575" s="35"/>
      <c r="V2575" s="35"/>
      <c r="W2575" s="35"/>
      <c r="X2575" s="35"/>
      <c r="Y2575" s="35"/>
      <c r="Z2575" s="35"/>
      <c r="AA2575" s="35"/>
      <c r="AB2575" s="35"/>
      <c r="AC2575" s="35"/>
      <c r="AD2575" s="35"/>
      <c r="AE2575" s="35"/>
      <c r="AR2575" s="203" t="s">
        <v>278</v>
      </c>
      <c r="AT2575" s="203" t="s">
        <v>176</v>
      </c>
      <c r="AU2575" s="203" t="s">
        <v>89</v>
      </c>
      <c r="AY2575" s="18" t="s">
        <v>174</v>
      </c>
      <c r="BE2575" s="204">
        <f>IF(N2575="základní",J2575,0)</f>
        <v>0</v>
      </c>
      <c r="BF2575" s="204">
        <f>IF(N2575="snížená",J2575,0)</f>
        <v>0</v>
      </c>
      <c r="BG2575" s="204">
        <f>IF(N2575="zákl. přenesená",J2575,0)</f>
        <v>0</v>
      </c>
      <c r="BH2575" s="204">
        <f>IF(N2575="sníž. přenesená",J2575,0)</f>
        <v>0</v>
      </c>
      <c r="BI2575" s="204">
        <f>IF(N2575="nulová",J2575,0)</f>
        <v>0</v>
      </c>
      <c r="BJ2575" s="18" t="s">
        <v>87</v>
      </c>
      <c r="BK2575" s="204">
        <f>ROUND(I2575*H2575,2)</f>
        <v>0</v>
      </c>
      <c r="BL2575" s="18" t="s">
        <v>278</v>
      </c>
      <c r="BM2575" s="203" t="s">
        <v>2283</v>
      </c>
    </row>
    <row r="2576" spans="2:51" s="13" customFormat="1" ht="11.25">
      <c r="B2576" s="205"/>
      <c r="C2576" s="206"/>
      <c r="D2576" s="207" t="s">
        <v>183</v>
      </c>
      <c r="E2576" s="208" t="s">
        <v>1</v>
      </c>
      <c r="F2576" s="209" t="s">
        <v>529</v>
      </c>
      <c r="G2576" s="206"/>
      <c r="H2576" s="208" t="s">
        <v>1</v>
      </c>
      <c r="I2576" s="210"/>
      <c r="J2576" s="206"/>
      <c r="K2576" s="206"/>
      <c r="L2576" s="211"/>
      <c r="M2576" s="212"/>
      <c r="N2576" s="213"/>
      <c r="O2576" s="213"/>
      <c r="P2576" s="213"/>
      <c r="Q2576" s="213"/>
      <c r="R2576" s="213"/>
      <c r="S2576" s="213"/>
      <c r="T2576" s="214"/>
      <c r="AT2576" s="215" t="s">
        <v>183</v>
      </c>
      <c r="AU2576" s="215" t="s">
        <v>89</v>
      </c>
      <c r="AV2576" s="13" t="s">
        <v>87</v>
      </c>
      <c r="AW2576" s="13" t="s">
        <v>36</v>
      </c>
      <c r="AX2576" s="13" t="s">
        <v>79</v>
      </c>
      <c r="AY2576" s="215" t="s">
        <v>174</v>
      </c>
    </row>
    <row r="2577" spans="2:51" s="13" customFormat="1" ht="11.25">
      <c r="B2577" s="205"/>
      <c r="C2577" s="206"/>
      <c r="D2577" s="207" t="s">
        <v>183</v>
      </c>
      <c r="E2577" s="208" t="s">
        <v>1</v>
      </c>
      <c r="F2577" s="209" t="s">
        <v>200</v>
      </c>
      <c r="G2577" s="206"/>
      <c r="H2577" s="208" t="s">
        <v>1</v>
      </c>
      <c r="I2577" s="210"/>
      <c r="J2577" s="206"/>
      <c r="K2577" s="206"/>
      <c r="L2577" s="211"/>
      <c r="M2577" s="212"/>
      <c r="N2577" s="213"/>
      <c r="O2577" s="213"/>
      <c r="P2577" s="213"/>
      <c r="Q2577" s="213"/>
      <c r="R2577" s="213"/>
      <c r="S2577" s="213"/>
      <c r="T2577" s="214"/>
      <c r="AT2577" s="215" t="s">
        <v>183</v>
      </c>
      <c r="AU2577" s="215" t="s">
        <v>89</v>
      </c>
      <c r="AV2577" s="13" t="s">
        <v>87</v>
      </c>
      <c r="AW2577" s="13" t="s">
        <v>36</v>
      </c>
      <c r="AX2577" s="13" t="s">
        <v>79</v>
      </c>
      <c r="AY2577" s="215" t="s">
        <v>174</v>
      </c>
    </row>
    <row r="2578" spans="2:51" s="13" customFormat="1" ht="11.25">
      <c r="B2578" s="205"/>
      <c r="C2578" s="206"/>
      <c r="D2578" s="207" t="s">
        <v>183</v>
      </c>
      <c r="E2578" s="208" t="s">
        <v>1</v>
      </c>
      <c r="F2578" s="209" t="s">
        <v>2274</v>
      </c>
      <c r="G2578" s="206"/>
      <c r="H2578" s="208" t="s">
        <v>1</v>
      </c>
      <c r="I2578" s="210"/>
      <c r="J2578" s="206"/>
      <c r="K2578" s="206"/>
      <c r="L2578" s="211"/>
      <c r="M2578" s="212"/>
      <c r="N2578" s="213"/>
      <c r="O2578" s="213"/>
      <c r="P2578" s="213"/>
      <c r="Q2578" s="213"/>
      <c r="R2578" s="213"/>
      <c r="S2578" s="213"/>
      <c r="T2578" s="214"/>
      <c r="AT2578" s="215" t="s">
        <v>183</v>
      </c>
      <c r="AU2578" s="215" t="s">
        <v>89</v>
      </c>
      <c r="AV2578" s="13" t="s">
        <v>87</v>
      </c>
      <c r="AW2578" s="13" t="s">
        <v>36</v>
      </c>
      <c r="AX2578" s="13" t="s">
        <v>79</v>
      </c>
      <c r="AY2578" s="215" t="s">
        <v>174</v>
      </c>
    </row>
    <row r="2579" spans="2:51" s="14" customFormat="1" ht="11.25">
      <c r="B2579" s="216"/>
      <c r="C2579" s="217"/>
      <c r="D2579" s="207" t="s">
        <v>183</v>
      </c>
      <c r="E2579" s="218" t="s">
        <v>1</v>
      </c>
      <c r="F2579" s="219" t="s">
        <v>2275</v>
      </c>
      <c r="G2579" s="217"/>
      <c r="H2579" s="220">
        <v>11.116</v>
      </c>
      <c r="I2579" s="221"/>
      <c r="J2579" s="217"/>
      <c r="K2579" s="217"/>
      <c r="L2579" s="222"/>
      <c r="M2579" s="223"/>
      <c r="N2579" s="224"/>
      <c r="O2579" s="224"/>
      <c r="P2579" s="224"/>
      <c r="Q2579" s="224"/>
      <c r="R2579" s="224"/>
      <c r="S2579" s="224"/>
      <c r="T2579" s="225"/>
      <c r="AT2579" s="226" t="s">
        <v>183</v>
      </c>
      <c r="AU2579" s="226" t="s">
        <v>89</v>
      </c>
      <c r="AV2579" s="14" t="s">
        <v>89</v>
      </c>
      <c r="AW2579" s="14" t="s">
        <v>36</v>
      </c>
      <c r="AX2579" s="14" t="s">
        <v>79</v>
      </c>
      <c r="AY2579" s="226" t="s">
        <v>174</v>
      </c>
    </row>
    <row r="2580" spans="2:51" s="15" customFormat="1" ht="11.25">
      <c r="B2580" s="227"/>
      <c r="C2580" s="228"/>
      <c r="D2580" s="207" t="s">
        <v>183</v>
      </c>
      <c r="E2580" s="229" t="s">
        <v>1</v>
      </c>
      <c r="F2580" s="230" t="s">
        <v>188</v>
      </c>
      <c r="G2580" s="228"/>
      <c r="H2580" s="231">
        <v>11.116</v>
      </c>
      <c r="I2580" s="232"/>
      <c r="J2580" s="228"/>
      <c r="K2580" s="228"/>
      <c r="L2580" s="233"/>
      <c r="M2580" s="234"/>
      <c r="N2580" s="235"/>
      <c r="O2580" s="235"/>
      <c r="P2580" s="235"/>
      <c r="Q2580" s="235"/>
      <c r="R2580" s="235"/>
      <c r="S2580" s="235"/>
      <c r="T2580" s="236"/>
      <c r="AT2580" s="237" t="s">
        <v>183</v>
      </c>
      <c r="AU2580" s="237" t="s">
        <v>89</v>
      </c>
      <c r="AV2580" s="15" t="s">
        <v>181</v>
      </c>
      <c r="AW2580" s="15" t="s">
        <v>36</v>
      </c>
      <c r="AX2580" s="15" t="s">
        <v>87</v>
      </c>
      <c r="AY2580" s="237" t="s">
        <v>174</v>
      </c>
    </row>
    <row r="2581" spans="1:65" s="2" customFormat="1" ht="14.45" customHeight="1">
      <c r="A2581" s="35"/>
      <c r="B2581" s="36"/>
      <c r="C2581" s="192" t="s">
        <v>2284</v>
      </c>
      <c r="D2581" s="192" t="s">
        <v>176</v>
      </c>
      <c r="E2581" s="193" t="s">
        <v>2285</v>
      </c>
      <c r="F2581" s="194" t="s">
        <v>2286</v>
      </c>
      <c r="G2581" s="195" t="s">
        <v>179</v>
      </c>
      <c r="H2581" s="196">
        <v>11.116</v>
      </c>
      <c r="I2581" s="197"/>
      <c r="J2581" s="198">
        <f>ROUND(I2581*H2581,2)</f>
        <v>0</v>
      </c>
      <c r="K2581" s="194" t="s">
        <v>180</v>
      </c>
      <c r="L2581" s="40"/>
      <c r="M2581" s="199" t="s">
        <v>1</v>
      </c>
      <c r="N2581" s="200" t="s">
        <v>44</v>
      </c>
      <c r="O2581" s="72"/>
      <c r="P2581" s="201">
        <f>O2581*H2581</f>
        <v>0</v>
      </c>
      <c r="Q2581" s="201">
        <v>0.00012</v>
      </c>
      <c r="R2581" s="201">
        <f>Q2581*H2581</f>
        <v>0.00133392</v>
      </c>
      <c r="S2581" s="201">
        <v>0</v>
      </c>
      <c r="T2581" s="202">
        <f>S2581*H2581</f>
        <v>0</v>
      </c>
      <c r="U2581" s="35"/>
      <c r="V2581" s="35"/>
      <c r="W2581" s="35"/>
      <c r="X2581" s="35"/>
      <c r="Y2581" s="35"/>
      <c r="Z2581" s="35"/>
      <c r="AA2581" s="35"/>
      <c r="AB2581" s="35"/>
      <c r="AC2581" s="35"/>
      <c r="AD2581" s="35"/>
      <c r="AE2581" s="35"/>
      <c r="AR2581" s="203" t="s">
        <v>278</v>
      </c>
      <c r="AT2581" s="203" t="s">
        <v>176</v>
      </c>
      <c r="AU2581" s="203" t="s">
        <v>89</v>
      </c>
      <c r="AY2581" s="18" t="s">
        <v>174</v>
      </c>
      <c r="BE2581" s="204">
        <f>IF(N2581="základní",J2581,0)</f>
        <v>0</v>
      </c>
      <c r="BF2581" s="204">
        <f>IF(N2581="snížená",J2581,0)</f>
        <v>0</v>
      </c>
      <c r="BG2581" s="204">
        <f>IF(N2581="zákl. přenesená",J2581,0)</f>
        <v>0</v>
      </c>
      <c r="BH2581" s="204">
        <f>IF(N2581="sníž. přenesená",J2581,0)</f>
        <v>0</v>
      </c>
      <c r="BI2581" s="204">
        <f>IF(N2581="nulová",J2581,0)</f>
        <v>0</v>
      </c>
      <c r="BJ2581" s="18" t="s">
        <v>87</v>
      </c>
      <c r="BK2581" s="204">
        <f>ROUND(I2581*H2581,2)</f>
        <v>0</v>
      </c>
      <c r="BL2581" s="18" t="s">
        <v>278</v>
      </c>
      <c r="BM2581" s="203" t="s">
        <v>2287</v>
      </c>
    </row>
    <row r="2582" spans="2:51" s="13" customFormat="1" ht="11.25">
      <c r="B2582" s="205"/>
      <c r="C2582" s="206"/>
      <c r="D2582" s="207" t="s">
        <v>183</v>
      </c>
      <c r="E2582" s="208" t="s">
        <v>1</v>
      </c>
      <c r="F2582" s="209" t="s">
        <v>529</v>
      </c>
      <c r="G2582" s="206"/>
      <c r="H2582" s="208" t="s">
        <v>1</v>
      </c>
      <c r="I2582" s="210"/>
      <c r="J2582" s="206"/>
      <c r="K2582" s="206"/>
      <c r="L2582" s="211"/>
      <c r="M2582" s="212"/>
      <c r="N2582" s="213"/>
      <c r="O2582" s="213"/>
      <c r="P2582" s="213"/>
      <c r="Q2582" s="213"/>
      <c r="R2582" s="213"/>
      <c r="S2582" s="213"/>
      <c r="T2582" s="214"/>
      <c r="AT2582" s="215" t="s">
        <v>183</v>
      </c>
      <c r="AU2582" s="215" t="s">
        <v>89</v>
      </c>
      <c r="AV2582" s="13" t="s">
        <v>87</v>
      </c>
      <c r="AW2582" s="13" t="s">
        <v>36</v>
      </c>
      <c r="AX2582" s="13" t="s">
        <v>79</v>
      </c>
      <c r="AY2582" s="215" t="s">
        <v>174</v>
      </c>
    </row>
    <row r="2583" spans="2:51" s="13" customFormat="1" ht="11.25">
      <c r="B2583" s="205"/>
      <c r="C2583" s="206"/>
      <c r="D2583" s="207" t="s">
        <v>183</v>
      </c>
      <c r="E2583" s="208" t="s">
        <v>1</v>
      </c>
      <c r="F2583" s="209" t="s">
        <v>200</v>
      </c>
      <c r="G2583" s="206"/>
      <c r="H2583" s="208" t="s">
        <v>1</v>
      </c>
      <c r="I2583" s="210"/>
      <c r="J2583" s="206"/>
      <c r="K2583" s="206"/>
      <c r="L2583" s="211"/>
      <c r="M2583" s="212"/>
      <c r="N2583" s="213"/>
      <c r="O2583" s="213"/>
      <c r="P2583" s="213"/>
      <c r="Q2583" s="213"/>
      <c r="R2583" s="213"/>
      <c r="S2583" s="213"/>
      <c r="T2583" s="214"/>
      <c r="AT2583" s="215" t="s">
        <v>183</v>
      </c>
      <c r="AU2583" s="215" t="s">
        <v>89</v>
      </c>
      <c r="AV2583" s="13" t="s">
        <v>87</v>
      </c>
      <c r="AW2583" s="13" t="s">
        <v>36</v>
      </c>
      <c r="AX2583" s="13" t="s">
        <v>79</v>
      </c>
      <c r="AY2583" s="215" t="s">
        <v>174</v>
      </c>
    </row>
    <row r="2584" spans="2:51" s="13" customFormat="1" ht="11.25">
      <c r="B2584" s="205"/>
      <c r="C2584" s="206"/>
      <c r="D2584" s="207" t="s">
        <v>183</v>
      </c>
      <c r="E2584" s="208" t="s">
        <v>1</v>
      </c>
      <c r="F2584" s="209" t="s">
        <v>2274</v>
      </c>
      <c r="G2584" s="206"/>
      <c r="H2584" s="208" t="s">
        <v>1</v>
      </c>
      <c r="I2584" s="210"/>
      <c r="J2584" s="206"/>
      <c r="K2584" s="206"/>
      <c r="L2584" s="211"/>
      <c r="M2584" s="212"/>
      <c r="N2584" s="213"/>
      <c r="O2584" s="213"/>
      <c r="P2584" s="213"/>
      <c r="Q2584" s="213"/>
      <c r="R2584" s="213"/>
      <c r="S2584" s="213"/>
      <c r="T2584" s="214"/>
      <c r="AT2584" s="215" t="s">
        <v>183</v>
      </c>
      <c r="AU2584" s="215" t="s">
        <v>89</v>
      </c>
      <c r="AV2584" s="13" t="s">
        <v>87</v>
      </c>
      <c r="AW2584" s="13" t="s">
        <v>36</v>
      </c>
      <c r="AX2584" s="13" t="s">
        <v>79</v>
      </c>
      <c r="AY2584" s="215" t="s">
        <v>174</v>
      </c>
    </row>
    <row r="2585" spans="2:51" s="14" customFormat="1" ht="11.25">
      <c r="B2585" s="216"/>
      <c r="C2585" s="217"/>
      <c r="D2585" s="207" t="s">
        <v>183</v>
      </c>
      <c r="E2585" s="218" t="s">
        <v>1</v>
      </c>
      <c r="F2585" s="219" t="s">
        <v>2275</v>
      </c>
      <c r="G2585" s="217"/>
      <c r="H2585" s="220">
        <v>11.116</v>
      </c>
      <c r="I2585" s="221"/>
      <c r="J2585" s="217"/>
      <c r="K2585" s="217"/>
      <c r="L2585" s="222"/>
      <c r="M2585" s="223"/>
      <c r="N2585" s="224"/>
      <c r="O2585" s="224"/>
      <c r="P2585" s="224"/>
      <c r="Q2585" s="224"/>
      <c r="R2585" s="224"/>
      <c r="S2585" s="224"/>
      <c r="T2585" s="225"/>
      <c r="AT2585" s="226" t="s">
        <v>183</v>
      </c>
      <c r="AU2585" s="226" t="s">
        <v>89</v>
      </c>
      <c r="AV2585" s="14" t="s">
        <v>89</v>
      </c>
      <c r="AW2585" s="14" t="s">
        <v>36</v>
      </c>
      <c r="AX2585" s="14" t="s">
        <v>79</v>
      </c>
      <c r="AY2585" s="226" t="s">
        <v>174</v>
      </c>
    </row>
    <row r="2586" spans="2:51" s="15" customFormat="1" ht="11.25">
      <c r="B2586" s="227"/>
      <c r="C2586" s="228"/>
      <c r="D2586" s="207" t="s">
        <v>183</v>
      </c>
      <c r="E2586" s="229" t="s">
        <v>1</v>
      </c>
      <c r="F2586" s="230" t="s">
        <v>188</v>
      </c>
      <c r="G2586" s="228"/>
      <c r="H2586" s="231">
        <v>11.116</v>
      </c>
      <c r="I2586" s="232"/>
      <c r="J2586" s="228"/>
      <c r="K2586" s="228"/>
      <c r="L2586" s="233"/>
      <c r="M2586" s="234"/>
      <c r="N2586" s="235"/>
      <c r="O2586" s="235"/>
      <c r="P2586" s="235"/>
      <c r="Q2586" s="235"/>
      <c r="R2586" s="235"/>
      <c r="S2586" s="235"/>
      <c r="T2586" s="236"/>
      <c r="AT2586" s="237" t="s">
        <v>183</v>
      </c>
      <c r="AU2586" s="237" t="s">
        <v>89</v>
      </c>
      <c r="AV2586" s="15" t="s">
        <v>181</v>
      </c>
      <c r="AW2586" s="15" t="s">
        <v>36</v>
      </c>
      <c r="AX2586" s="15" t="s">
        <v>87</v>
      </c>
      <c r="AY2586" s="237" t="s">
        <v>174</v>
      </c>
    </row>
    <row r="2587" spans="1:65" s="2" customFormat="1" ht="14.45" customHeight="1">
      <c r="A2587" s="35"/>
      <c r="B2587" s="36"/>
      <c r="C2587" s="192" t="s">
        <v>2288</v>
      </c>
      <c r="D2587" s="192" t="s">
        <v>176</v>
      </c>
      <c r="E2587" s="193" t="s">
        <v>2289</v>
      </c>
      <c r="F2587" s="194" t="s">
        <v>2290</v>
      </c>
      <c r="G2587" s="195" t="s">
        <v>179</v>
      </c>
      <c r="H2587" s="196">
        <v>27.98</v>
      </c>
      <c r="I2587" s="197"/>
      <c r="J2587" s="198">
        <f>ROUND(I2587*H2587,2)</f>
        <v>0</v>
      </c>
      <c r="K2587" s="194" t="s">
        <v>180</v>
      </c>
      <c r="L2587" s="40"/>
      <c r="M2587" s="199" t="s">
        <v>1</v>
      </c>
      <c r="N2587" s="200" t="s">
        <v>44</v>
      </c>
      <c r="O2587" s="72"/>
      <c r="P2587" s="201">
        <f>O2587*H2587</f>
        <v>0</v>
      </c>
      <c r="Q2587" s="201">
        <v>0</v>
      </c>
      <c r="R2587" s="201">
        <f>Q2587*H2587</f>
        <v>0</v>
      </c>
      <c r="S2587" s="201">
        <v>0</v>
      </c>
      <c r="T2587" s="202">
        <f>S2587*H2587</f>
        <v>0</v>
      </c>
      <c r="U2587" s="35"/>
      <c r="V2587" s="35"/>
      <c r="W2587" s="35"/>
      <c r="X2587" s="35"/>
      <c r="Y2587" s="35"/>
      <c r="Z2587" s="35"/>
      <c r="AA2587" s="35"/>
      <c r="AB2587" s="35"/>
      <c r="AC2587" s="35"/>
      <c r="AD2587" s="35"/>
      <c r="AE2587" s="35"/>
      <c r="AR2587" s="203" t="s">
        <v>278</v>
      </c>
      <c r="AT2587" s="203" t="s">
        <v>176</v>
      </c>
      <c r="AU2587" s="203" t="s">
        <v>89</v>
      </c>
      <c r="AY2587" s="18" t="s">
        <v>174</v>
      </c>
      <c r="BE2587" s="204">
        <f>IF(N2587="základní",J2587,0)</f>
        <v>0</v>
      </c>
      <c r="BF2587" s="204">
        <f>IF(N2587="snížená",J2587,0)</f>
        <v>0</v>
      </c>
      <c r="BG2587" s="204">
        <f>IF(N2587="zákl. přenesená",J2587,0)</f>
        <v>0</v>
      </c>
      <c r="BH2587" s="204">
        <f>IF(N2587="sníž. přenesená",J2587,0)</f>
        <v>0</v>
      </c>
      <c r="BI2587" s="204">
        <f>IF(N2587="nulová",J2587,0)</f>
        <v>0</v>
      </c>
      <c r="BJ2587" s="18" t="s">
        <v>87</v>
      </c>
      <c r="BK2587" s="204">
        <f>ROUND(I2587*H2587,2)</f>
        <v>0</v>
      </c>
      <c r="BL2587" s="18" t="s">
        <v>278</v>
      </c>
      <c r="BM2587" s="203" t="s">
        <v>2291</v>
      </c>
    </row>
    <row r="2588" spans="2:51" s="13" customFormat="1" ht="11.25">
      <c r="B2588" s="205"/>
      <c r="C2588" s="206"/>
      <c r="D2588" s="207" t="s">
        <v>183</v>
      </c>
      <c r="E2588" s="208" t="s">
        <v>1</v>
      </c>
      <c r="F2588" s="209" t="s">
        <v>529</v>
      </c>
      <c r="G2588" s="206"/>
      <c r="H2588" s="208" t="s">
        <v>1</v>
      </c>
      <c r="I2588" s="210"/>
      <c r="J2588" s="206"/>
      <c r="K2588" s="206"/>
      <c r="L2588" s="211"/>
      <c r="M2588" s="212"/>
      <c r="N2588" s="213"/>
      <c r="O2588" s="213"/>
      <c r="P2588" s="213"/>
      <c r="Q2588" s="213"/>
      <c r="R2588" s="213"/>
      <c r="S2588" s="213"/>
      <c r="T2588" s="214"/>
      <c r="AT2588" s="215" t="s">
        <v>183</v>
      </c>
      <c r="AU2588" s="215" t="s">
        <v>89</v>
      </c>
      <c r="AV2588" s="13" t="s">
        <v>87</v>
      </c>
      <c r="AW2588" s="13" t="s">
        <v>36</v>
      </c>
      <c r="AX2588" s="13" t="s">
        <v>79</v>
      </c>
      <c r="AY2588" s="215" t="s">
        <v>174</v>
      </c>
    </row>
    <row r="2589" spans="2:51" s="13" customFormat="1" ht="11.25">
      <c r="B2589" s="205"/>
      <c r="C2589" s="206"/>
      <c r="D2589" s="207" t="s">
        <v>183</v>
      </c>
      <c r="E2589" s="208" t="s">
        <v>1</v>
      </c>
      <c r="F2589" s="209" t="s">
        <v>969</v>
      </c>
      <c r="G2589" s="206"/>
      <c r="H2589" s="208" t="s">
        <v>1</v>
      </c>
      <c r="I2589" s="210"/>
      <c r="J2589" s="206"/>
      <c r="K2589" s="206"/>
      <c r="L2589" s="211"/>
      <c r="M2589" s="212"/>
      <c r="N2589" s="213"/>
      <c r="O2589" s="213"/>
      <c r="P2589" s="213"/>
      <c r="Q2589" s="213"/>
      <c r="R2589" s="213"/>
      <c r="S2589" s="213"/>
      <c r="T2589" s="214"/>
      <c r="AT2589" s="215" t="s">
        <v>183</v>
      </c>
      <c r="AU2589" s="215" t="s">
        <v>89</v>
      </c>
      <c r="AV2589" s="13" t="s">
        <v>87</v>
      </c>
      <c r="AW2589" s="13" t="s">
        <v>36</v>
      </c>
      <c r="AX2589" s="13" t="s">
        <v>79</v>
      </c>
      <c r="AY2589" s="215" t="s">
        <v>174</v>
      </c>
    </row>
    <row r="2590" spans="2:51" s="14" customFormat="1" ht="11.25">
      <c r="B2590" s="216"/>
      <c r="C2590" s="217"/>
      <c r="D2590" s="207" t="s">
        <v>183</v>
      </c>
      <c r="E2590" s="218" t="s">
        <v>1</v>
      </c>
      <c r="F2590" s="219" t="s">
        <v>2292</v>
      </c>
      <c r="G2590" s="217"/>
      <c r="H2590" s="220">
        <v>13.58</v>
      </c>
      <c r="I2590" s="221"/>
      <c r="J2590" s="217"/>
      <c r="K2590" s="217"/>
      <c r="L2590" s="222"/>
      <c r="M2590" s="223"/>
      <c r="N2590" s="224"/>
      <c r="O2590" s="224"/>
      <c r="P2590" s="224"/>
      <c r="Q2590" s="224"/>
      <c r="R2590" s="224"/>
      <c r="S2590" s="224"/>
      <c r="T2590" s="225"/>
      <c r="AT2590" s="226" t="s">
        <v>183</v>
      </c>
      <c r="AU2590" s="226" t="s">
        <v>89</v>
      </c>
      <c r="AV2590" s="14" t="s">
        <v>89</v>
      </c>
      <c r="AW2590" s="14" t="s">
        <v>36</v>
      </c>
      <c r="AX2590" s="14" t="s">
        <v>79</v>
      </c>
      <c r="AY2590" s="226" t="s">
        <v>174</v>
      </c>
    </row>
    <row r="2591" spans="2:51" s="14" customFormat="1" ht="11.25">
      <c r="B2591" s="216"/>
      <c r="C2591" s="217"/>
      <c r="D2591" s="207" t="s">
        <v>183</v>
      </c>
      <c r="E2591" s="218" t="s">
        <v>1</v>
      </c>
      <c r="F2591" s="219" t="s">
        <v>961</v>
      </c>
      <c r="G2591" s="217"/>
      <c r="H2591" s="220">
        <v>14.4</v>
      </c>
      <c r="I2591" s="221"/>
      <c r="J2591" s="217"/>
      <c r="K2591" s="217"/>
      <c r="L2591" s="222"/>
      <c r="M2591" s="223"/>
      <c r="N2591" s="224"/>
      <c r="O2591" s="224"/>
      <c r="P2591" s="224"/>
      <c r="Q2591" s="224"/>
      <c r="R2591" s="224"/>
      <c r="S2591" s="224"/>
      <c r="T2591" s="225"/>
      <c r="AT2591" s="226" t="s">
        <v>183</v>
      </c>
      <c r="AU2591" s="226" t="s">
        <v>89</v>
      </c>
      <c r="AV2591" s="14" t="s">
        <v>89</v>
      </c>
      <c r="AW2591" s="14" t="s">
        <v>36</v>
      </c>
      <c r="AX2591" s="14" t="s">
        <v>79</v>
      </c>
      <c r="AY2591" s="226" t="s">
        <v>174</v>
      </c>
    </row>
    <row r="2592" spans="2:51" s="15" customFormat="1" ht="11.25">
      <c r="B2592" s="227"/>
      <c r="C2592" s="228"/>
      <c r="D2592" s="207" t="s">
        <v>183</v>
      </c>
      <c r="E2592" s="229" t="s">
        <v>1</v>
      </c>
      <c r="F2592" s="230" t="s">
        <v>188</v>
      </c>
      <c r="G2592" s="228"/>
      <c r="H2592" s="231">
        <v>27.98</v>
      </c>
      <c r="I2592" s="232"/>
      <c r="J2592" s="228"/>
      <c r="K2592" s="228"/>
      <c r="L2592" s="233"/>
      <c r="M2592" s="234"/>
      <c r="N2592" s="235"/>
      <c r="O2592" s="235"/>
      <c r="P2592" s="235"/>
      <c r="Q2592" s="235"/>
      <c r="R2592" s="235"/>
      <c r="S2592" s="235"/>
      <c r="T2592" s="236"/>
      <c r="AT2592" s="237" t="s">
        <v>183</v>
      </c>
      <c r="AU2592" s="237" t="s">
        <v>89</v>
      </c>
      <c r="AV2592" s="15" t="s">
        <v>181</v>
      </c>
      <c r="AW2592" s="15" t="s">
        <v>36</v>
      </c>
      <c r="AX2592" s="15" t="s">
        <v>87</v>
      </c>
      <c r="AY2592" s="237" t="s">
        <v>174</v>
      </c>
    </row>
    <row r="2593" spans="1:65" s="2" customFormat="1" ht="14.45" customHeight="1">
      <c r="A2593" s="35"/>
      <c r="B2593" s="36"/>
      <c r="C2593" s="192" t="s">
        <v>2293</v>
      </c>
      <c r="D2593" s="192" t="s">
        <v>176</v>
      </c>
      <c r="E2593" s="193" t="s">
        <v>2294</v>
      </c>
      <c r="F2593" s="194" t="s">
        <v>2295</v>
      </c>
      <c r="G2593" s="195" t="s">
        <v>179</v>
      </c>
      <c r="H2593" s="196">
        <v>32.72</v>
      </c>
      <c r="I2593" s="197"/>
      <c r="J2593" s="198">
        <f>ROUND(I2593*H2593,2)</f>
        <v>0</v>
      </c>
      <c r="K2593" s="194" t="s">
        <v>180</v>
      </c>
      <c r="L2593" s="40"/>
      <c r="M2593" s="199" t="s">
        <v>1</v>
      </c>
      <c r="N2593" s="200" t="s">
        <v>44</v>
      </c>
      <c r="O2593" s="72"/>
      <c r="P2593" s="201">
        <f>O2593*H2593</f>
        <v>0</v>
      </c>
      <c r="Q2593" s="201">
        <v>0.00016</v>
      </c>
      <c r="R2593" s="201">
        <f>Q2593*H2593</f>
        <v>0.005235200000000001</v>
      </c>
      <c r="S2593" s="201">
        <v>0</v>
      </c>
      <c r="T2593" s="202">
        <f>S2593*H2593</f>
        <v>0</v>
      </c>
      <c r="U2593" s="35"/>
      <c r="V2593" s="35"/>
      <c r="W2593" s="35"/>
      <c r="X2593" s="35"/>
      <c r="Y2593" s="35"/>
      <c r="Z2593" s="35"/>
      <c r="AA2593" s="35"/>
      <c r="AB2593" s="35"/>
      <c r="AC2593" s="35"/>
      <c r="AD2593" s="35"/>
      <c r="AE2593" s="35"/>
      <c r="AR2593" s="203" t="s">
        <v>278</v>
      </c>
      <c r="AT2593" s="203" t="s">
        <v>176</v>
      </c>
      <c r="AU2593" s="203" t="s">
        <v>89</v>
      </c>
      <c r="AY2593" s="18" t="s">
        <v>174</v>
      </c>
      <c r="BE2593" s="204">
        <f>IF(N2593="základní",J2593,0)</f>
        <v>0</v>
      </c>
      <c r="BF2593" s="204">
        <f>IF(N2593="snížená",J2593,0)</f>
        <v>0</v>
      </c>
      <c r="BG2593" s="204">
        <f>IF(N2593="zákl. přenesená",J2593,0)</f>
        <v>0</v>
      </c>
      <c r="BH2593" s="204">
        <f>IF(N2593="sníž. přenesená",J2593,0)</f>
        <v>0</v>
      </c>
      <c r="BI2593" s="204">
        <f>IF(N2593="nulová",J2593,0)</f>
        <v>0</v>
      </c>
      <c r="BJ2593" s="18" t="s">
        <v>87</v>
      </c>
      <c r="BK2593" s="204">
        <f>ROUND(I2593*H2593,2)</f>
        <v>0</v>
      </c>
      <c r="BL2593" s="18" t="s">
        <v>278</v>
      </c>
      <c r="BM2593" s="203" t="s">
        <v>2296</v>
      </c>
    </row>
    <row r="2594" spans="2:51" s="13" customFormat="1" ht="11.25">
      <c r="B2594" s="205"/>
      <c r="C2594" s="206"/>
      <c r="D2594" s="207" t="s">
        <v>183</v>
      </c>
      <c r="E2594" s="208" t="s">
        <v>1</v>
      </c>
      <c r="F2594" s="209" t="s">
        <v>529</v>
      </c>
      <c r="G2594" s="206"/>
      <c r="H2594" s="208" t="s">
        <v>1</v>
      </c>
      <c r="I2594" s="210"/>
      <c r="J2594" s="206"/>
      <c r="K2594" s="206"/>
      <c r="L2594" s="211"/>
      <c r="M2594" s="212"/>
      <c r="N2594" s="213"/>
      <c r="O2594" s="213"/>
      <c r="P2594" s="213"/>
      <c r="Q2594" s="213"/>
      <c r="R2594" s="213"/>
      <c r="S2594" s="213"/>
      <c r="T2594" s="214"/>
      <c r="AT2594" s="215" t="s">
        <v>183</v>
      </c>
      <c r="AU2594" s="215" t="s">
        <v>89</v>
      </c>
      <c r="AV2594" s="13" t="s">
        <v>87</v>
      </c>
      <c r="AW2594" s="13" t="s">
        <v>36</v>
      </c>
      <c r="AX2594" s="13" t="s">
        <v>79</v>
      </c>
      <c r="AY2594" s="215" t="s">
        <v>174</v>
      </c>
    </row>
    <row r="2595" spans="2:51" s="13" customFormat="1" ht="11.25">
      <c r="B2595" s="205"/>
      <c r="C2595" s="206"/>
      <c r="D2595" s="207" t="s">
        <v>183</v>
      </c>
      <c r="E2595" s="208" t="s">
        <v>1</v>
      </c>
      <c r="F2595" s="209" t="s">
        <v>2297</v>
      </c>
      <c r="G2595" s="206"/>
      <c r="H2595" s="208" t="s">
        <v>1</v>
      </c>
      <c r="I2595" s="210"/>
      <c r="J2595" s="206"/>
      <c r="K2595" s="206"/>
      <c r="L2595" s="211"/>
      <c r="M2595" s="212"/>
      <c r="N2595" s="213"/>
      <c r="O2595" s="213"/>
      <c r="P2595" s="213"/>
      <c r="Q2595" s="213"/>
      <c r="R2595" s="213"/>
      <c r="S2595" s="213"/>
      <c r="T2595" s="214"/>
      <c r="AT2595" s="215" t="s">
        <v>183</v>
      </c>
      <c r="AU2595" s="215" t="s">
        <v>89</v>
      </c>
      <c r="AV2595" s="13" t="s">
        <v>87</v>
      </c>
      <c r="AW2595" s="13" t="s">
        <v>36</v>
      </c>
      <c r="AX2595" s="13" t="s">
        <v>79</v>
      </c>
      <c r="AY2595" s="215" t="s">
        <v>174</v>
      </c>
    </row>
    <row r="2596" spans="2:51" s="14" customFormat="1" ht="11.25">
      <c r="B2596" s="216"/>
      <c r="C2596" s="217"/>
      <c r="D2596" s="207" t="s">
        <v>183</v>
      </c>
      <c r="E2596" s="218" t="s">
        <v>1</v>
      </c>
      <c r="F2596" s="219" t="s">
        <v>2298</v>
      </c>
      <c r="G2596" s="217"/>
      <c r="H2596" s="220">
        <v>16.24</v>
      </c>
      <c r="I2596" s="221"/>
      <c r="J2596" s="217"/>
      <c r="K2596" s="217"/>
      <c r="L2596" s="222"/>
      <c r="M2596" s="223"/>
      <c r="N2596" s="224"/>
      <c r="O2596" s="224"/>
      <c r="P2596" s="224"/>
      <c r="Q2596" s="224"/>
      <c r="R2596" s="224"/>
      <c r="S2596" s="224"/>
      <c r="T2596" s="225"/>
      <c r="AT2596" s="226" t="s">
        <v>183</v>
      </c>
      <c r="AU2596" s="226" t="s">
        <v>89</v>
      </c>
      <c r="AV2596" s="14" t="s">
        <v>89</v>
      </c>
      <c r="AW2596" s="14" t="s">
        <v>36</v>
      </c>
      <c r="AX2596" s="14" t="s">
        <v>79</v>
      </c>
      <c r="AY2596" s="226" t="s">
        <v>174</v>
      </c>
    </row>
    <row r="2597" spans="2:51" s="14" customFormat="1" ht="11.25">
      <c r="B2597" s="216"/>
      <c r="C2597" s="217"/>
      <c r="D2597" s="207" t="s">
        <v>183</v>
      </c>
      <c r="E2597" s="218" t="s">
        <v>1</v>
      </c>
      <c r="F2597" s="219" t="s">
        <v>2299</v>
      </c>
      <c r="G2597" s="217"/>
      <c r="H2597" s="220">
        <v>16.48</v>
      </c>
      <c r="I2597" s="221"/>
      <c r="J2597" s="217"/>
      <c r="K2597" s="217"/>
      <c r="L2597" s="222"/>
      <c r="M2597" s="223"/>
      <c r="N2597" s="224"/>
      <c r="O2597" s="224"/>
      <c r="P2597" s="224"/>
      <c r="Q2597" s="224"/>
      <c r="R2597" s="224"/>
      <c r="S2597" s="224"/>
      <c r="T2597" s="225"/>
      <c r="AT2597" s="226" t="s">
        <v>183</v>
      </c>
      <c r="AU2597" s="226" t="s">
        <v>89</v>
      </c>
      <c r="AV2597" s="14" t="s">
        <v>89</v>
      </c>
      <c r="AW2597" s="14" t="s">
        <v>36</v>
      </c>
      <c r="AX2597" s="14" t="s">
        <v>79</v>
      </c>
      <c r="AY2597" s="226" t="s">
        <v>174</v>
      </c>
    </row>
    <row r="2598" spans="2:51" s="15" customFormat="1" ht="11.25">
      <c r="B2598" s="227"/>
      <c r="C2598" s="228"/>
      <c r="D2598" s="207" t="s">
        <v>183</v>
      </c>
      <c r="E2598" s="229" t="s">
        <v>1</v>
      </c>
      <c r="F2598" s="230" t="s">
        <v>188</v>
      </c>
      <c r="G2598" s="228"/>
      <c r="H2598" s="231">
        <v>32.72</v>
      </c>
      <c r="I2598" s="232"/>
      <c r="J2598" s="228"/>
      <c r="K2598" s="228"/>
      <c r="L2598" s="233"/>
      <c r="M2598" s="234"/>
      <c r="N2598" s="235"/>
      <c r="O2598" s="235"/>
      <c r="P2598" s="235"/>
      <c r="Q2598" s="235"/>
      <c r="R2598" s="235"/>
      <c r="S2598" s="235"/>
      <c r="T2598" s="236"/>
      <c r="AT2598" s="237" t="s">
        <v>183</v>
      </c>
      <c r="AU2598" s="237" t="s">
        <v>89</v>
      </c>
      <c r="AV2598" s="15" t="s">
        <v>181</v>
      </c>
      <c r="AW2598" s="15" t="s">
        <v>36</v>
      </c>
      <c r="AX2598" s="15" t="s">
        <v>87</v>
      </c>
      <c r="AY2598" s="237" t="s">
        <v>174</v>
      </c>
    </row>
    <row r="2599" spans="1:65" s="2" customFormat="1" ht="14.45" customHeight="1">
      <c r="A2599" s="35"/>
      <c r="B2599" s="36"/>
      <c r="C2599" s="192" t="s">
        <v>2300</v>
      </c>
      <c r="D2599" s="192" t="s">
        <v>176</v>
      </c>
      <c r="E2599" s="193" t="s">
        <v>2301</v>
      </c>
      <c r="F2599" s="194" t="s">
        <v>2302</v>
      </c>
      <c r="G2599" s="195" t="s">
        <v>179</v>
      </c>
      <c r="H2599" s="196">
        <v>32.72</v>
      </c>
      <c r="I2599" s="197"/>
      <c r="J2599" s="198">
        <f>ROUND(I2599*H2599,2)</f>
        <v>0</v>
      </c>
      <c r="K2599" s="194" t="s">
        <v>180</v>
      </c>
      <c r="L2599" s="40"/>
      <c r="M2599" s="199" t="s">
        <v>1</v>
      </c>
      <c r="N2599" s="200" t="s">
        <v>44</v>
      </c>
      <c r="O2599" s="72"/>
      <c r="P2599" s="201">
        <f>O2599*H2599</f>
        <v>0</v>
      </c>
      <c r="Q2599" s="201">
        <v>0.00048</v>
      </c>
      <c r="R2599" s="201">
        <f>Q2599*H2599</f>
        <v>0.0157056</v>
      </c>
      <c r="S2599" s="201">
        <v>0</v>
      </c>
      <c r="T2599" s="202">
        <f>S2599*H2599</f>
        <v>0</v>
      </c>
      <c r="U2599" s="35"/>
      <c r="V2599" s="35"/>
      <c r="W2599" s="35"/>
      <c r="X2599" s="35"/>
      <c r="Y2599" s="35"/>
      <c r="Z2599" s="35"/>
      <c r="AA2599" s="35"/>
      <c r="AB2599" s="35"/>
      <c r="AC2599" s="35"/>
      <c r="AD2599" s="35"/>
      <c r="AE2599" s="35"/>
      <c r="AR2599" s="203" t="s">
        <v>278</v>
      </c>
      <c r="AT2599" s="203" t="s">
        <v>176</v>
      </c>
      <c r="AU2599" s="203" t="s">
        <v>89</v>
      </c>
      <c r="AY2599" s="18" t="s">
        <v>174</v>
      </c>
      <c r="BE2599" s="204">
        <f>IF(N2599="základní",J2599,0)</f>
        <v>0</v>
      </c>
      <c r="BF2599" s="204">
        <f>IF(N2599="snížená",J2599,0)</f>
        <v>0</v>
      </c>
      <c r="BG2599" s="204">
        <f>IF(N2599="zákl. přenesená",J2599,0)</f>
        <v>0</v>
      </c>
      <c r="BH2599" s="204">
        <f>IF(N2599="sníž. přenesená",J2599,0)</f>
        <v>0</v>
      </c>
      <c r="BI2599" s="204">
        <f>IF(N2599="nulová",J2599,0)</f>
        <v>0</v>
      </c>
      <c r="BJ2599" s="18" t="s">
        <v>87</v>
      </c>
      <c r="BK2599" s="204">
        <f>ROUND(I2599*H2599,2)</f>
        <v>0</v>
      </c>
      <c r="BL2599" s="18" t="s">
        <v>278</v>
      </c>
      <c r="BM2599" s="203" t="s">
        <v>2303</v>
      </c>
    </row>
    <row r="2600" spans="2:51" s="13" customFormat="1" ht="11.25">
      <c r="B2600" s="205"/>
      <c r="C2600" s="206"/>
      <c r="D2600" s="207" t="s">
        <v>183</v>
      </c>
      <c r="E2600" s="208" t="s">
        <v>1</v>
      </c>
      <c r="F2600" s="209" t="s">
        <v>529</v>
      </c>
      <c r="G2600" s="206"/>
      <c r="H2600" s="208" t="s">
        <v>1</v>
      </c>
      <c r="I2600" s="210"/>
      <c r="J2600" s="206"/>
      <c r="K2600" s="206"/>
      <c r="L2600" s="211"/>
      <c r="M2600" s="212"/>
      <c r="N2600" s="213"/>
      <c r="O2600" s="213"/>
      <c r="P2600" s="213"/>
      <c r="Q2600" s="213"/>
      <c r="R2600" s="213"/>
      <c r="S2600" s="213"/>
      <c r="T2600" s="214"/>
      <c r="AT2600" s="215" t="s">
        <v>183</v>
      </c>
      <c r="AU2600" s="215" t="s">
        <v>89</v>
      </c>
      <c r="AV2600" s="13" t="s">
        <v>87</v>
      </c>
      <c r="AW2600" s="13" t="s">
        <v>36</v>
      </c>
      <c r="AX2600" s="13" t="s">
        <v>79</v>
      </c>
      <c r="AY2600" s="215" t="s">
        <v>174</v>
      </c>
    </row>
    <row r="2601" spans="2:51" s="13" customFormat="1" ht="11.25">
      <c r="B2601" s="205"/>
      <c r="C2601" s="206"/>
      <c r="D2601" s="207" t="s">
        <v>183</v>
      </c>
      <c r="E2601" s="208" t="s">
        <v>1</v>
      </c>
      <c r="F2601" s="209" t="s">
        <v>2297</v>
      </c>
      <c r="G2601" s="206"/>
      <c r="H2601" s="208" t="s">
        <v>1</v>
      </c>
      <c r="I2601" s="210"/>
      <c r="J2601" s="206"/>
      <c r="K2601" s="206"/>
      <c r="L2601" s="211"/>
      <c r="M2601" s="212"/>
      <c r="N2601" s="213"/>
      <c r="O2601" s="213"/>
      <c r="P2601" s="213"/>
      <c r="Q2601" s="213"/>
      <c r="R2601" s="213"/>
      <c r="S2601" s="213"/>
      <c r="T2601" s="214"/>
      <c r="AT2601" s="215" t="s">
        <v>183</v>
      </c>
      <c r="AU2601" s="215" t="s">
        <v>89</v>
      </c>
      <c r="AV2601" s="13" t="s">
        <v>87</v>
      </c>
      <c r="AW2601" s="13" t="s">
        <v>36</v>
      </c>
      <c r="AX2601" s="13" t="s">
        <v>79</v>
      </c>
      <c r="AY2601" s="215" t="s">
        <v>174</v>
      </c>
    </row>
    <row r="2602" spans="2:51" s="14" customFormat="1" ht="11.25">
      <c r="B2602" s="216"/>
      <c r="C2602" s="217"/>
      <c r="D2602" s="207" t="s">
        <v>183</v>
      </c>
      <c r="E2602" s="218" t="s">
        <v>1</v>
      </c>
      <c r="F2602" s="219" t="s">
        <v>2298</v>
      </c>
      <c r="G2602" s="217"/>
      <c r="H2602" s="220">
        <v>16.24</v>
      </c>
      <c r="I2602" s="221"/>
      <c r="J2602" s="217"/>
      <c r="K2602" s="217"/>
      <c r="L2602" s="222"/>
      <c r="M2602" s="223"/>
      <c r="N2602" s="224"/>
      <c r="O2602" s="224"/>
      <c r="P2602" s="224"/>
      <c r="Q2602" s="224"/>
      <c r="R2602" s="224"/>
      <c r="S2602" s="224"/>
      <c r="T2602" s="225"/>
      <c r="AT2602" s="226" t="s">
        <v>183</v>
      </c>
      <c r="AU2602" s="226" t="s">
        <v>89</v>
      </c>
      <c r="AV2602" s="14" t="s">
        <v>89</v>
      </c>
      <c r="AW2602" s="14" t="s">
        <v>36</v>
      </c>
      <c r="AX2602" s="14" t="s">
        <v>79</v>
      </c>
      <c r="AY2602" s="226" t="s">
        <v>174</v>
      </c>
    </row>
    <row r="2603" spans="2:51" s="14" customFormat="1" ht="11.25">
      <c r="B2603" s="216"/>
      <c r="C2603" s="217"/>
      <c r="D2603" s="207" t="s">
        <v>183</v>
      </c>
      <c r="E2603" s="218" t="s">
        <v>1</v>
      </c>
      <c r="F2603" s="219" t="s">
        <v>2299</v>
      </c>
      <c r="G2603" s="217"/>
      <c r="H2603" s="220">
        <v>16.48</v>
      </c>
      <c r="I2603" s="221"/>
      <c r="J2603" s="217"/>
      <c r="K2603" s="217"/>
      <c r="L2603" s="222"/>
      <c r="M2603" s="223"/>
      <c r="N2603" s="224"/>
      <c r="O2603" s="224"/>
      <c r="P2603" s="224"/>
      <c r="Q2603" s="224"/>
      <c r="R2603" s="224"/>
      <c r="S2603" s="224"/>
      <c r="T2603" s="225"/>
      <c r="AT2603" s="226" t="s">
        <v>183</v>
      </c>
      <c r="AU2603" s="226" t="s">
        <v>89</v>
      </c>
      <c r="AV2603" s="14" t="s">
        <v>89</v>
      </c>
      <c r="AW2603" s="14" t="s">
        <v>36</v>
      </c>
      <c r="AX2603" s="14" t="s">
        <v>79</v>
      </c>
      <c r="AY2603" s="226" t="s">
        <v>174</v>
      </c>
    </row>
    <row r="2604" spans="2:51" s="15" customFormat="1" ht="11.25">
      <c r="B2604" s="227"/>
      <c r="C2604" s="228"/>
      <c r="D2604" s="207" t="s">
        <v>183</v>
      </c>
      <c r="E2604" s="229" t="s">
        <v>1</v>
      </c>
      <c r="F2604" s="230" t="s">
        <v>188</v>
      </c>
      <c r="G2604" s="228"/>
      <c r="H2604" s="231">
        <v>32.72</v>
      </c>
      <c r="I2604" s="232"/>
      <c r="J2604" s="228"/>
      <c r="K2604" s="228"/>
      <c r="L2604" s="233"/>
      <c r="M2604" s="234"/>
      <c r="N2604" s="235"/>
      <c r="O2604" s="235"/>
      <c r="P2604" s="235"/>
      <c r="Q2604" s="235"/>
      <c r="R2604" s="235"/>
      <c r="S2604" s="235"/>
      <c r="T2604" s="236"/>
      <c r="AT2604" s="237" t="s">
        <v>183</v>
      </c>
      <c r="AU2604" s="237" t="s">
        <v>89</v>
      </c>
      <c r="AV2604" s="15" t="s">
        <v>181</v>
      </c>
      <c r="AW2604" s="15" t="s">
        <v>36</v>
      </c>
      <c r="AX2604" s="15" t="s">
        <v>87</v>
      </c>
      <c r="AY2604" s="237" t="s">
        <v>174</v>
      </c>
    </row>
    <row r="2605" spans="1:65" s="2" customFormat="1" ht="14.45" customHeight="1">
      <c r="A2605" s="35"/>
      <c r="B2605" s="36"/>
      <c r="C2605" s="192" t="s">
        <v>2304</v>
      </c>
      <c r="D2605" s="192" t="s">
        <v>176</v>
      </c>
      <c r="E2605" s="193" t="s">
        <v>2305</v>
      </c>
      <c r="F2605" s="194" t="s">
        <v>2306</v>
      </c>
      <c r="G2605" s="195" t="s">
        <v>1342</v>
      </c>
      <c r="H2605" s="196">
        <v>1</v>
      </c>
      <c r="I2605" s="197"/>
      <c r="J2605" s="198">
        <f>ROUND(I2605*H2605,2)</f>
        <v>0</v>
      </c>
      <c r="K2605" s="194" t="s">
        <v>1</v>
      </c>
      <c r="L2605" s="40"/>
      <c r="M2605" s="199" t="s">
        <v>1</v>
      </c>
      <c r="N2605" s="200" t="s">
        <v>44</v>
      </c>
      <c r="O2605" s="72"/>
      <c r="P2605" s="201">
        <f>O2605*H2605</f>
        <v>0</v>
      </c>
      <c r="Q2605" s="201">
        <v>0</v>
      </c>
      <c r="R2605" s="201">
        <f>Q2605*H2605</f>
        <v>0</v>
      </c>
      <c r="S2605" s="201">
        <v>0</v>
      </c>
      <c r="T2605" s="202">
        <f>S2605*H2605</f>
        <v>0</v>
      </c>
      <c r="U2605" s="35"/>
      <c r="V2605" s="35"/>
      <c r="W2605" s="35"/>
      <c r="X2605" s="35"/>
      <c r="Y2605" s="35"/>
      <c r="Z2605" s="35"/>
      <c r="AA2605" s="35"/>
      <c r="AB2605" s="35"/>
      <c r="AC2605" s="35"/>
      <c r="AD2605" s="35"/>
      <c r="AE2605" s="35"/>
      <c r="AR2605" s="203" t="s">
        <v>278</v>
      </c>
      <c r="AT2605" s="203" t="s">
        <v>176</v>
      </c>
      <c r="AU2605" s="203" t="s">
        <v>89</v>
      </c>
      <c r="AY2605" s="18" t="s">
        <v>174</v>
      </c>
      <c r="BE2605" s="204">
        <f>IF(N2605="základní",J2605,0)</f>
        <v>0</v>
      </c>
      <c r="BF2605" s="204">
        <f>IF(N2605="snížená",J2605,0)</f>
        <v>0</v>
      </c>
      <c r="BG2605" s="204">
        <f>IF(N2605="zákl. přenesená",J2605,0)</f>
        <v>0</v>
      </c>
      <c r="BH2605" s="204">
        <f>IF(N2605="sníž. přenesená",J2605,0)</f>
        <v>0</v>
      </c>
      <c r="BI2605" s="204">
        <f>IF(N2605="nulová",J2605,0)</f>
        <v>0</v>
      </c>
      <c r="BJ2605" s="18" t="s">
        <v>87</v>
      </c>
      <c r="BK2605" s="204">
        <f>ROUND(I2605*H2605,2)</f>
        <v>0</v>
      </c>
      <c r="BL2605" s="18" t="s">
        <v>278</v>
      </c>
      <c r="BM2605" s="203" t="s">
        <v>2307</v>
      </c>
    </row>
    <row r="2606" spans="2:51" s="13" customFormat="1" ht="11.25">
      <c r="B2606" s="205"/>
      <c r="C2606" s="206"/>
      <c r="D2606" s="207" t="s">
        <v>183</v>
      </c>
      <c r="E2606" s="208" t="s">
        <v>1</v>
      </c>
      <c r="F2606" s="209" t="s">
        <v>529</v>
      </c>
      <c r="G2606" s="206"/>
      <c r="H2606" s="208" t="s">
        <v>1</v>
      </c>
      <c r="I2606" s="210"/>
      <c r="J2606" s="206"/>
      <c r="K2606" s="206"/>
      <c r="L2606" s="211"/>
      <c r="M2606" s="212"/>
      <c r="N2606" s="213"/>
      <c r="O2606" s="213"/>
      <c r="P2606" s="213"/>
      <c r="Q2606" s="213"/>
      <c r="R2606" s="213"/>
      <c r="S2606" s="213"/>
      <c r="T2606" s="214"/>
      <c r="AT2606" s="215" t="s">
        <v>183</v>
      </c>
      <c r="AU2606" s="215" t="s">
        <v>89</v>
      </c>
      <c r="AV2606" s="13" t="s">
        <v>87</v>
      </c>
      <c r="AW2606" s="13" t="s">
        <v>36</v>
      </c>
      <c r="AX2606" s="13" t="s">
        <v>79</v>
      </c>
      <c r="AY2606" s="215" t="s">
        <v>174</v>
      </c>
    </row>
    <row r="2607" spans="2:51" s="13" customFormat="1" ht="11.25">
      <c r="B2607" s="205"/>
      <c r="C2607" s="206"/>
      <c r="D2607" s="207" t="s">
        <v>183</v>
      </c>
      <c r="E2607" s="208" t="s">
        <v>1</v>
      </c>
      <c r="F2607" s="209" t="s">
        <v>1015</v>
      </c>
      <c r="G2607" s="206"/>
      <c r="H2607" s="208" t="s">
        <v>1</v>
      </c>
      <c r="I2607" s="210"/>
      <c r="J2607" s="206"/>
      <c r="K2607" s="206"/>
      <c r="L2607" s="211"/>
      <c r="M2607" s="212"/>
      <c r="N2607" s="213"/>
      <c r="O2607" s="213"/>
      <c r="P2607" s="213"/>
      <c r="Q2607" s="213"/>
      <c r="R2607" s="213"/>
      <c r="S2607" s="213"/>
      <c r="T2607" s="214"/>
      <c r="AT2607" s="215" t="s">
        <v>183</v>
      </c>
      <c r="AU2607" s="215" t="s">
        <v>89</v>
      </c>
      <c r="AV2607" s="13" t="s">
        <v>87</v>
      </c>
      <c r="AW2607" s="13" t="s">
        <v>36</v>
      </c>
      <c r="AX2607" s="13" t="s">
        <v>79</v>
      </c>
      <c r="AY2607" s="215" t="s">
        <v>174</v>
      </c>
    </row>
    <row r="2608" spans="2:51" s="14" customFormat="1" ht="11.25">
      <c r="B2608" s="216"/>
      <c r="C2608" s="217"/>
      <c r="D2608" s="207" t="s">
        <v>183</v>
      </c>
      <c r="E2608" s="218" t="s">
        <v>1</v>
      </c>
      <c r="F2608" s="219" t="s">
        <v>87</v>
      </c>
      <c r="G2608" s="217"/>
      <c r="H2608" s="220">
        <v>1</v>
      </c>
      <c r="I2608" s="221"/>
      <c r="J2608" s="217"/>
      <c r="K2608" s="217"/>
      <c r="L2608" s="222"/>
      <c r="M2608" s="223"/>
      <c r="N2608" s="224"/>
      <c r="O2608" s="224"/>
      <c r="P2608" s="224"/>
      <c r="Q2608" s="224"/>
      <c r="R2608" s="224"/>
      <c r="S2608" s="224"/>
      <c r="T2608" s="225"/>
      <c r="AT2608" s="226" t="s">
        <v>183</v>
      </c>
      <c r="AU2608" s="226" t="s">
        <v>89</v>
      </c>
      <c r="AV2608" s="14" t="s">
        <v>89</v>
      </c>
      <c r="AW2608" s="14" t="s">
        <v>36</v>
      </c>
      <c r="AX2608" s="14" t="s">
        <v>79</v>
      </c>
      <c r="AY2608" s="226" t="s">
        <v>174</v>
      </c>
    </row>
    <row r="2609" spans="2:51" s="15" customFormat="1" ht="11.25">
      <c r="B2609" s="227"/>
      <c r="C2609" s="228"/>
      <c r="D2609" s="207" t="s">
        <v>183</v>
      </c>
      <c r="E2609" s="229" t="s">
        <v>1</v>
      </c>
      <c r="F2609" s="230" t="s">
        <v>188</v>
      </c>
      <c r="G2609" s="228"/>
      <c r="H2609" s="231">
        <v>1</v>
      </c>
      <c r="I2609" s="232"/>
      <c r="J2609" s="228"/>
      <c r="K2609" s="228"/>
      <c r="L2609" s="233"/>
      <c r="M2609" s="234"/>
      <c r="N2609" s="235"/>
      <c r="O2609" s="235"/>
      <c r="P2609" s="235"/>
      <c r="Q2609" s="235"/>
      <c r="R2609" s="235"/>
      <c r="S2609" s="235"/>
      <c r="T2609" s="236"/>
      <c r="AT2609" s="237" t="s">
        <v>183</v>
      </c>
      <c r="AU2609" s="237" t="s">
        <v>89</v>
      </c>
      <c r="AV2609" s="15" t="s">
        <v>181</v>
      </c>
      <c r="AW2609" s="15" t="s">
        <v>36</v>
      </c>
      <c r="AX2609" s="15" t="s">
        <v>87</v>
      </c>
      <c r="AY2609" s="237" t="s">
        <v>174</v>
      </c>
    </row>
    <row r="2610" spans="1:65" s="2" customFormat="1" ht="14.45" customHeight="1">
      <c r="A2610" s="35"/>
      <c r="B2610" s="36"/>
      <c r="C2610" s="192" t="s">
        <v>2308</v>
      </c>
      <c r="D2610" s="192" t="s">
        <v>176</v>
      </c>
      <c r="E2610" s="193" t="s">
        <v>2309</v>
      </c>
      <c r="F2610" s="194" t="s">
        <v>2310</v>
      </c>
      <c r="G2610" s="195" t="s">
        <v>1342</v>
      </c>
      <c r="H2610" s="196">
        <v>1</v>
      </c>
      <c r="I2610" s="197"/>
      <c r="J2610" s="198">
        <f>ROUND(I2610*H2610,2)</f>
        <v>0</v>
      </c>
      <c r="K2610" s="194" t="s">
        <v>1</v>
      </c>
      <c r="L2610" s="40"/>
      <c r="M2610" s="199" t="s">
        <v>1</v>
      </c>
      <c r="N2610" s="200" t="s">
        <v>44</v>
      </c>
      <c r="O2610" s="72"/>
      <c r="P2610" s="201">
        <f>O2610*H2610</f>
        <v>0</v>
      </c>
      <c r="Q2610" s="201">
        <v>0</v>
      </c>
      <c r="R2610" s="201">
        <f>Q2610*H2610</f>
        <v>0</v>
      </c>
      <c r="S2610" s="201">
        <v>0</v>
      </c>
      <c r="T2610" s="202">
        <f>S2610*H2610</f>
        <v>0</v>
      </c>
      <c r="U2610" s="35"/>
      <c r="V2610" s="35"/>
      <c r="W2610" s="35"/>
      <c r="X2610" s="35"/>
      <c r="Y2610" s="35"/>
      <c r="Z2610" s="35"/>
      <c r="AA2610" s="35"/>
      <c r="AB2610" s="35"/>
      <c r="AC2610" s="35"/>
      <c r="AD2610" s="35"/>
      <c r="AE2610" s="35"/>
      <c r="AR2610" s="203" t="s">
        <v>278</v>
      </c>
      <c r="AT2610" s="203" t="s">
        <v>176</v>
      </c>
      <c r="AU2610" s="203" t="s">
        <v>89</v>
      </c>
      <c r="AY2610" s="18" t="s">
        <v>174</v>
      </c>
      <c r="BE2610" s="204">
        <f>IF(N2610="základní",J2610,0)</f>
        <v>0</v>
      </c>
      <c r="BF2610" s="204">
        <f>IF(N2610="snížená",J2610,0)</f>
        <v>0</v>
      </c>
      <c r="BG2610" s="204">
        <f>IF(N2610="zákl. přenesená",J2610,0)</f>
        <v>0</v>
      </c>
      <c r="BH2610" s="204">
        <f>IF(N2610="sníž. přenesená",J2610,0)</f>
        <v>0</v>
      </c>
      <c r="BI2610" s="204">
        <f>IF(N2610="nulová",J2610,0)</f>
        <v>0</v>
      </c>
      <c r="BJ2610" s="18" t="s">
        <v>87</v>
      </c>
      <c r="BK2610" s="204">
        <f>ROUND(I2610*H2610,2)</f>
        <v>0</v>
      </c>
      <c r="BL2610" s="18" t="s">
        <v>278</v>
      </c>
      <c r="BM2610" s="203" t="s">
        <v>2311</v>
      </c>
    </row>
    <row r="2611" spans="2:51" s="13" customFormat="1" ht="11.25">
      <c r="B2611" s="205"/>
      <c r="C2611" s="206"/>
      <c r="D2611" s="207" t="s">
        <v>183</v>
      </c>
      <c r="E2611" s="208" t="s">
        <v>1</v>
      </c>
      <c r="F2611" s="209" t="s">
        <v>529</v>
      </c>
      <c r="G2611" s="206"/>
      <c r="H2611" s="208" t="s">
        <v>1</v>
      </c>
      <c r="I2611" s="210"/>
      <c r="J2611" s="206"/>
      <c r="K2611" s="206"/>
      <c r="L2611" s="211"/>
      <c r="M2611" s="212"/>
      <c r="N2611" s="213"/>
      <c r="O2611" s="213"/>
      <c r="P2611" s="213"/>
      <c r="Q2611" s="213"/>
      <c r="R2611" s="213"/>
      <c r="S2611" s="213"/>
      <c r="T2611" s="214"/>
      <c r="AT2611" s="215" t="s">
        <v>183</v>
      </c>
      <c r="AU2611" s="215" t="s">
        <v>89</v>
      </c>
      <c r="AV2611" s="13" t="s">
        <v>87</v>
      </c>
      <c r="AW2611" s="13" t="s">
        <v>36</v>
      </c>
      <c r="AX2611" s="13" t="s">
        <v>79</v>
      </c>
      <c r="AY2611" s="215" t="s">
        <v>174</v>
      </c>
    </row>
    <row r="2612" spans="2:51" s="13" customFormat="1" ht="11.25">
      <c r="B2612" s="205"/>
      <c r="C2612" s="206"/>
      <c r="D2612" s="207" t="s">
        <v>183</v>
      </c>
      <c r="E2612" s="208" t="s">
        <v>1</v>
      </c>
      <c r="F2612" s="209" t="s">
        <v>1006</v>
      </c>
      <c r="G2612" s="206"/>
      <c r="H2612" s="208" t="s">
        <v>1</v>
      </c>
      <c r="I2612" s="210"/>
      <c r="J2612" s="206"/>
      <c r="K2612" s="206"/>
      <c r="L2612" s="211"/>
      <c r="M2612" s="212"/>
      <c r="N2612" s="213"/>
      <c r="O2612" s="213"/>
      <c r="P2612" s="213"/>
      <c r="Q2612" s="213"/>
      <c r="R2612" s="213"/>
      <c r="S2612" s="213"/>
      <c r="T2612" s="214"/>
      <c r="AT2612" s="215" t="s">
        <v>183</v>
      </c>
      <c r="AU2612" s="215" t="s">
        <v>89</v>
      </c>
      <c r="AV2612" s="13" t="s">
        <v>87</v>
      </c>
      <c r="AW2612" s="13" t="s">
        <v>36</v>
      </c>
      <c r="AX2612" s="13" t="s">
        <v>79</v>
      </c>
      <c r="AY2612" s="215" t="s">
        <v>174</v>
      </c>
    </row>
    <row r="2613" spans="2:51" s="14" customFormat="1" ht="11.25">
      <c r="B2613" s="216"/>
      <c r="C2613" s="217"/>
      <c r="D2613" s="207" t="s">
        <v>183</v>
      </c>
      <c r="E2613" s="218" t="s">
        <v>1</v>
      </c>
      <c r="F2613" s="219" t="s">
        <v>87</v>
      </c>
      <c r="G2613" s="217"/>
      <c r="H2613" s="220">
        <v>1</v>
      </c>
      <c r="I2613" s="221"/>
      <c r="J2613" s="217"/>
      <c r="K2613" s="217"/>
      <c r="L2613" s="222"/>
      <c r="M2613" s="223"/>
      <c r="N2613" s="224"/>
      <c r="O2613" s="224"/>
      <c r="P2613" s="224"/>
      <c r="Q2613" s="224"/>
      <c r="R2613" s="224"/>
      <c r="S2613" s="224"/>
      <c r="T2613" s="225"/>
      <c r="AT2613" s="226" t="s">
        <v>183</v>
      </c>
      <c r="AU2613" s="226" t="s">
        <v>89</v>
      </c>
      <c r="AV2613" s="14" t="s">
        <v>89</v>
      </c>
      <c r="AW2613" s="14" t="s">
        <v>36</v>
      </c>
      <c r="AX2613" s="14" t="s">
        <v>79</v>
      </c>
      <c r="AY2613" s="226" t="s">
        <v>174</v>
      </c>
    </row>
    <row r="2614" spans="2:51" s="15" customFormat="1" ht="11.25">
      <c r="B2614" s="227"/>
      <c r="C2614" s="228"/>
      <c r="D2614" s="207" t="s">
        <v>183</v>
      </c>
      <c r="E2614" s="229" t="s">
        <v>1</v>
      </c>
      <c r="F2614" s="230" t="s">
        <v>188</v>
      </c>
      <c r="G2614" s="228"/>
      <c r="H2614" s="231">
        <v>1</v>
      </c>
      <c r="I2614" s="232"/>
      <c r="J2614" s="228"/>
      <c r="K2614" s="228"/>
      <c r="L2614" s="233"/>
      <c r="M2614" s="234"/>
      <c r="N2614" s="235"/>
      <c r="O2614" s="235"/>
      <c r="P2614" s="235"/>
      <c r="Q2614" s="235"/>
      <c r="R2614" s="235"/>
      <c r="S2614" s="235"/>
      <c r="T2614" s="236"/>
      <c r="AT2614" s="237" t="s">
        <v>183</v>
      </c>
      <c r="AU2614" s="237" t="s">
        <v>89</v>
      </c>
      <c r="AV2614" s="15" t="s">
        <v>181</v>
      </c>
      <c r="AW2614" s="15" t="s">
        <v>36</v>
      </c>
      <c r="AX2614" s="15" t="s">
        <v>87</v>
      </c>
      <c r="AY2614" s="237" t="s">
        <v>174</v>
      </c>
    </row>
    <row r="2615" spans="2:63" s="12" customFormat="1" ht="22.9" customHeight="1">
      <c r="B2615" s="176"/>
      <c r="C2615" s="177"/>
      <c r="D2615" s="178" t="s">
        <v>78</v>
      </c>
      <c r="E2615" s="190" t="s">
        <v>2312</v>
      </c>
      <c r="F2615" s="190" t="s">
        <v>2313</v>
      </c>
      <c r="G2615" s="177"/>
      <c r="H2615" s="177"/>
      <c r="I2615" s="180"/>
      <c r="J2615" s="191">
        <f>BK2615</f>
        <v>0</v>
      </c>
      <c r="K2615" s="177"/>
      <c r="L2615" s="182"/>
      <c r="M2615" s="183"/>
      <c r="N2615" s="184"/>
      <c r="O2615" s="184"/>
      <c r="P2615" s="185">
        <f>SUM(P2616:P2659)</f>
        <v>0</v>
      </c>
      <c r="Q2615" s="184"/>
      <c r="R2615" s="185">
        <f>SUM(R2616:R2659)</f>
        <v>0.17972751999999997</v>
      </c>
      <c r="S2615" s="184"/>
      <c r="T2615" s="186">
        <f>SUM(T2616:T2659)</f>
        <v>0</v>
      </c>
      <c r="AR2615" s="187" t="s">
        <v>89</v>
      </c>
      <c r="AT2615" s="188" t="s">
        <v>78</v>
      </c>
      <c r="AU2615" s="188" t="s">
        <v>87</v>
      </c>
      <c r="AY2615" s="187" t="s">
        <v>174</v>
      </c>
      <c r="BK2615" s="189">
        <f>SUM(BK2616:BK2659)</f>
        <v>0</v>
      </c>
    </row>
    <row r="2616" spans="1:65" s="2" customFormat="1" ht="14.45" customHeight="1">
      <c r="A2616" s="35"/>
      <c r="B2616" s="36"/>
      <c r="C2616" s="192" t="s">
        <v>2314</v>
      </c>
      <c r="D2616" s="192" t="s">
        <v>176</v>
      </c>
      <c r="E2616" s="193" t="s">
        <v>2315</v>
      </c>
      <c r="F2616" s="194" t="s">
        <v>2316</v>
      </c>
      <c r="G2616" s="195" t="s">
        <v>179</v>
      </c>
      <c r="H2616" s="196">
        <v>390.712</v>
      </c>
      <c r="I2616" s="197"/>
      <c r="J2616" s="198">
        <f>ROUND(I2616*H2616,2)</f>
        <v>0</v>
      </c>
      <c r="K2616" s="194" t="s">
        <v>180</v>
      </c>
      <c r="L2616" s="40"/>
      <c r="M2616" s="199" t="s">
        <v>1</v>
      </c>
      <c r="N2616" s="200" t="s">
        <v>44</v>
      </c>
      <c r="O2616" s="72"/>
      <c r="P2616" s="201">
        <f>O2616*H2616</f>
        <v>0</v>
      </c>
      <c r="Q2616" s="201">
        <v>0.0002</v>
      </c>
      <c r="R2616" s="201">
        <f>Q2616*H2616</f>
        <v>0.0781424</v>
      </c>
      <c r="S2616" s="201">
        <v>0</v>
      </c>
      <c r="T2616" s="202">
        <f>S2616*H2616</f>
        <v>0</v>
      </c>
      <c r="U2616" s="35"/>
      <c r="V2616" s="35"/>
      <c r="W2616" s="35"/>
      <c r="X2616" s="35"/>
      <c r="Y2616" s="35"/>
      <c r="Z2616" s="35"/>
      <c r="AA2616" s="35"/>
      <c r="AB2616" s="35"/>
      <c r="AC2616" s="35"/>
      <c r="AD2616" s="35"/>
      <c r="AE2616" s="35"/>
      <c r="AR2616" s="203" t="s">
        <v>278</v>
      </c>
      <c r="AT2616" s="203" t="s">
        <v>176</v>
      </c>
      <c r="AU2616" s="203" t="s">
        <v>89</v>
      </c>
      <c r="AY2616" s="18" t="s">
        <v>174</v>
      </c>
      <c r="BE2616" s="204">
        <f>IF(N2616="základní",J2616,0)</f>
        <v>0</v>
      </c>
      <c r="BF2616" s="204">
        <f>IF(N2616="snížená",J2616,0)</f>
        <v>0</v>
      </c>
      <c r="BG2616" s="204">
        <f>IF(N2616="zákl. přenesená",J2616,0)</f>
        <v>0</v>
      </c>
      <c r="BH2616" s="204">
        <f>IF(N2616="sníž. přenesená",J2616,0)</f>
        <v>0</v>
      </c>
      <c r="BI2616" s="204">
        <f>IF(N2616="nulová",J2616,0)</f>
        <v>0</v>
      </c>
      <c r="BJ2616" s="18" t="s">
        <v>87</v>
      </c>
      <c r="BK2616" s="204">
        <f>ROUND(I2616*H2616,2)</f>
        <v>0</v>
      </c>
      <c r="BL2616" s="18" t="s">
        <v>278</v>
      </c>
      <c r="BM2616" s="203" t="s">
        <v>2317</v>
      </c>
    </row>
    <row r="2617" spans="2:51" s="13" customFormat="1" ht="11.25">
      <c r="B2617" s="205"/>
      <c r="C2617" s="206"/>
      <c r="D2617" s="207" t="s">
        <v>183</v>
      </c>
      <c r="E2617" s="208" t="s">
        <v>1</v>
      </c>
      <c r="F2617" s="209" t="s">
        <v>529</v>
      </c>
      <c r="G2617" s="206"/>
      <c r="H2617" s="208" t="s">
        <v>1</v>
      </c>
      <c r="I2617" s="210"/>
      <c r="J2617" s="206"/>
      <c r="K2617" s="206"/>
      <c r="L2617" s="211"/>
      <c r="M2617" s="212"/>
      <c r="N2617" s="213"/>
      <c r="O2617" s="213"/>
      <c r="P2617" s="213"/>
      <c r="Q2617" s="213"/>
      <c r="R2617" s="213"/>
      <c r="S2617" s="213"/>
      <c r="T2617" s="214"/>
      <c r="AT2617" s="215" t="s">
        <v>183</v>
      </c>
      <c r="AU2617" s="215" t="s">
        <v>89</v>
      </c>
      <c r="AV2617" s="13" t="s">
        <v>87</v>
      </c>
      <c r="AW2617" s="13" t="s">
        <v>36</v>
      </c>
      <c r="AX2617" s="13" t="s">
        <v>79</v>
      </c>
      <c r="AY2617" s="215" t="s">
        <v>174</v>
      </c>
    </row>
    <row r="2618" spans="2:51" s="13" customFormat="1" ht="11.25">
      <c r="B2618" s="205"/>
      <c r="C2618" s="206"/>
      <c r="D2618" s="207" t="s">
        <v>183</v>
      </c>
      <c r="E2618" s="208" t="s">
        <v>1</v>
      </c>
      <c r="F2618" s="209" t="s">
        <v>200</v>
      </c>
      <c r="G2618" s="206"/>
      <c r="H2618" s="208" t="s">
        <v>1</v>
      </c>
      <c r="I2618" s="210"/>
      <c r="J2618" s="206"/>
      <c r="K2618" s="206"/>
      <c r="L2618" s="211"/>
      <c r="M2618" s="212"/>
      <c r="N2618" s="213"/>
      <c r="O2618" s="213"/>
      <c r="P2618" s="213"/>
      <c r="Q2618" s="213"/>
      <c r="R2618" s="213"/>
      <c r="S2618" s="213"/>
      <c r="T2618" s="214"/>
      <c r="AT2618" s="215" t="s">
        <v>183</v>
      </c>
      <c r="AU2618" s="215" t="s">
        <v>89</v>
      </c>
      <c r="AV2618" s="13" t="s">
        <v>87</v>
      </c>
      <c r="AW2618" s="13" t="s">
        <v>36</v>
      </c>
      <c r="AX2618" s="13" t="s">
        <v>79</v>
      </c>
      <c r="AY2618" s="215" t="s">
        <v>174</v>
      </c>
    </row>
    <row r="2619" spans="2:51" s="13" customFormat="1" ht="11.25">
      <c r="B2619" s="205"/>
      <c r="C2619" s="206"/>
      <c r="D2619" s="207" t="s">
        <v>183</v>
      </c>
      <c r="E2619" s="208" t="s">
        <v>1</v>
      </c>
      <c r="F2619" s="209" t="s">
        <v>2318</v>
      </c>
      <c r="G2619" s="206"/>
      <c r="H2619" s="208" t="s">
        <v>1</v>
      </c>
      <c r="I2619" s="210"/>
      <c r="J2619" s="206"/>
      <c r="K2619" s="206"/>
      <c r="L2619" s="211"/>
      <c r="M2619" s="212"/>
      <c r="N2619" s="213"/>
      <c r="O2619" s="213"/>
      <c r="P2619" s="213"/>
      <c r="Q2619" s="213"/>
      <c r="R2619" s="213"/>
      <c r="S2619" s="213"/>
      <c r="T2619" s="214"/>
      <c r="AT2619" s="215" t="s">
        <v>183</v>
      </c>
      <c r="AU2619" s="215" t="s">
        <v>89</v>
      </c>
      <c r="AV2619" s="13" t="s">
        <v>87</v>
      </c>
      <c r="AW2619" s="13" t="s">
        <v>36</v>
      </c>
      <c r="AX2619" s="13" t="s">
        <v>79</v>
      </c>
      <c r="AY2619" s="215" t="s">
        <v>174</v>
      </c>
    </row>
    <row r="2620" spans="2:51" s="14" customFormat="1" ht="11.25">
      <c r="B2620" s="216"/>
      <c r="C2620" s="217"/>
      <c r="D2620" s="207" t="s">
        <v>183</v>
      </c>
      <c r="E2620" s="218" t="s">
        <v>1</v>
      </c>
      <c r="F2620" s="219" t="s">
        <v>798</v>
      </c>
      <c r="G2620" s="217"/>
      <c r="H2620" s="220">
        <v>22.015</v>
      </c>
      <c r="I2620" s="221"/>
      <c r="J2620" s="217"/>
      <c r="K2620" s="217"/>
      <c r="L2620" s="222"/>
      <c r="M2620" s="223"/>
      <c r="N2620" s="224"/>
      <c r="O2620" s="224"/>
      <c r="P2620" s="224"/>
      <c r="Q2620" s="224"/>
      <c r="R2620" s="224"/>
      <c r="S2620" s="224"/>
      <c r="T2620" s="225"/>
      <c r="AT2620" s="226" t="s">
        <v>183</v>
      </c>
      <c r="AU2620" s="226" t="s">
        <v>89</v>
      </c>
      <c r="AV2620" s="14" t="s">
        <v>89</v>
      </c>
      <c r="AW2620" s="14" t="s">
        <v>36</v>
      </c>
      <c r="AX2620" s="14" t="s">
        <v>79</v>
      </c>
      <c r="AY2620" s="226" t="s">
        <v>174</v>
      </c>
    </row>
    <row r="2621" spans="2:51" s="14" customFormat="1" ht="11.25">
      <c r="B2621" s="216"/>
      <c r="C2621" s="217"/>
      <c r="D2621" s="207" t="s">
        <v>183</v>
      </c>
      <c r="E2621" s="218" t="s">
        <v>1</v>
      </c>
      <c r="F2621" s="219" t="s">
        <v>799</v>
      </c>
      <c r="G2621" s="217"/>
      <c r="H2621" s="220">
        <v>7.54</v>
      </c>
      <c r="I2621" s="221"/>
      <c r="J2621" s="217"/>
      <c r="K2621" s="217"/>
      <c r="L2621" s="222"/>
      <c r="M2621" s="223"/>
      <c r="N2621" s="224"/>
      <c r="O2621" s="224"/>
      <c r="P2621" s="224"/>
      <c r="Q2621" s="224"/>
      <c r="R2621" s="224"/>
      <c r="S2621" s="224"/>
      <c r="T2621" s="225"/>
      <c r="AT2621" s="226" t="s">
        <v>183</v>
      </c>
      <c r="AU2621" s="226" t="s">
        <v>89</v>
      </c>
      <c r="AV2621" s="14" t="s">
        <v>89</v>
      </c>
      <c r="AW2621" s="14" t="s">
        <v>36</v>
      </c>
      <c r="AX2621" s="14" t="s">
        <v>79</v>
      </c>
      <c r="AY2621" s="226" t="s">
        <v>174</v>
      </c>
    </row>
    <row r="2622" spans="2:51" s="14" customFormat="1" ht="11.25">
      <c r="B2622" s="216"/>
      <c r="C2622" s="217"/>
      <c r="D2622" s="207" t="s">
        <v>183</v>
      </c>
      <c r="E2622" s="218" t="s">
        <v>1</v>
      </c>
      <c r="F2622" s="219" t="s">
        <v>800</v>
      </c>
      <c r="G2622" s="217"/>
      <c r="H2622" s="220">
        <v>6.585</v>
      </c>
      <c r="I2622" s="221"/>
      <c r="J2622" s="217"/>
      <c r="K2622" s="217"/>
      <c r="L2622" s="222"/>
      <c r="M2622" s="223"/>
      <c r="N2622" s="224"/>
      <c r="O2622" s="224"/>
      <c r="P2622" s="224"/>
      <c r="Q2622" s="224"/>
      <c r="R2622" s="224"/>
      <c r="S2622" s="224"/>
      <c r="T2622" s="225"/>
      <c r="AT2622" s="226" t="s">
        <v>183</v>
      </c>
      <c r="AU2622" s="226" t="s">
        <v>89</v>
      </c>
      <c r="AV2622" s="14" t="s">
        <v>89</v>
      </c>
      <c r="AW2622" s="14" t="s">
        <v>36</v>
      </c>
      <c r="AX2622" s="14" t="s">
        <v>79</v>
      </c>
      <c r="AY2622" s="226" t="s">
        <v>174</v>
      </c>
    </row>
    <row r="2623" spans="2:51" s="14" customFormat="1" ht="11.25">
      <c r="B2623" s="216"/>
      <c r="C2623" s="217"/>
      <c r="D2623" s="207" t="s">
        <v>183</v>
      </c>
      <c r="E2623" s="218" t="s">
        <v>1</v>
      </c>
      <c r="F2623" s="219" t="s">
        <v>1377</v>
      </c>
      <c r="G2623" s="217"/>
      <c r="H2623" s="220">
        <v>126.213</v>
      </c>
      <c r="I2623" s="221"/>
      <c r="J2623" s="217"/>
      <c r="K2623" s="217"/>
      <c r="L2623" s="222"/>
      <c r="M2623" s="223"/>
      <c r="N2623" s="224"/>
      <c r="O2623" s="224"/>
      <c r="P2623" s="224"/>
      <c r="Q2623" s="224"/>
      <c r="R2623" s="224"/>
      <c r="S2623" s="224"/>
      <c r="T2623" s="225"/>
      <c r="AT2623" s="226" t="s">
        <v>183</v>
      </c>
      <c r="AU2623" s="226" t="s">
        <v>89</v>
      </c>
      <c r="AV2623" s="14" t="s">
        <v>89</v>
      </c>
      <c r="AW2623" s="14" t="s">
        <v>36</v>
      </c>
      <c r="AX2623" s="14" t="s">
        <v>79</v>
      </c>
      <c r="AY2623" s="226" t="s">
        <v>174</v>
      </c>
    </row>
    <row r="2624" spans="2:51" s="14" customFormat="1" ht="11.25">
      <c r="B2624" s="216"/>
      <c r="C2624" s="217"/>
      <c r="D2624" s="207" t="s">
        <v>183</v>
      </c>
      <c r="E2624" s="218" t="s">
        <v>1</v>
      </c>
      <c r="F2624" s="219" t="s">
        <v>2319</v>
      </c>
      <c r="G2624" s="217"/>
      <c r="H2624" s="220">
        <v>6.35</v>
      </c>
      <c r="I2624" s="221"/>
      <c r="J2624" s="217"/>
      <c r="K2624" s="217"/>
      <c r="L2624" s="222"/>
      <c r="M2624" s="223"/>
      <c r="N2624" s="224"/>
      <c r="O2624" s="224"/>
      <c r="P2624" s="224"/>
      <c r="Q2624" s="224"/>
      <c r="R2624" s="224"/>
      <c r="S2624" s="224"/>
      <c r="T2624" s="225"/>
      <c r="AT2624" s="226" t="s">
        <v>183</v>
      </c>
      <c r="AU2624" s="226" t="s">
        <v>89</v>
      </c>
      <c r="AV2624" s="14" t="s">
        <v>89</v>
      </c>
      <c r="AW2624" s="14" t="s">
        <v>36</v>
      </c>
      <c r="AX2624" s="14" t="s">
        <v>79</v>
      </c>
      <c r="AY2624" s="226" t="s">
        <v>174</v>
      </c>
    </row>
    <row r="2625" spans="2:51" s="16" customFormat="1" ht="11.25">
      <c r="B2625" s="238"/>
      <c r="C2625" s="239"/>
      <c r="D2625" s="207" t="s">
        <v>183</v>
      </c>
      <c r="E2625" s="240" t="s">
        <v>1</v>
      </c>
      <c r="F2625" s="241" t="s">
        <v>226</v>
      </c>
      <c r="G2625" s="239"/>
      <c r="H2625" s="242">
        <v>168.703</v>
      </c>
      <c r="I2625" s="243"/>
      <c r="J2625" s="239"/>
      <c r="K2625" s="239"/>
      <c r="L2625" s="244"/>
      <c r="M2625" s="245"/>
      <c r="N2625" s="246"/>
      <c r="O2625" s="246"/>
      <c r="P2625" s="246"/>
      <c r="Q2625" s="246"/>
      <c r="R2625" s="246"/>
      <c r="S2625" s="246"/>
      <c r="T2625" s="247"/>
      <c r="AT2625" s="248" t="s">
        <v>183</v>
      </c>
      <c r="AU2625" s="248" t="s">
        <v>89</v>
      </c>
      <c r="AV2625" s="16" t="s">
        <v>194</v>
      </c>
      <c r="AW2625" s="16" t="s">
        <v>36</v>
      </c>
      <c r="AX2625" s="16" t="s">
        <v>79</v>
      </c>
      <c r="AY2625" s="248" t="s">
        <v>174</v>
      </c>
    </row>
    <row r="2626" spans="2:51" s="13" customFormat="1" ht="11.25">
      <c r="B2626" s="205"/>
      <c r="C2626" s="206"/>
      <c r="D2626" s="207" t="s">
        <v>183</v>
      </c>
      <c r="E2626" s="208" t="s">
        <v>1</v>
      </c>
      <c r="F2626" s="209" t="s">
        <v>2320</v>
      </c>
      <c r="G2626" s="206"/>
      <c r="H2626" s="208" t="s">
        <v>1</v>
      </c>
      <c r="I2626" s="210"/>
      <c r="J2626" s="206"/>
      <c r="K2626" s="206"/>
      <c r="L2626" s="211"/>
      <c r="M2626" s="212"/>
      <c r="N2626" s="213"/>
      <c r="O2626" s="213"/>
      <c r="P2626" s="213"/>
      <c r="Q2626" s="213"/>
      <c r="R2626" s="213"/>
      <c r="S2626" s="213"/>
      <c r="T2626" s="214"/>
      <c r="AT2626" s="215" t="s">
        <v>183</v>
      </c>
      <c r="AU2626" s="215" t="s">
        <v>89</v>
      </c>
      <c r="AV2626" s="13" t="s">
        <v>87</v>
      </c>
      <c r="AW2626" s="13" t="s">
        <v>36</v>
      </c>
      <c r="AX2626" s="13" t="s">
        <v>79</v>
      </c>
      <c r="AY2626" s="215" t="s">
        <v>174</v>
      </c>
    </row>
    <row r="2627" spans="2:51" s="13" customFormat="1" ht="11.25">
      <c r="B2627" s="205"/>
      <c r="C2627" s="206"/>
      <c r="D2627" s="207" t="s">
        <v>183</v>
      </c>
      <c r="E2627" s="208" t="s">
        <v>1</v>
      </c>
      <c r="F2627" s="209" t="s">
        <v>582</v>
      </c>
      <c r="G2627" s="206"/>
      <c r="H2627" s="208" t="s">
        <v>1</v>
      </c>
      <c r="I2627" s="210"/>
      <c r="J2627" s="206"/>
      <c r="K2627" s="206"/>
      <c r="L2627" s="211"/>
      <c r="M2627" s="212"/>
      <c r="N2627" s="213"/>
      <c r="O2627" s="213"/>
      <c r="P2627" s="213"/>
      <c r="Q2627" s="213"/>
      <c r="R2627" s="213"/>
      <c r="S2627" s="213"/>
      <c r="T2627" s="214"/>
      <c r="AT2627" s="215" t="s">
        <v>183</v>
      </c>
      <c r="AU2627" s="215" t="s">
        <v>89</v>
      </c>
      <c r="AV2627" s="13" t="s">
        <v>87</v>
      </c>
      <c r="AW2627" s="13" t="s">
        <v>36</v>
      </c>
      <c r="AX2627" s="13" t="s">
        <v>79</v>
      </c>
      <c r="AY2627" s="215" t="s">
        <v>174</v>
      </c>
    </row>
    <row r="2628" spans="2:51" s="14" customFormat="1" ht="11.25">
      <c r="B2628" s="216"/>
      <c r="C2628" s="217"/>
      <c r="D2628" s="207" t="s">
        <v>183</v>
      </c>
      <c r="E2628" s="218" t="s">
        <v>1</v>
      </c>
      <c r="F2628" s="219" t="s">
        <v>816</v>
      </c>
      <c r="G2628" s="217"/>
      <c r="H2628" s="220">
        <v>28.373</v>
      </c>
      <c r="I2628" s="221"/>
      <c r="J2628" s="217"/>
      <c r="K2628" s="217"/>
      <c r="L2628" s="222"/>
      <c r="M2628" s="223"/>
      <c r="N2628" s="224"/>
      <c r="O2628" s="224"/>
      <c r="P2628" s="224"/>
      <c r="Q2628" s="224"/>
      <c r="R2628" s="224"/>
      <c r="S2628" s="224"/>
      <c r="T2628" s="225"/>
      <c r="AT2628" s="226" t="s">
        <v>183</v>
      </c>
      <c r="AU2628" s="226" t="s">
        <v>89</v>
      </c>
      <c r="AV2628" s="14" t="s">
        <v>89</v>
      </c>
      <c r="AW2628" s="14" t="s">
        <v>36</v>
      </c>
      <c r="AX2628" s="14" t="s">
        <v>79</v>
      </c>
      <c r="AY2628" s="226" t="s">
        <v>174</v>
      </c>
    </row>
    <row r="2629" spans="2:51" s="14" customFormat="1" ht="11.25">
      <c r="B2629" s="216"/>
      <c r="C2629" s="217"/>
      <c r="D2629" s="207" t="s">
        <v>183</v>
      </c>
      <c r="E2629" s="218" t="s">
        <v>1</v>
      </c>
      <c r="F2629" s="219" t="s">
        <v>1783</v>
      </c>
      <c r="G2629" s="217"/>
      <c r="H2629" s="220">
        <v>80.51</v>
      </c>
      <c r="I2629" s="221"/>
      <c r="J2629" s="217"/>
      <c r="K2629" s="217"/>
      <c r="L2629" s="222"/>
      <c r="M2629" s="223"/>
      <c r="N2629" s="224"/>
      <c r="O2629" s="224"/>
      <c r="P2629" s="224"/>
      <c r="Q2629" s="224"/>
      <c r="R2629" s="224"/>
      <c r="S2629" s="224"/>
      <c r="T2629" s="225"/>
      <c r="AT2629" s="226" t="s">
        <v>183</v>
      </c>
      <c r="AU2629" s="226" t="s">
        <v>89</v>
      </c>
      <c r="AV2629" s="14" t="s">
        <v>89</v>
      </c>
      <c r="AW2629" s="14" t="s">
        <v>36</v>
      </c>
      <c r="AX2629" s="14" t="s">
        <v>79</v>
      </c>
      <c r="AY2629" s="226" t="s">
        <v>174</v>
      </c>
    </row>
    <row r="2630" spans="2:51" s="13" customFormat="1" ht="11.25">
      <c r="B2630" s="205"/>
      <c r="C2630" s="206"/>
      <c r="D2630" s="207" t="s">
        <v>183</v>
      </c>
      <c r="E2630" s="208" t="s">
        <v>1</v>
      </c>
      <c r="F2630" s="209" t="s">
        <v>587</v>
      </c>
      <c r="G2630" s="206"/>
      <c r="H2630" s="208" t="s">
        <v>1</v>
      </c>
      <c r="I2630" s="210"/>
      <c r="J2630" s="206"/>
      <c r="K2630" s="206"/>
      <c r="L2630" s="211"/>
      <c r="M2630" s="212"/>
      <c r="N2630" s="213"/>
      <c r="O2630" s="213"/>
      <c r="P2630" s="213"/>
      <c r="Q2630" s="213"/>
      <c r="R2630" s="213"/>
      <c r="S2630" s="213"/>
      <c r="T2630" s="214"/>
      <c r="AT2630" s="215" t="s">
        <v>183</v>
      </c>
      <c r="AU2630" s="215" t="s">
        <v>89</v>
      </c>
      <c r="AV2630" s="13" t="s">
        <v>87</v>
      </c>
      <c r="AW2630" s="13" t="s">
        <v>36</v>
      </c>
      <c r="AX2630" s="13" t="s">
        <v>79</v>
      </c>
      <c r="AY2630" s="215" t="s">
        <v>174</v>
      </c>
    </row>
    <row r="2631" spans="2:51" s="14" customFormat="1" ht="11.25">
      <c r="B2631" s="216"/>
      <c r="C2631" s="217"/>
      <c r="D2631" s="207" t="s">
        <v>183</v>
      </c>
      <c r="E2631" s="218" t="s">
        <v>1</v>
      </c>
      <c r="F2631" s="219" t="s">
        <v>817</v>
      </c>
      <c r="G2631" s="217"/>
      <c r="H2631" s="220">
        <v>44.843</v>
      </c>
      <c r="I2631" s="221"/>
      <c r="J2631" s="217"/>
      <c r="K2631" s="217"/>
      <c r="L2631" s="222"/>
      <c r="M2631" s="223"/>
      <c r="N2631" s="224"/>
      <c r="O2631" s="224"/>
      <c r="P2631" s="224"/>
      <c r="Q2631" s="224"/>
      <c r="R2631" s="224"/>
      <c r="S2631" s="224"/>
      <c r="T2631" s="225"/>
      <c r="AT2631" s="226" t="s">
        <v>183</v>
      </c>
      <c r="AU2631" s="226" t="s">
        <v>89</v>
      </c>
      <c r="AV2631" s="14" t="s">
        <v>89</v>
      </c>
      <c r="AW2631" s="14" t="s">
        <v>36</v>
      </c>
      <c r="AX2631" s="14" t="s">
        <v>79</v>
      </c>
      <c r="AY2631" s="226" t="s">
        <v>174</v>
      </c>
    </row>
    <row r="2632" spans="2:51" s="14" customFormat="1" ht="11.25">
      <c r="B2632" s="216"/>
      <c r="C2632" s="217"/>
      <c r="D2632" s="207" t="s">
        <v>183</v>
      </c>
      <c r="E2632" s="218" t="s">
        <v>1</v>
      </c>
      <c r="F2632" s="219" t="s">
        <v>1784</v>
      </c>
      <c r="G2632" s="217"/>
      <c r="H2632" s="220">
        <v>17.223</v>
      </c>
      <c r="I2632" s="221"/>
      <c r="J2632" s="217"/>
      <c r="K2632" s="217"/>
      <c r="L2632" s="222"/>
      <c r="M2632" s="223"/>
      <c r="N2632" s="224"/>
      <c r="O2632" s="224"/>
      <c r="P2632" s="224"/>
      <c r="Q2632" s="224"/>
      <c r="R2632" s="224"/>
      <c r="S2632" s="224"/>
      <c r="T2632" s="225"/>
      <c r="AT2632" s="226" t="s">
        <v>183</v>
      </c>
      <c r="AU2632" s="226" t="s">
        <v>89</v>
      </c>
      <c r="AV2632" s="14" t="s">
        <v>89</v>
      </c>
      <c r="AW2632" s="14" t="s">
        <v>36</v>
      </c>
      <c r="AX2632" s="14" t="s">
        <v>79</v>
      </c>
      <c r="AY2632" s="226" t="s">
        <v>174</v>
      </c>
    </row>
    <row r="2633" spans="2:51" s="13" customFormat="1" ht="11.25">
      <c r="B2633" s="205"/>
      <c r="C2633" s="206"/>
      <c r="D2633" s="207" t="s">
        <v>183</v>
      </c>
      <c r="E2633" s="208" t="s">
        <v>1</v>
      </c>
      <c r="F2633" s="209" t="s">
        <v>805</v>
      </c>
      <c r="G2633" s="206"/>
      <c r="H2633" s="208" t="s">
        <v>1</v>
      </c>
      <c r="I2633" s="210"/>
      <c r="J2633" s="206"/>
      <c r="K2633" s="206"/>
      <c r="L2633" s="211"/>
      <c r="M2633" s="212"/>
      <c r="N2633" s="213"/>
      <c r="O2633" s="213"/>
      <c r="P2633" s="213"/>
      <c r="Q2633" s="213"/>
      <c r="R2633" s="213"/>
      <c r="S2633" s="213"/>
      <c r="T2633" s="214"/>
      <c r="AT2633" s="215" t="s">
        <v>183</v>
      </c>
      <c r="AU2633" s="215" t="s">
        <v>89</v>
      </c>
      <c r="AV2633" s="13" t="s">
        <v>87</v>
      </c>
      <c r="AW2633" s="13" t="s">
        <v>36</v>
      </c>
      <c r="AX2633" s="13" t="s">
        <v>79</v>
      </c>
      <c r="AY2633" s="215" t="s">
        <v>174</v>
      </c>
    </row>
    <row r="2634" spans="2:51" s="14" customFormat="1" ht="11.25">
      <c r="B2634" s="216"/>
      <c r="C2634" s="217"/>
      <c r="D2634" s="207" t="s">
        <v>183</v>
      </c>
      <c r="E2634" s="218" t="s">
        <v>1</v>
      </c>
      <c r="F2634" s="219" t="s">
        <v>806</v>
      </c>
      <c r="G2634" s="217"/>
      <c r="H2634" s="220">
        <v>36.535</v>
      </c>
      <c r="I2634" s="221"/>
      <c r="J2634" s="217"/>
      <c r="K2634" s="217"/>
      <c r="L2634" s="222"/>
      <c r="M2634" s="223"/>
      <c r="N2634" s="224"/>
      <c r="O2634" s="224"/>
      <c r="P2634" s="224"/>
      <c r="Q2634" s="224"/>
      <c r="R2634" s="224"/>
      <c r="S2634" s="224"/>
      <c r="T2634" s="225"/>
      <c r="AT2634" s="226" t="s">
        <v>183</v>
      </c>
      <c r="AU2634" s="226" t="s">
        <v>89</v>
      </c>
      <c r="AV2634" s="14" t="s">
        <v>89</v>
      </c>
      <c r="AW2634" s="14" t="s">
        <v>36</v>
      </c>
      <c r="AX2634" s="14" t="s">
        <v>79</v>
      </c>
      <c r="AY2634" s="226" t="s">
        <v>174</v>
      </c>
    </row>
    <row r="2635" spans="2:51" s="14" customFormat="1" ht="11.25">
      <c r="B2635" s="216"/>
      <c r="C2635" s="217"/>
      <c r="D2635" s="207" t="s">
        <v>183</v>
      </c>
      <c r="E2635" s="218" t="s">
        <v>1</v>
      </c>
      <c r="F2635" s="219" t="s">
        <v>1785</v>
      </c>
      <c r="G2635" s="217"/>
      <c r="H2635" s="220">
        <v>14.525</v>
      </c>
      <c r="I2635" s="221"/>
      <c r="J2635" s="217"/>
      <c r="K2635" s="217"/>
      <c r="L2635" s="222"/>
      <c r="M2635" s="223"/>
      <c r="N2635" s="224"/>
      <c r="O2635" s="224"/>
      <c r="P2635" s="224"/>
      <c r="Q2635" s="224"/>
      <c r="R2635" s="224"/>
      <c r="S2635" s="224"/>
      <c r="T2635" s="225"/>
      <c r="AT2635" s="226" t="s">
        <v>183</v>
      </c>
      <c r="AU2635" s="226" t="s">
        <v>89</v>
      </c>
      <c r="AV2635" s="14" t="s">
        <v>89</v>
      </c>
      <c r="AW2635" s="14" t="s">
        <v>36</v>
      </c>
      <c r="AX2635" s="14" t="s">
        <v>79</v>
      </c>
      <c r="AY2635" s="226" t="s">
        <v>174</v>
      </c>
    </row>
    <row r="2636" spans="2:51" s="16" customFormat="1" ht="11.25">
      <c r="B2636" s="238"/>
      <c r="C2636" s="239"/>
      <c r="D2636" s="207" t="s">
        <v>183</v>
      </c>
      <c r="E2636" s="240" t="s">
        <v>1</v>
      </c>
      <c r="F2636" s="241" t="s">
        <v>226</v>
      </c>
      <c r="G2636" s="239"/>
      <c r="H2636" s="242">
        <v>222.00900000000001</v>
      </c>
      <c r="I2636" s="243"/>
      <c r="J2636" s="239"/>
      <c r="K2636" s="239"/>
      <c r="L2636" s="244"/>
      <c r="M2636" s="245"/>
      <c r="N2636" s="246"/>
      <c r="O2636" s="246"/>
      <c r="P2636" s="246"/>
      <c r="Q2636" s="246"/>
      <c r="R2636" s="246"/>
      <c r="S2636" s="246"/>
      <c r="T2636" s="247"/>
      <c r="AT2636" s="248" t="s">
        <v>183</v>
      </c>
      <c r="AU2636" s="248" t="s">
        <v>89</v>
      </c>
      <c r="AV2636" s="16" t="s">
        <v>194</v>
      </c>
      <c r="AW2636" s="16" t="s">
        <v>36</v>
      </c>
      <c r="AX2636" s="16" t="s">
        <v>79</v>
      </c>
      <c r="AY2636" s="248" t="s">
        <v>174</v>
      </c>
    </row>
    <row r="2637" spans="2:51" s="15" customFormat="1" ht="11.25">
      <c r="B2637" s="227"/>
      <c r="C2637" s="228"/>
      <c r="D2637" s="207" t="s">
        <v>183</v>
      </c>
      <c r="E2637" s="229" t="s">
        <v>1</v>
      </c>
      <c r="F2637" s="230" t="s">
        <v>188</v>
      </c>
      <c r="G2637" s="228"/>
      <c r="H2637" s="231">
        <v>390.712</v>
      </c>
      <c r="I2637" s="232"/>
      <c r="J2637" s="228"/>
      <c r="K2637" s="228"/>
      <c r="L2637" s="233"/>
      <c r="M2637" s="234"/>
      <c r="N2637" s="235"/>
      <c r="O2637" s="235"/>
      <c r="P2637" s="235"/>
      <c r="Q2637" s="235"/>
      <c r="R2637" s="235"/>
      <c r="S2637" s="235"/>
      <c r="T2637" s="236"/>
      <c r="AT2637" s="237" t="s">
        <v>183</v>
      </c>
      <c r="AU2637" s="237" t="s">
        <v>89</v>
      </c>
      <c r="AV2637" s="15" t="s">
        <v>181</v>
      </c>
      <c r="AW2637" s="15" t="s">
        <v>36</v>
      </c>
      <c r="AX2637" s="15" t="s">
        <v>87</v>
      </c>
      <c r="AY2637" s="237" t="s">
        <v>174</v>
      </c>
    </row>
    <row r="2638" spans="1:65" s="2" customFormat="1" ht="14.45" customHeight="1">
      <c r="A2638" s="35"/>
      <c r="B2638" s="36"/>
      <c r="C2638" s="192" t="s">
        <v>2321</v>
      </c>
      <c r="D2638" s="192" t="s">
        <v>176</v>
      </c>
      <c r="E2638" s="193" t="s">
        <v>2322</v>
      </c>
      <c r="F2638" s="194" t="s">
        <v>2323</v>
      </c>
      <c r="G2638" s="195" t="s">
        <v>179</v>
      </c>
      <c r="H2638" s="196">
        <v>390.712</v>
      </c>
      <c r="I2638" s="197"/>
      <c r="J2638" s="198">
        <f>ROUND(I2638*H2638,2)</f>
        <v>0</v>
      </c>
      <c r="K2638" s="194" t="s">
        <v>180</v>
      </c>
      <c r="L2638" s="40"/>
      <c r="M2638" s="199" t="s">
        <v>1</v>
      </c>
      <c r="N2638" s="200" t="s">
        <v>44</v>
      </c>
      <c r="O2638" s="72"/>
      <c r="P2638" s="201">
        <f>O2638*H2638</f>
        <v>0</v>
      </c>
      <c r="Q2638" s="201">
        <v>0.00026</v>
      </c>
      <c r="R2638" s="201">
        <f>Q2638*H2638</f>
        <v>0.10158511999999999</v>
      </c>
      <c r="S2638" s="201">
        <v>0</v>
      </c>
      <c r="T2638" s="202">
        <f>S2638*H2638</f>
        <v>0</v>
      </c>
      <c r="U2638" s="35"/>
      <c r="V2638" s="35"/>
      <c r="W2638" s="35"/>
      <c r="X2638" s="35"/>
      <c r="Y2638" s="35"/>
      <c r="Z2638" s="35"/>
      <c r="AA2638" s="35"/>
      <c r="AB2638" s="35"/>
      <c r="AC2638" s="35"/>
      <c r="AD2638" s="35"/>
      <c r="AE2638" s="35"/>
      <c r="AR2638" s="203" t="s">
        <v>278</v>
      </c>
      <c r="AT2638" s="203" t="s">
        <v>176</v>
      </c>
      <c r="AU2638" s="203" t="s">
        <v>89</v>
      </c>
      <c r="AY2638" s="18" t="s">
        <v>174</v>
      </c>
      <c r="BE2638" s="204">
        <f>IF(N2638="základní",J2638,0)</f>
        <v>0</v>
      </c>
      <c r="BF2638" s="204">
        <f>IF(N2638="snížená",J2638,0)</f>
        <v>0</v>
      </c>
      <c r="BG2638" s="204">
        <f>IF(N2638="zákl. přenesená",J2638,0)</f>
        <v>0</v>
      </c>
      <c r="BH2638" s="204">
        <f>IF(N2638="sníž. přenesená",J2638,0)</f>
        <v>0</v>
      </c>
      <c r="BI2638" s="204">
        <f>IF(N2638="nulová",J2638,0)</f>
        <v>0</v>
      </c>
      <c r="BJ2638" s="18" t="s">
        <v>87</v>
      </c>
      <c r="BK2638" s="204">
        <f>ROUND(I2638*H2638,2)</f>
        <v>0</v>
      </c>
      <c r="BL2638" s="18" t="s">
        <v>278</v>
      </c>
      <c r="BM2638" s="203" t="s">
        <v>2324</v>
      </c>
    </row>
    <row r="2639" spans="2:51" s="13" customFormat="1" ht="11.25">
      <c r="B2639" s="205"/>
      <c r="C2639" s="206"/>
      <c r="D2639" s="207" t="s">
        <v>183</v>
      </c>
      <c r="E2639" s="208" t="s">
        <v>1</v>
      </c>
      <c r="F2639" s="209" t="s">
        <v>529</v>
      </c>
      <c r="G2639" s="206"/>
      <c r="H2639" s="208" t="s">
        <v>1</v>
      </c>
      <c r="I2639" s="210"/>
      <c r="J2639" s="206"/>
      <c r="K2639" s="206"/>
      <c r="L2639" s="211"/>
      <c r="M2639" s="212"/>
      <c r="N2639" s="213"/>
      <c r="O2639" s="213"/>
      <c r="P2639" s="213"/>
      <c r="Q2639" s="213"/>
      <c r="R2639" s="213"/>
      <c r="S2639" s="213"/>
      <c r="T2639" s="214"/>
      <c r="AT2639" s="215" t="s">
        <v>183</v>
      </c>
      <c r="AU2639" s="215" t="s">
        <v>89</v>
      </c>
      <c r="AV2639" s="13" t="s">
        <v>87</v>
      </c>
      <c r="AW2639" s="13" t="s">
        <v>36</v>
      </c>
      <c r="AX2639" s="13" t="s">
        <v>79</v>
      </c>
      <c r="AY2639" s="215" t="s">
        <v>174</v>
      </c>
    </row>
    <row r="2640" spans="2:51" s="13" customFormat="1" ht="11.25">
      <c r="B2640" s="205"/>
      <c r="C2640" s="206"/>
      <c r="D2640" s="207" t="s">
        <v>183</v>
      </c>
      <c r="E2640" s="208" t="s">
        <v>1</v>
      </c>
      <c r="F2640" s="209" t="s">
        <v>200</v>
      </c>
      <c r="G2640" s="206"/>
      <c r="H2640" s="208" t="s">
        <v>1</v>
      </c>
      <c r="I2640" s="210"/>
      <c r="J2640" s="206"/>
      <c r="K2640" s="206"/>
      <c r="L2640" s="211"/>
      <c r="M2640" s="212"/>
      <c r="N2640" s="213"/>
      <c r="O2640" s="213"/>
      <c r="P2640" s="213"/>
      <c r="Q2640" s="213"/>
      <c r="R2640" s="213"/>
      <c r="S2640" s="213"/>
      <c r="T2640" s="214"/>
      <c r="AT2640" s="215" t="s">
        <v>183</v>
      </c>
      <c r="AU2640" s="215" t="s">
        <v>89</v>
      </c>
      <c r="AV2640" s="13" t="s">
        <v>87</v>
      </c>
      <c r="AW2640" s="13" t="s">
        <v>36</v>
      </c>
      <c r="AX2640" s="13" t="s">
        <v>79</v>
      </c>
      <c r="AY2640" s="215" t="s">
        <v>174</v>
      </c>
    </row>
    <row r="2641" spans="2:51" s="13" customFormat="1" ht="11.25">
      <c r="B2641" s="205"/>
      <c r="C2641" s="206"/>
      <c r="D2641" s="207" t="s">
        <v>183</v>
      </c>
      <c r="E2641" s="208" t="s">
        <v>1</v>
      </c>
      <c r="F2641" s="209" t="s">
        <v>2318</v>
      </c>
      <c r="G2641" s="206"/>
      <c r="H2641" s="208" t="s">
        <v>1</v>
      </c>
      <c r="I2641" s="210"/>
      <c r="J2641" s="206"/>
      <c r="K2641" s="206"/>
      <c r="L2641" s="211"/>
      <c r="M2641" s="212"/>
      <c r="N2641" s="213"/>
      <c r="O2641" s="213"/>
      <c r="P2641" s="213"/>
      <c r="Q2641" s="213"/>
      <c r="R2641" s="213"/>
      <c r="S2641" s="213"/>
      <c r="T2641" s="214"/>
      <c r="AT2641" s="215" t="s">
        <v>183</v>
      </c>
      <c r="AU2641" s="215" t="s">
        <v>89</v>
      </c>
      <c r="AV2641" s="13" t="s">
        <v>87</v>
      </c>
      <c r="AW2641" s="13" t="s">
        <v>36</v>
      </c>
      <c r="AX2641" s="13" t="s">
        <v>79</v>
      </c>
      <c r="AY2641" s="215" t="s">
        <v>174</v>
      </c>
    </row>
    <row r="2642" spans="2:51" s="14" customFormat="1" ht="11.25">
      <c r="B2642" s="216"/>
      <c r="C2642" s="217"/>
      <c r="D2642" s="207" t="s">
        <v>183</v>
      </c>
      <c r="E2642" s="218" t="s">
        <v>1</v>
      </c>
      <c r="F2642" s="219" t="s">
        <v>798</v>
      </c>
      <c r="G2642" s="217"/>
      <c r="H2642" s="220">
        <v>22.015</v>
      </c>
      <c r="I2642" s="221"/>
      <c r="J2642" s="217"/>
      <c r="K2642" s="217"/>
      <c r="L2642" s="222"/>
      <c r="M2642" s="223"/>
      <c r="N2642" s="224"/>
      <c r="O2642" s="224"/>
      <c r="P2642" s="224"/>
      <c r="Q2642" s="224"/>
      <c r="R2642" s="224"/>
      <c r="S2642" s="224"/>
      <c r="T2642" s="225"/>
      <c r="AT2642" s="226" t="s">
        <v>183</v>
      </c>
      <c r="AU2642" s="226" t="s">
        <v>89</v>
      </c>
      <c r="AV2642" s="14" t="s">
        <v>89</v>
      </c>
      <c r="AW2642" s="14" t="s">
        <v>36</v>
      </c>
      <c r="AX2642" s="14" t="s">
        <v>79</v>
      </c>
      <c r="AY2642" s="226" t="s">
        <v>174</v>
      </c>
    </row>
    <row r="2643" spans="2:51" s="14" customFormat="1" ht="11.25">
      <c r="B2643" s="216"/>
      <c r="C2643" s="217"/>
      <c r="D2643" s="207" t="s">
        <v>183</v>
      </c>
      <c r="E2643" s="218" t="s">
        <v>1</v>
      </c>
      <c r="F2643" s="219" t="s">
        <v>799</v>
      </c>
      <c r="G2643" s="217"/>
      <c r="H2643" s="220">
        <v>7.54</v>
      </c>
      <c r="I2643" s="221"/>
      <c r="J2643" s="217"/>
      <c r="K2643" s="217"/>
      <c r="L2643" s="222"/>
      <c r="M2643" s="223"/>
      <c r="N2643" s="224"/>
      <c r="O2643" s="224"/>
      <c r="P2643" s="224"/>
      <c r="Q2643" s="224"/>
      <c r="R2643" s="224"/>
      <c r="S2643" s="224"/>
      <c r="T2643" s="225"/>
      <c r="AT2643" s="226" t="s">
        <v>183</v>
      </c>
      <c r="AU2643" s="226" t="s">
        <v>89</v>
      </c>
      <c r="AV2643" s="14" t="s">
        <v>89</v>
      </c>
      <c r="AW2643" s="14" t="s">
        <v>36</v>
      </c>
      <c r="AX2643" s="14" t="s">
        <v>79</v>
      </c>
      <c r="AY2643" s="226" t="s">
        <v>174</v>
      </c>
    </row>
    <row r="2644" spans="2:51" s="14" customFormat="1" ht="11.25">
      <c r="B2644" s="216"/>
      <c r="C2644" s="217"/>
      <c r="D2644" s="207" t="s">
        <v>183</v>
      </c>
      <c r="E2644" s="218" t="s">
        <v>1</v>
      </c>
      <c r="F2644" s="219" t="s">
        <v>800</v>
      </c>
      <c r="G2644" s="217"/>
      <c r="H2644" s="220">
        <v>6.585</v>
      </c>
      <c r="I2644" s="221"/>
      <c r="J2644" s="217"/>
      <c r="K2644" s="217"/>
      <c r="L2644" s="222"/>
      <c r="M2644" s="223"/>
      <c r="N2644" s="224"/>
      <c r="O2644" s="224"/>
      <c r="P2644" s="224"/>
      <c r="Q2644" s="224"/>
      <c r="R2644" s="224"/>
      <c r="S2644" s="224"/>
      <c r="T2644" s="225"/>
      <c r="AT2644" s="226" t="s">
        <v>183</v>
      </c>
      <c r="AU2644" s="226" t="s">
        <v>89</v>
      </c>
      <c r="AV2644" s="14" t="s">
        <v>89</v>
      </c>
      <c r="AW2644" s="14" t="s">
        <v>36</v>
      </c>
      <c r="AX2644" s="14" t="s">
        <v>79</v>
      </c>
      <c r="AY2644" s="226" t="s">
        <v>174</v>
      </c>
    </row>
    <row r="2645" spans="2:51" s="14" customFormat="1" ht="11.25">
      <c r="B2645" s="216"/>
      <c r="C2645" s="217"/>
      <c r="D2645" s="207" t="s">
        <v>183</v>
      </c>
      <c r="E2645" s="218" t="s">
        <v>1</v>
      </c>
      <c r="F2645" s="219" t="s">
        <v>1377</v>
      </c>
      <c r="G2645" s="217"/>
      <c r="H2645" s="220">
        <v>126.213</v>
      </c>
      <c r="I2645" s="221"/>
      <c r="J2645" s="217"/>
      <c r="K2645" s="217"/>
      <c r="L2645" s="222"/>
      <c r="M2645" s="223"/>
      <c r="N2645" s="224"/>
      <c r="O2645" s="224"/>
      <c r="P2645" s="224"/>
      <c r="Q2645" s="224"/>
      <c r="R2645" s="224"/>
      <c r="S2645" s="224"/>
      <c r="T2645" s="225"/>
      <c r="AT2645" s="226" t="s">
        <v>183</v>
      </c>
      <c r="AU2645" s="226" t="s">
        <v>89</v>
      </c>
      <c r="AV2645" s="14" t="s">
        <v>89</v>
      </c>
      <c r="AW2645" s="14" t="s">
        <v>36</v>
      </c>
      <c r="AX2645" s="14" t="s">
        <v>79</v>
      </c>
      <c r="AY2645" s="226" t="s">
        <v>174</v>
      </c>
    </row>
    <row r="2646" spans="2:51" s="14" customFormat="1" ht="11.25">
      <c r="B2646" s="216"/>
      <c r="C2646" s="217"/>
      <c r="D2646" s="207" t="s">
        <v>183</v>
      </c>
      <c r="E2646" s="218" t="s">
        <v>1</v>
      </c>
      <c r="F2646" s="219" t="s">
        <v>2319</v>
      </c>
      <c r="G2646" s="217"/>
      <c r="H2646" s="220">
        <v>6.35</v>
      </c>
      <c r="I2646" s="221"/>
      <c r="J2646" s="217"/>
      <c r="K2646" s="217"/>
      <c r="L2646" s="222"/>
      <c r="M2646" s="223"/>
      <c r="N2646" s="224"/>
      <c r="O2646" s="224"/>
      <c r="P2646" s="224"/>
      <c r="Q2646" s="224"/>
      <c r="R2646" s="224"/>
      <c r="S2646" s="224"/>
      <c r="T2646" s="225"/>
      <c r="AT2646" s="226" t="s">
        <v>183</v>
      </c>
      <c r="AU2646" s="226" t="s">
        <v>89</v>
      </c>
      <c r="AV2646" s="14" t="s">
        <v>89</v>
      </c>
      <c r="AW2646" s="14" t="s">
        <v>36</v>
      </c>
      <c r="AX2646" s="14" t="s">
        <v>79</v>
      </c>
      <c r="AY2646" s="226" t="s">
        <v>174</v>
      </c>
    </row>
    <row r="2647" spans="2:51" s="16" customFormat="1" ht="11.25">
      <c r="B2647" s="238"/>
      <c r="C2647" s="239"/>
      <c r="D2647" s="207" t="s">
        <v>183</v>
      </c>
      <c r="E2647" s="240" t="s">
        <v>1</v>
      </c>
      <c r="F2647" s="241" t="s">
        <v>226</v>
      </c>
      <c r="G2647" s="239"/>
      <c r="H2647" s="242">
        <v>168.703</v>
      </c>
      <c r="I2647" s="243"/>
      <c r="J2647" s="239"/>
      <c r="K2647" s="239"/>
      <c r="L2647" s="244"/>
      <c r="M2647" s="245"/>
      <c r="N2647" s="246"/>
      <c r="O2647" s="246"/>
      <c r="P2647" s="246"/>
      <c r="Q2647" s="246"/>
      <c r="R2647" s="246"/>
      <c r="S2647" s="246"/>
      <c r="T2647" s="247"/>
      <c r="AT2647" s="248" t="s">
        <v>183</v>
      </c>
      <c r="AU2647" s="248" t="s">
        <v>89</v>
      </c>
      <c r="AV2647" s="16" t="s">
        <v>194</v>
      </c>
      <c r="AW2647" s="16" t="s">
        <v>36</v>
      </c>
      <c r="AX2647" s="16" t="s">
        <v>79</v>
      </c>
      <c r="AY2647" s="248" t="s">
        <v>174</v>
      </c>
    </row>
    <row r="2648" spans="2:51" s="13" customFormat="1" ht="11.25">
      <c r="B2648" s="205"/>
      <c r="C2648" s="206"/>
      <c r="D2648" s="207" t="s">
        <v>183</v>
      </c>
      <c r="E2648" s="208" t="s">
        <v>1</v>
      </c>
      <c r="F2648" s="209" t="s">
        <v>2320</v>
      </c>
      <c r="G2648" s="206"/>
      <c r="H2648" s="208" t="s">
        <v>1</v>
      </c>
      <c r="I2648" s="210"/>
      <c r="J2648" s="206"/>
      <c r="K2648" s="206"/>
      <c r="L2648" s="211"/>
      <c r="M2648" s="212"/>
      <c r="N2648" s="213"/>
      <c r="O2648" s="213"/>
      <c r="P2648" s="213"/>
      <c r="Q2648" s="213"/>
      <c r="R2648" s="213"/>
      <c r="S2648" s="213"/>
      <c r="T2648" s="214"/>
      <c r="AT2648" s="215" t="s">
        <v>183</v>
      </c>
      <c r="AU2648" s="215" t="s">
        <v>89</v>
      </c>
      <c r="AV2648" s="13" t="s">
        <v>87</v>
      </c>
      <c r="AW2648" s="13" t="s">
        <v>36</v>
      </c>
      <c r="AX2648" s="13" t="s">
        <v>79</v>
      </c>
      <c r="AY2648" s="215" t="s">
        <v>174</v>
      </c>
    </row>
    <row r="2649" spans="2:51" s="13" customFormat="1" ht="11.25">
      <c r="B2649" s="205"/>
      <c r="C2649" s="206"/>
      <c r="D2649" s="207" t="s">
        <v>183</v>
      </c>
      <c r="E2649" s="208" t="s">
        <v>1</v>
      </c>
      <c r="F2649" s="209" t="s">
        <v>582</v>
      </c>
      <c r="G2649" s="206"/>
      <c r="H2649" s="208" t="s">
        <v>1</v>
      </c>
      <c r="I2649" s="210"/>
      <c r="J2649" s="206"/>
      <c r="K2649" s="206"/>
      <c r="L2649" s="211"/>
      <c r="M2649" s="212"/>
      <c r="N2649" s="213"/>
      <c r="O2649" s="213"/>
      <c r="P2649" s="213"/>
      <c r="Q2649" s="213"/>
      <c r="R2649" s="213"/>
      <c r="S2649" s="213"/>
      <c r="T2649" s="214"/>
      <c r="AT2649" s="215" t="s">
        <v>183</v>
      </c>
      <c r="AU2649" s="215" t="s">
        <v>89</v>
      </c>
      <c r="AV2649" s="13" t="s">
        <v>87</v>
      </c>
      <c r="AW2649" s="13" t="s">
        <v>36</v>
      </c>
      <c r="AX2649" s="13" t="s">
        <v>79</v>
      </c>
      <c r="AY2649" s="215" t="s">
        <v>174</v>
      </c>
    </row>
    <row r="2650" spans="2:51" s="14" customFormat="1" ht="11.25">
      <c r="B2650" s="216"/>
      <c r="C2650" s="217"/>
      <c r="D2650" s="207" t="s">
        <v>183</v>
      </c>
      <c r="E2650" s="218" t="s">
        <v>1</v>
      </c>
      <c r="F2650" s="219" t="s">
        <v>816</v>
      </c>
      <c r="G2650" s="217"/>
      <c r="H2650" s="220">
        <v>28.373</v>
      </c>
      <c r="I2650" s="221"/>
      <c r="J2650" s="217"/>
      <c r="K2650" s="217"/>
      <c r="L2650" s="222"/>
      <c r="M2650" s="223"/>
      <c r="N2650" s="224"/>
      <c r="O2650" s="224"/>
      <c r="P2650" s="224"/>
      <c r="Q2650" s="224"/>
      <c r="R2650" s="224"/>
      <c r="S2650" s="224"/>
      <c r="T2650" s="225"/>
      <c r="AT2650" s="226" t="s">
        <v>183</v>
      </c>
      <c r="AU2650" s="226" t="s">
        <v>89</v>
      </c>
      <c r="AV2650" s="14" t="s">
        <v>89</v>
      </c>
      <c r="AW2650" s="14" t="s">
        <v>36</v>
      </c>
      <c r="AX2650" s="14" t="s">
        <v>79</v>
      </c>
      <c r="AY2650" s="226" t="s">
        <v>174</v>
      </c>
    </row>
    <row r="2651" spans="2:51" s="14" customFormat="1" ht="11.25">
      <c r="B2651" s="216"/>
      <c r="C2651" s="217"/>
      <c r="D2651" s="207" t="s">
        <v>183</v>
      </c>
      <c r="E2651" s="218" t="s">
        <v>1</v>
      </c>
      <c r="F2651" s="219" t="s">
        <v>1783</v>
      </c>
      <c r="G2651" s="217"/>
      <c r="H2651" s="220">
        <v>80.51</v>
      </c>
      <c r="I2651" s="221"/>
      <c r="J2651" s="217"/>
      <c r="K2651" s="217"/>
      <c r="L2651" s="222"/>
      <c r="M2651" s="223"/>
      <c r="N2651" s="224"/>
      <c r="O2651" s="224"/>
      <c r="P2651" s="224"/>
      <c r="Q2651" s="224"/>
      <c r="R2651" s="224"/>
      <c r="S2651" s="224"/>
      <c r="T2651" s="225"/>
      <c r="AT2651" s="226" t="s">
        <v>183</v>
      </c>
      <c r="AU2651" s="226" t="s">
        <v>89</v>
      </c>
      <c r="AV2651" s="14" t="s">
        <v>89</v>
      </c>
      <c r="AW2651" s="14" t="s">
        <v>36</v>
      </c>
      <c r="AX2651" s="14" t="s">
        <v>79</v>
      </c>
      <c r="AY2651" s="226" t="s">
        <v>174</v>
      </c>
    </row>
    <row r="2652" spans="2:51" s="13" customFormat="1" ht="11.25">
      <c r="B2652" s="205"/>
      <c r="C2652" s="206"/>
      <c r="D2652" s="207" t="s">
        <v>183</v>
      </c>
      <c r="E2652" s="208" t="s">
        <v>1</v>
      </c>
      <c r="F2652" s="209" t="s">
        <v>587</v>
      </c>
      <c r="G2652" s="206"/>
      <c r="H2652" s="208" t="s">
        <v>1</v>
      </c>
      <c r="I2652" s="210"/>
      <c r="J2652" s="206"/>
      <c r="K2652" s="206"/>
      <c r="L2652" s="211"/>
      <c r="M2652" s="212"/>
      <c r="N2652" s="213"/>
      <c r="O2652" s="213"/>
      <c r="P2652" s="213"/>
      <c r="Q2652" s="213"/>
      <c r="R2652" s="213"/>
      <c r="S2652" s="213"/>
      <c r="T2652" s="214"/>
      <c r="AT2652" s="215" t="s">
        <v>183</v>
      </c>
      <c r="AU2652" s="215" t="s">
        <v>89</v>
      </c>
      <c r="AV2652" s="13" t="s">
        <v>87</v>
      </c>
      <c r="AW2652" s="13" t="s">
        <v>36</v>
      </c>
      <c r="AX2652" s="13" t="s">
        <v>79</v>
      </c>
      <c r="AY2652" s="215" t="s">
        <v>174</v>
      </c>
    </row>
    <row r="2653" spans="2:51" s="14" customFormat="1" ht="11.25">
      <c r="B2653" s="216"/>
      <c r="C2653" s="217"/>
      <c r="D2653" s="207" t="s">
        <v>183</v>
      </c>
      <c r="E2653" s="218" t="s">
        <v>1</v>
      </c>
      <c r="F2653" s="219" t="s">
        <v>817</v>
      </c>
      <c r="G2653" s="217"/>
      <c r="H2653" s="220">
        <v>44.843</v>
      </c>
      <c r="I2653" s="221"/>
      <c r="J2653" s="217"/>
      <c r="K2653" s="217"/>
      <c r="L2653" s="222"/>
      <c r="M2653" s="223"/>
      <c r="N2653" s="224"/>
      <c r="O2653" s="224"/>
      <c r="P2653" s="224"/>
      <c r="Q2653" s="224"/>
      <c r="R2653" s="224"/>
      <c r="S2653" s="224"/>
      <c r="T2653" s="225"/>
      <c r="AT2653" s="226" t="s">
        <v>183</v>
      </c>
      <c r="AU2653" s="226" t="s">
        <v>89</v>
      </c>
      <c r="AV2653" s="14" t="s">
        <v>89</v>
      </c>
      <c r="AW2653" s="14" t="s">
        <v>36</v>
      </c>
      <c r="AX2653" s="14" t="s">
        <v>79</v>
      </c>
      <c r="AY2653" s="226" t="s">
        <v>174</v>
      </c>
    </row>
    <row r="2654" spans="2:51" s="14" customFormat="1" ht="11.25">
      <c r="B2654" s="216"/>
      <c r="C2654" s="217"/>
      <c r="D2654" s="207" t="s">
        <v>183</v>
      </c>
      <c r="E2654" s="218" t="s">
        <v>1</v>
      </c>
      <c r="F2654" s="219" t="s">
        <v>1784</v>
      </c>
      <c r="G2654" s="217"/>
      <c r="H2654" s="220">
        <v>17.223</v>
      </c>
      <c r="I2654" s="221"/>
      <c r="J2654" s="217"/>
      <c r="K2654" s="217"/>
      <c r="L2654" s="222"/>
      <c r="M2654" s="223"/>
      <c r="N2654" s="224"/>
      <c r="O2654" s="224"/>
      <c r="P2654" s="224"/>
      <c r="Q2654" s="224"/>
      <c r="R2654" s="224"/>
      <c r="S2654" s="224"/>
      <c r="T2654" s="225"/>
      <c r="AT2654" s="226" t="s">
        <v>183</v>
      </c>
      <c r="AU2654" s="226" t="s">
        <v>89</v>
      </c>
      <c r="AV2654" s="14" t="s">
        <v>89</v>
      </c>
      <c r="AW2654" s="14" t="s">
        <v>36</v>
      </c>
      <c r="AX2654" s="14" t="s">
        <v>79</v>
      </c>
      <c r="AY2654" s="226" t="s">
        <v>174</v>
      </c>
    </row>
    <row r="2655" spans="2:51" s="13" customFormat="1" ht="11.25">
      <c r="B2655" s="205"/>
      <c r="C2655" s="206"/>
      <c r="D2655" s="207" t="s">
        <v>183</v>
      </c>
      <c r="E2655" s="208" t="s">
        <v>1</v>
      </c>
      <c r="F2655" s="209" t="s">
        <v>805</v>
      </c>
      <c r="G2655" s="206"/>
      <c r="H2655" s="208" t="s">
        <v>1</v>
      </c>
      <c r="I2655" s="210"/>
      <c r="J2655" s="206"/>
      <c r="K2655" s="206"/>
      <c r="L2655" s="211"/>
      <c r="M2655" s="212"/>
      <c r="N2655" s="213"/>
      <c r="O2655" s="213"/>
      <c r="P2655" s="213"/>
      <c r="Q2655" s="213"/>
      <c r="R2655" s="213"/>
      <c r="S2655" s="213"/>
      <c r="T2655" s="214"/>
      <c r="AT2655" s="215" t="s">
        <v>183</v>
      </c>
      <c r="AU2655" s="215" t="s">
        <v>89</v>
      </c>
      <c r="AV2655" s="13" t="s">
        <v>87</v>
      </c>
      <c r="AW2655" s="13" t="s">
        <v>36</v>
      </c>
      <c r="AX2655" s="13" t="s">
        <v>79</v>
      </c>
      <c r="AY2655" s="215" t="s">
        <v>174</v>
      </c>
    </row>
    <row r="2656" spans="2:51" s="14" customFormat="1" ht="11.25">
      <c r="B2656" s="216"/>
      <c r="C2656" s="217"/>
      <c r="D2656" s="207" t="s">
        <v>183</v>
      </c>
      <c r="E2656" s="218" t="s">
        <v>1</v>
      </c>
      <c r="F2656" s="219" t="s">
        <v>806</v>
      </c>
      <c r="G2656" s="217"/>
      <c r="H2656" s="220">
        <v>36.535</v>
      </c>
      <c r="I2656" s="221"/>
      <c r="J2656" s="217"/>
      <c r="K2656" s="217"/>
      <c r="L2656" s="222"/>
      <c r="M2656" s="223"/>
      <c r="N2656" s="224"/>
      <c r="O2656" s="224"/>
      <c r="P2656" s="224"/>
      <c r="Q2656" s="224"/>
      <c r="R2656" s="224"/>
      <c r="S2656" s="224"/>
      <c r="T2656" s="225"/>
      <c r="AT2656" s="226" t="s">
        <v>183</v>
      </c>
      <c r="AU2656" s="226" t="s">
        <v>89</v>
      </c>
      <c r="AV2656" s="14" t="s">
        <v>89</v>
      </c>
      <c r="AW2656" s="14" t="s">
        <v>36</v>
      </c>
      <c r="AX2656" s="14" t="s">
        <v>79</v>
      </c>
      <c r="AY2656" s="226" t="s">
        <v>174</v>
      </c>
    </row>
    <row r="2657" spans="2:51" s="14" customFormat="1" ht="11.25">
      <c r="B2657" s="216"/>
      <c r="C2657" s="217"/>
      <c r="D2657" s="207" t="s">
        <v>183</v>
      </c>
      <c r="E2657" s="218" t="s">
        <v>1</v>
      </c>
      <c r="F2657" s="219" t="s">
        <v>1785</v>
      </c>
      <c r="G2657" s="217"/>
      <c r="H2657" s="220">
        <v>14.525</v>
      </c>
      <c r="I2657" s="221"/>
      <c r="J2657" s="217"/>
      <c r="K2657" s="217"/>
      <c r="L2657" s="222"/>
      <c r="M2657" s="223"/>
      <c r="N2657" s="224"/>
      <c r="O2657" s="224"/>
      <c r="P2657" s="224"/>
      <c r="Q2657" s="224"/>
      <c r="R2657" s="224"/>
      <c r="S2657" s="224"/>
      <c r="T2657" s="225"/>
      <c r="AT2657" s="226" t="s">
        <v>183</v>
      </c>
      <c r="AU2657" s="226" t="s">
        <v>89</v>
      </c>
      <c r="AV2657" s="14" t="s">
        <v>89</v>
      </c>
      <c r="AW2657" s="14" t="s">
        <v>36</v>
      </c>
      <c r="AX2657" s="14" t="s">
        <v>79</v>
      </c>
      <c r="AY2657" s="226" t="s">
        <v>174</v>
      </c>
    </row>
    <row r="2658" spans="2:51" s="16" customFormat="1" ht="11.25">
      <c r="B2658" s="238"/>
      <c r="C2658" s="239"/>
      <c r="D2658" s="207" t="s">
        <v>183</v>
      </c>
      <c r="E2658" s="240" t="s">
        <v>1</v>
      </c>
      <c r="F2658" s="241" t="s">
        <v>226</v>
      </c>
      <c r="G2658" s="239"/>
      <c r="H2658" s="242">
        <v>222.00900000000001</v>
      </c>
      <c r="I2658" s="243"/>
      <c r="J2658" s="239"/>
      <c r="K2658" s="239"/>
      <c r="L2658" s="244"/>
      <c r="M2658" s="245"/>
      <c r="N2658" s="246"/>
      <c r="O2658" s="246"/>
      <c r="P2658" s="246"/>
      <c r="Q2658" s="246"/>
      <c r="R2658" s="246"/>
      <c r="S2658" s="246"/>
      <c r="T2658" s="247"/>
      <c r="AT2658" s="248" t="s">
        <v>183</v>
      </c>
      <c r="AU2658" s="248" t="s">
        <v>89</v>
      </c>
      <c r="AV2658" s="16" t="s">
        <v>194</v>
      </c>
      <c r="AW2658" s="16" t="s">
        <v>36</v>
      </c>
      <c r="AX2658" s="16" t="s">
        <v>79</v>
      </c>
      <c r="AY2658" s="248" t="s">
        <v>174</v>
      </c>
    </row>
    <row r="2659" spans="2:51" s="15" customFormat="1" ht="11.25">
      <c r="B2659" s="227"/>
      <c r="C2659" s="228"/>
      <c r="D2659" s="207" t="s">
        <v>183</v>
      </c>
      <c r="E2659" s="229" t="s">
        <v>1</v>
      </c>
      <c r="F2659" s="230" t="s">
        <v>188</v>
      </c>
      <c r="G2659" s="228"/>
      <c r="H2659" s="231">
        <v>390.712</v>
      </c>
      <c r="I2659" s="232"/>
      <c r="J2659" s="228"/>
      <c r="K2659" s="228"/>
      <c r="L2659" s="233"/>
      <c r="M2659" s="260"/>
      <c r="N2659" s="261"/>
      <c r="O2659" s="261"/>
      <c r="P2659" s="261"/>
      <c r="Q2659" s="261"/>
      <c r="R2659" s="261"/>
      <c r="S2659" s="261"/>
      <c r="T2659" s="262"/>
      <c r="AT2659" s="237" t="s">
        <v>183</v>
      </c>
      <c r="AU2659" s="237" t="s">
        <v>89</v>
      </c>
      <c r="AV2659" s="15" t="s">
        <v>181</v>
      </c>
      <c r="AW2659" s="15" t="s">
        <v>36</v>
      </c>
      <c r="AX2659" s="15" t="s">
        <v>87</v>
      </c>
      <c r="AY2659" s="237" t="s">
        <v>174</v>
      </c>
    </row>
    <row r="2660" spans="1:31" s="2" customFormat="1" ht="6.95" customHeight="1">
      <c r="A2660" s="35"/>
      <c r="B2660" s="55"/>
      <c r="C2660" s="56"/>
      <c r="D2660" s="56"/>
      <c r="E2660" s="56"/>
      <c r="F2660" s="56"/>
      <c r="G2660" s="56"/>
      <c r="H2660" s="56"/>
      <c r="I2660" s="56"/>
      <c r="J2660" s="56"/>
      <c r="K2660" s="56"/>
      <c r="L2660" s="40"/>
      <c r="M2660" s="35"/>
      <c r="O2660" s="35"/>
      <c r="P2660" s="35"/>
      <c r="Q2660" s="35"/>
      <c r="R2660" s="35"/>
      <c r="S2660" s="35"/>
      <c r="T2660" s="35"/>
      <c r="U2660" s="35"/>
      <c r="V2660" s="35"/>
      <c r="W2660" s="35"/>
      <c r="X2660" s="35"/>
      <c r="Y2660" s="35"/>
      <c r="Z2660" s="35"/>
      <c r="AA2660" s="35"/>
      <c r="AB2660" s="35"/>
      <c r="AC2660" s="35"/>
      <c r="AD2660" s="35"/>
      <c r="AE2660" s="35"/>
    </row>
  </sheetData>
  <sheetProtection algorithmName="SHA-512" hashValue="yrNABfajiz4hBBW6F1p3lVeXP/PZsniV9uvAvpiCQ6Zgv8I+yEZrpySKWOpQzcDjM6yaMZP05eKje+OR5lBU3Q==" saltValue="kxOuTAzHK7UGJ3ct6A73BXVkqFwrTYb7/qJcCZDIDbt2pe3UIP7Sqv7YkIjJuPT2hs1cI147bFNwkM39jdX7uw==" spinCount="100000" sheet="1" objects="1" scenarios="1" formatColumns="0" formatRows="0" autoFilter="0"/>
  <autoFilter ref="C141:K2659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96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5" customHeight="1">
      <c r="B4" s="21"/>
      <c r="D4" s="118" t="s">
        <v>125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20" t="str">
        <f>'Rekapitulace stavby'!K6</f>
        <v>Stavební úpravy a přístavba krytého bazénu ve Studénce, Budovatelská 769, 742 13 Studénka - Butovice</v>
      </c>
      <c r="F7" s="321"/>
      <c r="G7" s="321"/>
      <c r="H7" s="321"/>
      <c r="L7" s="21"/>
    </row>
    <row r="8" spans="2:12" s="1" customFormat="1" ht="12" customHeight="1">
      <c r="B8" s="21"/>
      <c r="D8" s="120" t="s">
        <v>126</v>
      </c>
      <c r="L8" s="21"/>
    </row>
    <row r="9" spans="1:31" s="2" customFormat="1" ht="16.5" customHeight="1">
      <c r="A9" s="35"/>
      <c r="B9" s="40"/>
      <c r="C9" s="35"/>
      <c r="D9" s="35"/>
      <c r="E9" s="320" t="s">
        <v>2325</v>
      </c>
      <c r="F9" s="323"/>
      <c r="G9" s="323"/>
      <c r="H9" s="32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2326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22" t="s">
        <v>2327</v>
      </c>
      <c r="F11" s="323"/>
      <c r="G11" s="323"/>
      <c r="H11" s="323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26.10.2021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26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27</v>
      </c>
      <c r="F17" s="35"/>
      <c r="G17" s="35"/>
      <c r="H17" s="35"/>
      <c r="I17" s="120" t="s">
        <v>28</v>
      </c>
      <c r="J17" s="111" t="s">
        <v>29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30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4" t="str">
        <f>'Rekapitulace stavby'!E14</f>
        <v>Vyplň údaj</v>
      </c>
      <c r="F20" s="325"/>
      <c r="G20" s="325"/>
      <c r="H20" s="325"/>
      <c r="I20" s="120" t="s">
        <v>28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32</v>
      </c>
      <c r="E22" s="35"/>
      <c r="F22" s="35"/>
      <c r="G22" s="35"/>
      <c r="H22" s="35"/>
      <c r="I22" s="120" t="s">
        <v>25</v>
      </c>
      <c r="J22" s="111" t="s">
        <v>33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34</v>
      </c>
      <c r="F23" s="35"/>
      <c r="G23" s="35"/>
      <c r="H23" s="35"/>
      <c r="I23" s="120" t="s">
        <v>28</v>
      </c>
      <c r="J23" s="111" t="s">
        <v>35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37</v>
      </c>
      <c r="E25" s="35"/>
      <c r="F25" s="35"/>
      <c r="G25" s="35"/>
      <c r="H25" s="35"/>
      <c r="I25" s="120" t="s">
        <v>25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21</v>
      </c>
      <c r="F26" s="35"/>
      <c r="G26" s="35"/>
      <c r="H26" s="35"/>
      <c r="I26" s="120" t="s">
        <v>28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38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6" t="s">
        <v>1</v>
      </c>
      <c r="F29" s="326"/>
      <c r="G29" s="326"/>
      <c r="H29" s="326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39</v>
      </c>
      <c r="E32" s="35"/>
      <c r="F32" s="35"/>
      <c r="G32" s="35"/>
      <c r="H32" s="35"/>
      <c r="I32" s="35"/>
      <c r="J32" s="127">
        <f>ROUND(J125,2)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41</v>
      </c>
      <c r="G34" s="35"/>
      <c r="H34" s="35"/>
      <c r="I34" s="128" t="s">
        <v>40</v>
      </c>
      <c r="J34" s="128" t="s">
        <v>42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43</v>
      </c>
      <c r="E35" s="120" t="s">
        <v>44</v>
      </c>
      <c r="F35" s="130">
        <f>ROUND((SUM(BE125:BE184)),2)</f>
        <v>0</v>
      </c>
      <c r="G35" s="35"/>
      <c r="H35" s="35"/>
      <c r="I35" s="131">
        <v>0.21</v>
      </c>
      <c r="J35" s="130">
        <f>ROUND(((SUM(BE125:BE184))*I35),2)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45</v>
      </c>
      <c r="F36" s="130">
        <f>ROUND((SUM(BF125:BF184)),2)</f>
        <v>0</v>
      </c>
      <c r="G36" s="35"/>
      <c r="H36" s="35"/>
      <c r="I36" s="131">
        <v>0.15</v>
      </c>
      <c r="J36" s="130">
        <f>ROUND(((SUM(BF125:BF184))*I36),2)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46</v>
      </c>
      <c r="F37" s="130">
        <f>ROUND((SUM(BG125:BG184)),2)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47</v>
      </c>
      <c r="F38" s="130">
        <f>ROUND((SUM(BH125:BH184)),2)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48</v>
      </c>
      <c r="F39" s="130">
        <f>ROUND((SUM(BI125:BI184)),2)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49</v>
      </c>
      <c r="E41" s="134"/>
      <c r="F41" s="134"/>
      <c r="G41" s="135" t="s">
        <v>50</v>
      </c>
      <c r="H41" s="136" t="s">
        <v>51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52</v>
      </c>
      <c r="E50" s="140"/>
      <c r="F50" s="140"/>
      <c r="G50" s="139" t="s">
        <v>53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54</v>
      </c>
      <c r="E61" s="142"/>
      <c r="F61" s="143" t="s">
        <v>55</v>
      </c>
      <c r="G61" s="141" t="s">
        <v>54</v>
      </c>
      <c r="H61" s="142"/>
      <c r="I61" s="142"/>
      <c r="J61" s="144" t="s">
        <v>55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56</v>
      </c>
      <c r="E65" s="145"/>
      <c r="F65" s="145"/>
      <c r="G65" s="139" t="s">
        <v>57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54</v>
      </c>
      <c r="E76" s="142"/>
      <c r="F76" s="143" t="s">
        <v>55</v>
      </c>
      <c r="G76" s="141" t="s">
        <v>54</v>
      </c>
      <c r="H76" s="142"/>
      <c r="I76" s="142"/>
      <c r="J76" s="144" t="s">
        <v>55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7" t="str">
        <f>E7</f>
        <v>Stavební úpravy a přístavba krytého bazénu ve Studénce, Budovatelská 769, 742 13 Studénka - Butovice</v>
      </c>
      <c r="F85" s="328"/>
      <c r="G85" s="328"/>
      <c r="H85" s="32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126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7" t="s">
        <v>2325</v>
      </c>
      <c r="F87" s="329"/>
      <c r="G87" s="329"/>
      <c r="H87" s="32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2326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80" t="str">
        <f>E11</f>
        <v>01 - Nerez - Plavecký bazén vnitřní</v>
      </c>
      <c r="F89" s="329"/>
      <c r="G89" s="329"/>
      <c r="H89" s="329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 xml:space="preserve"> </v>
      </c>
      <c r="G91" s="37"/>
      <c r="H91" s="37"/>
      <c r="I91" s="30" t="s">
        <v>22</v>
      </c>
      <c r="J91" s="67" t="str">
        <f>IF(J14="","",J14)</f>
        <v>26.10.2021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Město Studénka</v>
      </c>
      <c r="G93" s="37"/>
      <c r="H93" s="37"/>
      <c r="I93" s="30" t="s">
        <v>32</v>
      </c>
      <c r="J93" s="33" t="str">
        <f>E23</f>
        <v>Michal Pospíšil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30</v>
      </c>
      <c r="D94" s="37"/>
      <c r="E94" s="37"/>
      <c r="F94" s="28" t="str">
        <f>IF(E20="","",E20)</f>
        <v>Vyplň údaj</v>
      </c>
      <c r="G94" s="37"/>
      <c r="H94" s="37"/>
      <c r="I94" s="30" t="s">
        <v>37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129</v>
      </c>
      <c r="D96" s="151"/>
      <c r="E96" s="151"/>
      <c r="F96" s="151"/>
      <c r="G96" s="151"/>
      <c r="H96" s="151"/>
      <c r="I96" s="151"/>
      <c r="J96" s="152" t="s">
        <v>130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131</v>
      </c>
      <c r="D98" s="37"/>
      <c r="E98" s="37"/>
      <c r="F98" s="37"/>
      <c r="G98" s="37"/>
      <c r="H98" s="37"/>
      <c r="I98" s="37"/>
      <c r="J98" s="85">
        <f>J125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132</v>
      </c>
    </row>
    <row r="99" spans="2:12" s="9" customFormat="1" ht="24.95" customHeight="1">
      <c r="B99" s="154"/>
      <c r="C99" s="155"/>
      <c r="D99" s="156" t="s">
        <v>2328</v>
      </c>
      <c r="E99" s="157"/>
      <c r="F99" s="157"/>
      <c r="G99" s="157"/>
      <c r="H99" s="157"/>
      <c r="I99" s="157"/>
      <c r="J99" s="158">
        <f>J126</f>
        <v>0</v>
      </c>
      <c r="K99" s="155"/>
      <c r="L99" s="159"/>
    </row>
    <row r="100" spans="2:12" s="9" customFormat="1" ht="24.95" customHeight="1">
      <c r="B100" s="154"/>
      <c r="C100" s="155"/>
      <c r="D100" s="156" t="s">
        <v>2329</v>
      </c>
      <c r="E100" s="157"/>
      <c r="F100" s="157"/>
      <c r="G100" s="157"/>
      <c r="H100" s="157"/>
      <c r="I100" s="157"/>
      <c r="J100" s="158">
        <f>J135</f>
        <v>0</v>
      </c>
      <c r="K100" s="155"/>
      <c r="L100" s="159"/>
    </row>
    <row r="101" spans="2:12" s="9" customFormat="1" ht="24.95" customHeight="1">
      <c r="B101" s="154"/>
      <c r="C101" s="155"/>
      <c r="D101" s="156" t="s">
        <v>2330</v>
      </c>
      <c r="E101" s="157"/>
      <c r="F101" s="157"/>
      <c r="G101" s="157"/>
      <c r="H101" s="157"/>
      <c r="I101" s="157"/>
      <c r="J101" s="158">
        <f>J146</f>
        <v>0</v>
      </c>
      <c r="K101" s="155"/>
      <c r="L101" s="159"/>
    </row>
    <row r="102" spans="2:12" s="9" customFormat="1" ht="24.95" customHeight="1">
      <c r="B102" s="154"/>
      <c r="C102" s="155"/>
      <c r="D102" s="156" t="s">
        <v>2331</v>
      </c>
      <c r="E102" s="157"/>
      <c r="F102" s="157"/>
      <c r="G102" s="157"/>
      <c r="H102" s="157"/>
      <c r="I102" s="157"/>
      <c r="J102" s="158">
        <f>J163</f>
        <v>0</v>
      </c>
      <c r="K102" s="155"/>
      <c r="L102" s="159"/>
    </row>
    <row r="103" spans="2:12" s="9" customFormat="1" ht="24.95" customHeight="1">
      <c r="B103" s="154"/>
      <c r="C103" s="155"/>
      <c r="D103" s="156" t="s">
        <v>2332</v>
      </c>
      <c r="E103" s="157"/>
      <c r="F103" s="157"/>
      <c r="G103" s="157"/>
      <c r="H103" s="157"/>
      <c r="I103" s="157"/>
      <c r="J103" s="158">
        <f>J182</f>
        <v>0</v>
      </c>
      <c r="K103" s="155"/>
      <c r="L103" s="159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159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27" t="str">
        <f>E7</f>
        <v>Stavební úpravy a přístavba krytého bazénu ve Studénce, Budovatelská 769, 742 13 Studénka - Butovice</v>
      </c>
      <c r="F113" s="328"/>
      <c r="G113" s="328"/>
      <c r="H113" s="328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2:12" s="1" customFormat="1" ht="12" customHeight="1">
      <c r="B114" s="22"/>
      <c r="C114" s="30" t="s">
        <v>126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5"/>
      <c r="B115" s="36"/>
      <c r="C115" s="37"/>
      <c r="D115" s="37"/>
      <c r="E115" s="327" t="s">
        <v>2325</v>
      </c>
      <c r="F115" s="329"/>
      <c r="G115" s="329"/>
      <c r="H115" s="329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2326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280" t="str">
        <f>E11</f>
        <v>01 - Nerez - Plavecký bazén vnitřní</v>
      </c>
      <c r="F117" s="329"/>
      <c r="G117" s="329"/>
      <c r="H117" s="329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20</v>
      </c>
      <c r="D119" s="37"/>
      <c r="E119" s="37"/>
      <c r="F119" s="28" t="str">
        <f>F14</f>
        <v xml:space="preserve"> </v>
      </c>
      <c r="G119" s="37"/>
      <c r="H119" s="37"/>
      <c r="I119" s="30" t="s">
        <v>22</v>
      </c>
      <c r="J119" s="67" t="str">
        <f>IF(J14="","",J14)</f>
        <v>26.10.2021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2" customHeight="1">
      <c r="A121" s="35"/>
      <c r="B121" s="36"/>
      <c r="C121" s="30" t="s">
        <v>24</v>
      </c>
      <c r="D121" s="37"/>
      <c r="E121" s="37"/>
      <c r="F121" s="28" t="str">
        <f>E17</f>
        <v>Město Studénka</v>
      </c>
      <c r="G121" s="37"/>
      <c r="H121" s="37"/>
      <c r="I121" s="30" t="s">
        <v>32</v>
      </c>
      <c r="J121" s="33" t="str">
        <f>E23</f>
        <v>Michal Pospíšil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2" customHeight="1">
      <c r="A122" s="35"/>
      <c r="B122" s="36"/>
      <c r="C122" s="30" t="s">
        <v>30</v>
      </c>
      <c r="D122" s="37"/>
      <c r="E122" s="37"/>
      <c r="F122" s="28" t="str">
        <f>IF(E20="","",E20)</f>
        <v>Vyplň údaj</v>
      </c>
      <c r="G122" s="37"/>
      <c r="H122" s="37"/>
      <c r="I122" s="30" t="s">
        <v>37</v>
      </c>
      <c r="J122" s="33" t="str">
        <f>E26</f>
        <v xml:space="preserve"> 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1" customFormat="1" ht="29.25" customHeight="1">
      <c r="A124" s="165"/>
      <c r="B124" s="166"/>
      <c r="C124" s="167" t="s">
        <v>160</v>
      </c>
      <c r="D124" s="168" t="s">
        <v>64</v>
      </c>
      <c r="E124" s="168" t="s">
        <v>60</v>
      </c>
      <c r="F124" s="168" t="s">
        <v>61</v>
      </c>
      <c r="G124" s="168" t="s">
        <v>161</v>
      </c>
      <c r="H124" s="168" t="s">
        <v>162</v>
      </c>
      <c r="I124" s="168" t="s">
        <v>163</v>
      </c>
      <c r="J124" s="168" t="s">
        <v>130</v>
      </c>
      <c r="K124" s="169" t="s">
        <v>164</v>
      </c>
      <c r="L124" s="170"/>
      <c r="M124" s="76" t="s">
        <v>1</v>
      </c>
      <c r="N124" s="77" t="s">
        <v>43</v>
      </c>
      <c r="O124" s="77" t="s">
        <v>165</v>
      </c>
      <c r="P124" s="77" t="s">
        <v>166</v>
      </c>
      <c r="Q124" s="77" t="s">
        <v>167</v>
      </c>
      <c r="R124" s="77" t="s">
        <v>168</v>
      </c>
      <c r="S124" s="77" t="s">
        <v>169</v>
      </c>
      <c r="T124" s="78" t="s">
        <v>170</v>
      </c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</row>
    <row r="125" spans="1:63" s="2" customFormat="1" ht="22.9" customHeight="1">
      <c r="A125" s="35"/>
      <c r="B125" s="36"/>
      <c r="C125" s="83" t="s">
        <v>171</v>
      </c>
      <c r="D125" s="37"/>
      <c r="E125" s="37"/>
      <c r="F125" s="37"/>
      <c r="G125" s="37"/>
      <c r="H125" s="37"/>
      <c r="I125" s="37"/>
      <c r="J125" s="171">
        <f>BK125</f>
        <v>0</v>
      </c>
      <c r="K125" s="37"/>
      <c r="L125" s="40"/>
      <c r="M125" s="79"/>
      <c r="N125" s="172"/>
      <c r="O125" s="80"/>
      <c r="P125" s="173">
        <f>P126+P135+P146+P163+P182</f>
        <v>0</v>
      </c>
      <c r="Q125" s="80"/>
      <c r="R125" s="173">
        <f>R126+R135+R146+R163+R182</f>
        <v>0</v>
      </c>
      <c r="S125" s="80"/>
      <c r="T125" s="174">
        <f>T126+T135+T146+T163+T182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78</v>
      </c>
      <c r="AU125" s="18" t="s">
        <v>132</v>
      </c>
      <c r="BK125" s="175">
        <f>BK126+BK135+BK146+BK163+BK182</f>
        <v>0</v>
      </c>
    </row>
    <row r="126" spans="2:63" s="12" customFormat="1" ht="25.9" customHeight="1">
      <c r="B126" s="176"/>
      <c r="C126" s="177"/>
      <c r="D126" s="178" t="s">
        <v>78</v>
      </c>
      <c r="E126" s="179" t="s">
        <v>87</v>
      </c>
      <c r="F126" s="179" t="s">
        <v>2333</v>
      </c>
      <c r="G126" s="177"/>
      <c r="H126" s="177"/>
      <c r="I126" s="180"/>
      <c r="J126" s="181">
        <f>BK126</f>
        <v>0</v>
      </c>
      <c r="K126" s="177"/>
      <c r="L126" s="182"/>
      <c r="M126" s="183"/>
      <c r="N126" s="184"/>
      <c r="O126" s="184"/>
      <c r="P126" s="185">
        <f>SUM(P127:P134)</f>
        <v>0</v>
      </c>
      <c r="Q126" s="184"/>
      <c r="R126" s="185">
        <f>SUM(R127:R134)</f>
        <v>0</v>
      </c>
      <c r="S126" s="184"/>
      <c r="T126" s="186">
        <f>SUM(T127:T134)</f>
        <v>0</v>
      </c>
      <c r="AR126" s="187" t="s">
        <v>89</v>
      </c>
      <c r="AT126" s="188" t="s">
        <v>78</v>
      </c>
      <c r="AU126" s="188" t="s">
        <v>79</v>
      </c>
      <c r="AY126" s="187" t="s">
        <v>174</v>
      </c>
      <c r="BK126" s="189">
        <f>SUM(BK127:BK134)</f>
        <v>0</v>
      </c>
    </row>
    <row r="127" spans="1:65" s="2" customFormat="1" ht="14.45" customHeight="1">
      <c r="A127" s="35"/>
      <c r="B127" s="36"/>
      <c r="C127" s="192" t="s">
        <v>87</v>
      </c>
      <c r="D127" s="192" t="s">
        <v>176</v>
      </c>
      <c r="E127" s="193" t="s">
        <v>2334</v>
      </c>
      <c r="F127" s="194" t="s">
        <v>2335</v>
      </c>
      <c r="G127" s="195" t="s">
        <v>1342</v>
      </c>
      <c r="H127" s="196">
        <v>1</v>
      </c>
      <c r="I127" s="197"/>
      <c r="J127" s="198">
        <f>ROUND(I127*H127,2)</f>
        <v>0</v>
      </c>
      <c r="K127" s="194" t="s">
        <v>1</v>
      </c>
      <c r="L127" s="40"/>
      <c r="M127" s="199" t="s">
        <v>1</v>
      </c>
      <c r="N127" s="200" t="s">
        <v>44</v>
      </c>
      <c r="O127" s="7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278</v>
      </c>
      <c r="AT127" s="203" t="s">
        <v>176</v>
      </c>
      <c r="AU127" s="203" t="s">
        <v>87</v>
      </c>
      <c r="AY127" s="18" t="s">
        <v>174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8" t="s">
        <v>87</v>
      </c>
      <c r="BK127" s="204">
        <f>ROUND(I127*H127,2)</f>
        <v>0</v>
      </c>
      <c r="BL127" s="18" t="s">
        <v>278</v>
      </c>
      <c r="BM127" s="203" t="s">
        <v>2336</v>
      </c>
    </row>
    <row r="128" spans="1:47" s="2" customFormat="1" ht="146.25">
      <c r="A128" s="35"/>
      <c r="B128" s="36"/>
      <c r="C128" s="37"/>
      <c r="D128" s="207" t="s">
        <v>2337</v>
      </c>
      <c r="E128" s="37"/>
      <c r="F128" s="263" t="s">
        <v>2338</v>
      </c>
      <c r="G128" s="37"/>
      <c r="H128" s="37"/>
      <c r="I128" s="264"/>
      <c r="J128" s="37"/>
      <c r="K128" s="37"/>
      <c r="L128" s="40"/>
      <c r="M128" s="265"/>
      <c r="N128" s="266"/>
      <c r="O128" s="72"/>
      <c r="P128" s="72"/>
      <c r="Q128" s="72"/>
      <c r="R128" s="72"/>
      <c r="S128" s="72"/>
      <c r="T128" s="73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2337</v>
      </c>
      <c r="AU128" s="18" t="s">
        <v>87</v>
      </c>
    </row>
    <row r="129" spans="1:65" s="2" customFormat="1" ht="14.45" customHeight="1">
      <c r="A129" s="35"/>
      <c r="B129" s="36"/>
      <c r="C129" s="192" t="s">
        <v>89</v>
      </c>
      <c r="D129" s="192" t="s">
        <v>176</v>
      </c>
      <c r="E129" s="193" t="s">
        <v>2339</v>
      </c>
      <c r="F129" s="194" t="s">
        <v>2340</v>
      </c>
      <c r="G129" s="195" t="s">
        <v>179</v>
      </c>
      <c r="H129" s="196">
        <v>81</v>
      </c>
      <c r="I129" s="197"/>
      <c r="J129" s="198">
        <f>ROUND(I129*H129,2)</f>
        <v>0</v>
      </c>
      <c r="K129" s="194" t="s">
        <v>1</v>
      </c>
      <c r="L129" s="40"/>
      <c r="M129" s="199" t="s">
        <v>1</v>
      </c>
      <c r="N129" s="200" t="s">
        <v>44</v>
      </c>
      <c r="O129" s="7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278</v>
      </c>
      <c r="AT129" s="203" t="s">
        <v>176</v>
      </c>
      <c r="AU129" s="203" t="s">
        <v>87</v>
      </c>
      <c r="AY129" s="18" t="s">
        <v>174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8" t="s">
        <v>87</v>
      </c>
      <c r="BK129" s="204">
        <f>ROUND(I129*H129,2)</f>
        <v>0</v>
      </c>
      <c r="BL129" s="18" t="s">
        <v>278</v>
      </c>
      <c r="BM129" s="203" t="s">
        <v>2341</v>
      </c>
    </row>
    <row r="130" spans="1:47" s="2" customFormat="1" ht="68.25">
      <c r="A130" s="35"/>
      <c r="B130" s="36"/>
      <c r="C130" s="37"/>
      <c r="D130" s="207" t="s">
        <v>2337</v>
      </c>
      <c r="E130" s="37"/>
      <c r="F130" s="263" t="s">
        <v>2342</v>
      </c>
      <c r="G130" s="37"/>
      <c r="H130" s="37"/>
      <c r="I130" s="264"/>
      <c r="J130" s="37"/>
      <c r="K130" s="37"/>
      <c r="L130" s="40"/>
      <c r="M130" s="265"/>
      <c r="N130" s="266"/>
      <c r="O130" s="72"/>
      <c r="P130" s="72"/>
      <c r="Q130" s="72"/>
      <c r="R130" s="72"/>
      <c r="S130" s="72"/>
      <c r="T130" s="73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2337</v>
      </c>
      <c r="AU130" s="18" t="s">
        <v>87</v>
      </c>
    </row>
    <row r="131" spans="1:65" s="2" customFormat="1" ht="14.45" customHeight="1">
      <c r="A131" s="35"/>
      <c r="B131" s="36"/>
      <c r="C131" s="192" t="s">
        <v>194</v>
      </c>
      <c r="D131" s="192" t="s">
        <v>176</v>
      </c>
      <c r="E131" s="193" t="s">
        <v>2343</v>
      </c>
      <c r="F131" s="194" t="s">
        <v>2344</v>
      </c>
      <c r="G131" s="195" t="s">
        <v>357</v>
      </c>
      <c r="H131" s="196">
        <v>44</v>
      </c>
      <c r="I131" s="197"/>
      <c r="J131" s="198">
        <f>ROUND(I131*H131,2)</f>
        <v>0</v>
      </c>
      <c r="K131" s="194" t="s">
        <v>1</v>
      </c>
      <c r="L131" s="40"/>
      <c r="M131" s="199" t="s">
        <v>1</v>
      </c>
      <c r="N131" s="200" t="s">
        <v>44</v>
      </c>
      <c r="O131" s="7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278</v>
      </c>
      <c r="AT131" s="203" t="s">
        <v>176</v>
      </c>
      <c r="AU131" s="203" t="s">
        <v>87</v>
      </c>
      <c r="AY131" s="18" t="s">
        <v>174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8" t="s">
        <v>87</v>
      </c>
      <c r="BK131" s="204">
        <f>ROUND(I131*H131,2)</f>
        <v>0</v>
      </c>
      <c r="BL131" s="18" t="s">
        <v>278</v>
      </c>
      <c r="BM131" s="203" t="s">
        <v>2345</v>
      </c>
    </row>
    <row r="132" spans="1:47" s="2" customFormat="1" ht="39">
      <c r="A132" s="35"/>
      <c r="B132" s="36"/>
      <c r="C132" s="37"/>
      <c r="D132" s="207" t="s">
        <v>2337</v>
      </c>
      <c r="E132" s="37"/>
      <c r="F132" s="263" t="s">
        <v>2346</v>
      </c>
      <c r="G132" s="37"/>
      <c r="H132" s="37"/>
      <c r="I132" s="264"/>
      <c r="J132" s="37"/>
      <c r="K132" s="37"/>
      <c r="L132" s="40"/>
      <c r="M132" s="265"/>
      <c r="N132" s="266"/>
      <c r="O132" s="72"/>
      <c r="P132" s="72"/>
      <c r="Q132" s="72"/>
      <c r="R132" s="72"/>
      <c r="S132" s="72"/>
      <c r="T132" s="73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2337</v>
      </c>
      <c r="AU132" s="18" t="s">
        <v>87</v>
      </c>
    </row>
    <row r="133" spans="1:65" s="2" customFormat="1" ht="14.45" customHeight="1">
      <c r="A133" s="35"/>
      <c r="B133" s="36"/>
      <c r="C133" s="192" t="s">
        <v>181</v>
      </c>
      <c r="D133" s="192" t="s">
        <v>176</v>
      </c>
      <c r="E133" s="193" t="s">
        <v>2347</v>
      </c>
      <c r="F133" s="194" t="s">
        <v>2348</v>
      </c>
      <c r="G133" s="195" t="s">
        <v>2349</v>
      </c>
      <c r="H133" s="196">
        <v>1</v>
      </c>
      <c r="I133" s="197"/>
      <c r="J133" s="198">
        <f>ROUND(I133*H133,2)</f>
        <v>0</v>
      </c>
      <c r="K133" s="194" t="s">
        <v>1</v>
      </c>
      <c r="L133" s="40"/>
      <c r="M133" s="199" t="s">
        <v>1</v>
      </c>
      <c r="N133" s="200" t="s">
        <v>44</v>
      </c>
      <c r="O133" s="7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278</v>
      </c>
      <c r="AT133" s="203" t="s">
        <v>176</v>
      </c>
      <c r="AU133" s="203" t="s">
        <v>87</v>
      </c>
      <c r="AY133" s="18" t="s">
        <v>174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8" t="s">
        <v>87</v>
      </c>
      <c r="BK133" s="204">
        <f>ROUND(I133*H133,2)</f>
        <v>0</v>
      </c>
      <c r="BL133" s="18" t="s">
        <v>278</v>
      </c>
      <c r="BM133" s="203" t="s">
        <v>2350</v>
      </c>
    </row>
    <row r="134" spans="1:47" s="2" customFormat="1" ht="68.25">
      <c r="A134" s="35"/>
      <c r="B134" s="36"/>
      <c r="C134" s="37"/>
      <c r="D134" s="207" t="s">
        <v>2337</v>
      </c>
      <c r="E134" s="37"/>
      <c r="F134" s="263" t="s">
        <v>2351</v>
      </c>
      <c r="G134" s="37"/>
      <c r="H134" s="37"/>
      <c r="I134" s="264"/>
      <c r="J134" s="37"/>
      <c r="K134" s="37"/>
      <c r="L134" s="40"/>
      <c r="M134" s="265"/>
      <c r="N134" s="266"/>
      <c r="O134" s="72"/>
      <c r="P134" s="72"/>
      <c r="Q134" s="72"/>
      <c r="R134" s="72"/>
      <c r="S134" s="72"/>
      <c r="T134" s="73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2337</v>
      </c>
      <c r="AU134" s="18" t="s">
        <v>87</v>
      </c>
    </row>
    <row r="135" spans="2:63" s="12" customFormat="1" ht="25.9" customHeight="1">
      <c r="B135" s="176"/>
      <c r="C135" s="177"/>
      <c r="D135" s="178" t="s">
        <v>78</v>
      </c>
      <c r="E135" s="179" t="s">
        <v>89</v>
      </c>
      <c r="F135" s="179" t="s">
        <v>2352</v>
      </c>
      <c r="G135" s="177"/>
      <c r="H135" s="177"/>
      <c r="I135" s="180"/>
      <c r="J135" s="181">
        <f>BK135</f>
        <v>0</v>
      </c>
      <c r="K135" s="177"/>
      <c r="L135" s="182"/>
      <c r="M135" s="183"/>
      <c r="N135" s="184"/>
      <c r="O135" s="184"/>
      <c r="P135" s="185">
        <f>SUM(P136:P145)</f>
        <v>0</v>
      </c>
      <c r="Q135" s="184"/>
      <c r="R135" s="185">
        <f>SUM(R136:R145)</f>
        <v>0</v>
      </c>
      <c r="S135" s="184"/>
      <c r="T135" s="186">
        <f>SUM(T136:T145)</f>
        <v>0</v>
      </c>
      <c r="AR135" s="187" t="s">
        <v>89</v>
      </c>
      <c r="AT135" s="188" t="s">
        <v>78</v>
      </c>
      <c r="AU135" s="188" t="s">
        <v>79</v>
      </c>
      <c r="AY135" s="187" t="s">
        <v>174</v>
      </c>
      <c r="BK135" s="189">
        <f>SUM(BK136:BK145)</f>
        <v>0</v>
      </c>
    </row>
    <row r="136" spans="1:65" s="2" customFormat="1" ht="14.45" customHeight="1">
      <c r="A136" s="35"/>
      <c r="B136" s="36"/>
      <c r="C136" s="192" t="s">
        <v>211</v>
      </c>
      <c r="D136" s="192" t="s">
        <v>176</v>
      </c>
      <c r="E136" s="193" t="s">
        <v>2353</v>
      </c>
      <c r="F136" s="194" t="s">
        <v>2354</v>
      </c>
      <c r="G136" s="195" t="s">
        <v>1342</v>
      </c>
      <c r="H136" s="196">
        <v>1</v>
      </c>
      <c r="I136" s="197"/>
      <c r="J136" s="198">
        <f>ROUND(I136*H136,2)</f>
        <v>0</v>
      </c>
      <c r="K136" s="194" t="s">
        <v>1</v>
      </c>
      <c r="L136" s="40"/>
      <c r="M136" s="199" t="s">
        <v>1</v>
      </c>
      <c r="N136" s="200" t="s">
        <v>44</v>
      </c>
      <c r="O136" s="72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3" t="s">
        <v>181</v>
      </c>
      <c r="AT136" s="203" t="s">
        <v>176</v>
      </c>
      <c r="AU136" s="203" t="s">
        <v>87</v>
      </c>
      <c r="AY136" s="18" t="s">
        <v>174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8" t="s">
        <v>87</v>
      </c>
      <c r="BK136" s="204">
        <f>ROUND(I136*H136,2)</f>
        <v>0</v>
      </c>
      <c r="BL136" s="18" t="s">
        <v>181</v>
      </c>
      <c r="BM136" s="203" t="s">
        <v>2355</v>
      </c>
    </row>
    <row r="137" spans="1:47" s="2" customFormat="1" ht="117">
      <c r="A137" s="35"/>
      <c r="B137" s="36"/>
      <c r="C137" s="37"/>
      <c r="D137" s="207" t="s">
        <v>2337</v>
      </c>
      <c r="E137" s="37"/>
      <c r="F137" s="263" t="s">
        <v>2356</v>
      </c>
      <c r="G137" s="37"/>
      <c r="H137" s="37"/>
      <c r="I137" s="264"/>
      <c r="J137" s="37"/>
      <c r="K137" s="37"/>
      <c r="L137" s="40"/>
      <c r="M137" s="265"/>
      <c r="N137" s="266"/>
      <c r="O137" s="72"/>
      <c r="P137" s="72"/>
      <c r="Q137" s="72"/>
      <c r="R137" s="72"/>
      <c r="S137" s="72"/>
      <c r="T137" s="73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2337</v>
      </c>
      <c r="AU137" s="18" t="s">
        <v>87</v>
      </c>
    </row>
    <row r="138" spans="1:65" s="2" customFormat="1" ht="14.45" customHeight="1">
      <c r="A138" s="35"/>
      <c r="B138" s="36"/>
      <c r="C138" s="192" t="s">
        <v>218</v>
      </c>
      <c r="D138" s="192" t="s">
        <v>176</v>
      </c>
      <c r="E138" s="193" t="s">
        <v>2357</v>
      </c>
      <c r="F138" s="194" t="s">
        <v>2358</v>
      </c>
      <c r="G138" s="195" t="s">
        <v>1342</v>
      </c>
      <c r="H138" s="196">
        <v>1</v>
      </c>
      <c r="I138" s="197"/>
      <c r="J138" s="198">
        <f>ROUND(I138*H138,2)</f>
        <v>0</v>
      </c>
      <c r="K138" s="194" t="s">
        <v>1</v>
      </c>
      <c r="L138" s="40"/>
      <c r="M138" s="199" t="s">
        <v>1</v>
      </c>
      <c r="N138" s="200" t="s">
        <v>44</v>
      </c>
      <c r="O138" s="72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181</v>
      </c>
      <c r="AT138" s="203" t="s">
        <v>176</v>
      </c>
      <c r="AU138" s="203" t="s">
        <v>87</v>
      </c>
      <c r="AY138" s="18" t="s">
        <v>174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8" t="s">
        <v>87</v>
      </c>
      <c r="BK138" s="204">
        <f>ROUND(I138*H138,2)</f>
        <v>0</v>
      </c>
      <c r="BL138" s="18" t="s">
        <v>181</v>
      </c>
      <c r="BM138" s="203" t="s">
        <v>2359</v>
      </c>
    </row>
    <row r="139" spans="1:47" s="2" customFormat="1" ht="58.5">
      <c r="A139" s="35"/>
      <c r="B139" s="36"/>
      <c r="C139" s="37"/>
      <c r="D139" s="207" t="s">
        <v>2337</v>
      </c>
      <c r="E139" s="37"/>
      <c r="F139" s="263" t="s">
        <v>2360</v>
      </c>
      <c r="G139" s="37"/>
      <c r="H139" s="37"/>
      <c r="I139" s="264"/>
      <c r="J139" s="37"/>
      <c r="K139" s="37"/>
      <c r="L139" s="40"/>
      <c r="M139" s="265"/>
      <c r="N139" s="266"/>
      <c r="O139" s="72"/>
      <c r="P139" s="72"/>
      <c r="Q139" s="72"/>
      <c r="R139" s="72"/>
      <c r="S139" s="72"/>
      <c r="T139" s="73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2337</v>
      </c>
      <c r="AU139" s="18" t="s">
        <v>87</v>
      </c>
    </row>
    <row r="140" spans="1:65" s="2" customFormat="1" ht="14.45" customHeight="1">
      <c r="A140" s="35"/>
      <c r="B140" s="36"/>
      <c r="C140" s="192" t="s">
        <v>231</v>
      </c>
      <c r="D140" s="192" t="s">
        <v>176</v>
      </c>
      <c r="E140" s="193" t="s">
        <v>2361</v>
      </c>
      <c r="F140" s="194" t="s">
        <v>2362</v>
      </c>
      <c r="G140" s="195" t="s">
        <v>1342</v>
      </c>
      <c r="H140" s="196">
        <v>1</v>
      </c>
      <c r="I140" s="197"/>
      <c r="J140" s="198">
        <f>ROUND(I140*H140,2)</f>
        <v>0</v>
      </c>
      <c r="K140" s="194" t="s">
        <v>1</v>
      </c>
      <c r="L140" s="40"/>
      <c r="M140" s="199" t="s">
        <v>1</v>
      </c>
      <c r="N140" s="200" t="s">
        <v>44</v>
      </c>
      <c r="O140" s="72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181</v>
      </c>
      <c r="AT140" s="203" t="s">
        <v>176</v>
      </c>
      <c r="AU140" s="203" t="s">
        <v>87</v>
      </c>
      <c r="AY140" s="18" t="s">
        <v>174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8" t="s">
        <v>87</v>
      </c>
      <c r="BK140" s="204">
        <f>ROUND(I140*H140,2)</f>
        <v>0</v>
      </c>
      <c r="BL140" s="18" t="s">
        <v>181</v>
      </c>
      <c r="BM140" s="203" t="s">
        <v>2363</v>
      </c>
    </row>
    <row r="141" spans="1:47" s="2" customFormat="1" ht="68.25">
      <c r="A141" s="35"/>
      <c r="B141" s="36"/>
      <c r="C141" s="37"/>
      <c r="D141" s="207" t="s">
        <v>2337</v>
      </c>
      <c r="E141" s="37"/>
      <c r="F141" s="263" t="s">
        <v>2364</v>
      </c>
      <c r="G141" s="37"/>
      <c r="H141" s="37"/>
      <c r="I141" s="264"/>
      <c r="J141" s="37"/>
      <c r="K141" s="37"/>
      <c r="L141" s="40"/>
      <c r="M141" s="265"/>
      <c r="N141" s="266"/>
      <c r="O141" s="72"/>
      <c r="P141" s="72"/>
      <c r="Q141" s="72"/>
      <c r="R141" s="72"/>
      <c r="S141" s="72"/>
      <c r="T141" s="73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2337</v>
      </c>
      <c r="AU141" s="18" t="s">
        <v>87</v>
      </c>
    </row>
    <row r="142" spans="1:65" s="2" customFormat="1" ht="14.45" customHeight="1">
      <c r="A142" s="35"/>
      <c r="B142" s="36"/>
      <c r="C142" s="192" t="s">
        <v>238</v>
      </c>
      <c r="D142" s="192" t="s">
        <v>176</v>
      </c>
      <c r="E142" s="193" t="s">
        <v>2365</v>
      </c>
      <c r="F142" s="194" t="s">
        <v>2366</v>
      </c>
      <c r="G142" s="195" t="s">
        <v>1342</v>
      </c>
      <c r="H142" s="196">
        <v>2</v>
      </c>
      <c r="I142" s="197"/>
      <c r="J142" s="198">
        <f>ROUND(I142*H142,2)</f>
        <v>0</v>
      </c>
      <c r="K142" s="194" t="s">
        <v>1</v>
      </c>
      <c r="L142" s="40"/>
      <c r="M142" s="199" t="s">
        <v>1</v>
      </c>
      <c r="N142" s="200" t="s">
        <v>44</v>
      </c>
      <c r="O142" s="7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3" t="s">
        <v>181</v>
      </c>
      <c r="AT142" s="203" t="s">
        <v>176</v>
      </c>
      <c r="AU142" s="203" t="s">
        <v>87</v>
      </c>
      <c r="AY142" s="18" t="s">
        <v>174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8" t="s">
        <v>87</v>
      </c>
      <c r="BK142" s="204">
        <f>ROUND(I142*H142,2)</f>
        <v>0</v>
      </c>
      <c r="BL142" s="18" t="s">
        <v>181</v>
      </c>
      <c r="BM142" s="203" t="s">
        <v>2367</v>
      </c>
    </row>
    <row r="143" spans="1:47" s="2" customFormat="1" ht="48.75">
      <c r="A143" s="35"/>
      <c r="B143" s="36"/>
      <c r="C143" s="37"/>
      <c r="D143" s="207" t="s">
        <v>2337</v>
      </c>
      <c r="E143" s="37"/>
      <c r="F143" s="263" t="s">
        <v>2368</v>
      </c>
      <c r="G143" s="37"/>
      <c r="H143" s="37"/>
      <c r="I143" s="264"/>
      <c r="J143" s="37"/>
      <c r="K143" s="37"/>
      <c r="L143" s="40"/>
      <c r="M143" s="265"/>
      <c r="N143" s="266"/>
      <c r="O143" s="72"/>
      <c r="P143" s="72"/>
      <c r="Q143" s="72"/>
      <c r="R143" s="72"/>
      <c r="S143" s="72"/>
      <c r="T143" s="73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2337</v>
      </c>
      <c r="AU143" s="18" t="s">
        <v>87</v>
      </c>
    </row>
    <row r="144" spans="1:65" s="2" customFormat="1" ht="14.45" customHeight="1">
      <c r="A144" s="35"/>
      <c r="B144" s="36"/>
      <c r="C144" s="192" t="s">
        <v>245</v>
      </c>
      <c r="D144" s="192" t="s">
        <v>176</v>
      </c>
      <c r="E144" s="193" t="s">
        <v>2369</v>
      </c>
      <c r="F144" s="194" t="s">
        <v>2370</v>
      </c>
      <c r="G144" s="195" t="s">
        <v>2371</v>
      </c>
      <c r="H144" s="196">
        <v>2</v>
      </c>
      <c r="I144" s="197"/>
      <c r="J144" s="198">
        <f>ROUND(I144*H144,2)</f>
        <v>0</v>
      </c>
      <c r="K144" s="194" t="s">
        <v>1</v>
      </c>
      <c r="L144" s="40"/>
      <c r="M144" s="199" t="s">
        <v>1</v>
      </c>
      <c r="N144" s="200" t="s">
        <v>44</v>
      </c>
      <c r="O144" s="72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3" t="s">
        <v>181</v>
      </c>
      <c r="AT144" s="203" t="s">
        <v>176</v>
      </c>
      <c r="AU144" s="203" t="s">
        <v>87</v>
      </c>
      <c r="AY144" s="18" t="s">
        <v>174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8" t="s">
        <v>87</v>
      </c>
      <c r="BK144" s="204">
        <f>ROUND(I144*H144,2)</f>
        <v>0</v>
      </c>
      <c r="BL144" s="18" t="s">
        <v>181</v>
      </c>
      <c r="BM144" s="203" t="s">
        <v>2372</v>
      </c>
    </row>
    <row r="145" spans="1:47" s="2" customFormat="1" ht="39">
      <c r="A145" s="35"/>
      <c r="B145" s="36"/>
      <c r="C145" s="37"/>
      <c r="D145" s="207" t="s">
        <v>2337</v>
      </c>
      <c r="E145" s="37"/>
      <c r="F145" s="263" t="s">
        <v>2373</v>
      </c>
      <c r="G145" s="37"/>
      <c r="H145" s="37"/>
      <c r="I145" s="264"/>
      <c r="J145" s="37"/>
      <c r="K145" s="37"/>
      <c r="L145" s="40"/>
      <c r="M145" s="265"/>
      <c r="N145" s="266"/>
      <c r="O145" s="72"/>
      <c r="P145" s="72"/>
      <c r="Q145" s="72"/>
      <c r="R145" s="72"/>
      <c r="S145" s="72"/>
      <c r="T145" s="73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2337</v>
      </c>
      <c r="AU145" s="18" t="s">
        <v>87</v>
      </c>
    </row>
    <row r="146" spans="2:63" s="12" customFormat="1" ht="25.9" customHeight="1">
      <c r="B146" s="176"/>
      <c r="C146" s="177"/>
      <c r="D146" s="178" t="s">
        <v>78</v>
      </c>
      <c r="E146" s="179" t="s">
        <v>194</v>
      </c>
      <c r="F146" s="179" t="s">
        <v>2374</v>
      </c>
      <c r="G146" s="177"/>
      <c r="H146" s="177"/>
      <c r="I146" s="180"/>
      <c r="J146" s="181">
        <f>BK146</f>
        <v>0</v>
      </c>
      <c r="K146" s="177"/>
      <c r="L146" s="182"/>
      <c r="M146" s="183"/>
      <c r="N146" s="184"/>
      <c r="O146" s="184"/>
      <c r="P146" s="185">
        <f>SUM(P147:P162)</f>
        <v>0</v>
      </c>
      <c r="Q146" s="184"/>
      <c r="R146" s="185">
        <f>SUM(R147:R162)</f>
        <v>0</v>
      </c>
      <c r="S146" s="184"/>
      <c r="T146" s="186">
        <f>SUM(T147:T162)</f>
        <v>0</v>
      </c>
      <c r="AR146" s="187" t="s">
        <v>89</v>
      </c>
      <c r="AT146" s="188" t="s">
        <v>78</v>
      </c>
      <c r="AU146" s="188" t="s">
        <v>79</v>
      </c>
      <c r="AY146" s="187" t="s">
        <v>174</v>
      </c>
      <c r="BK146" s="189">
        <f>SUM(BK147:BK162)</f>
        <v>0</v>
      </c>
    </row>
    <row r="147" spans="1:65" s="2" customFormat="1" ht="14.45" customHeight="1">
      <c r="A147" s="35"/>
      <c r="B147" s="36"/>
      <c r="C147" s="192" t="s">
        <v>252</v>
      </c>
      <c r="D147" s="192" t="s">
        <v>176</v>
      </c>
      <c r="E147" s="193" t="s">
        <v>2375</v>
      </c>
      <c r="F147" s="194" t="s">
        <v>2376</v>
      </c>
      <c r="G147" s="195" t="s">
        <v>357</v>
      </c>
      <c r="H147" s="196">
        <v>16.4</v>
      </c>
      <c r="I147" s="197"/>
      <c r="J147" s="198">
        <f>ROUND(I147*H147,2)</f>
        <v>0</v>
      </c>
      <c r="K147" s="194" t="s">
        <v>1</v>
      </c>
      <c r="L147" s="40"/>
      <c r="M147" s="199" t="s">
        <v>1</v>
      </c>
      <c r="N147" s="200" t="s">
        <v>44</v>
      </c>
      <c r="O147" s="72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3" t="s">
        <v>278</v>
      </c>
      <c r="AT147" s="203" t="s">
        <v>176</v>
      </c>
      <c r="AU147" s="203" t="s">
        <v>87</v>
      </c>
      <c r="AY147" s="18" t="s">
        <v>174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8" t="s">
        <v>87</v>
      </c>
      <c r="BK147" s="204">
        <f>ROUND(I147*H147,2)</f>
        <v>0</v>
      </c>
      <c r="BL147" s="18" t="s">
        <v>278</v>
      </c>
      <c r="BM147" s="203" t="s">
        <v>2377</v>
      </c>
    </row>
    <row r="148" spans="1:47" s="2" customFormat="1" ht="126.75">
      <c r="A148" s="35"/>
      <c r="B148" s="36"/>
      <c r="C148" s="37"/>
      <c r="D148" s="207" t="s">
        <v>2337</v>
      </c>
      <c r="E148" s="37"/>
      <c r="F148" s="263" t="s">
        <v>2378</v>
      </c>
      <c r="G148" s="37"/>
      <c r="H148" s="37"/>
      <c r="I148" s="264"/>
      <c r="J148" s="37"/>
      <c r="K148" s="37"/>
      <c r="L148" s="40"/>
      <c r="M148" s="265"/>
      <c r="N148" s="266"/>
      <c r="O148" s="72"/>
      <c r="P148" s="72"/>
      <c r="Q148" s="72"/>
      <c r="R148" s="72"/>
      <c r="S148" s="72"/>
      <c r="T148" s="73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2337</v>
      </c>
      <c r="AU148" s="18" t="s">
        <v>87</v>
      </c>
    </row>
    <row r="149" spans="1:65" s="2" customFormat="1" ht="14.45" customHeight="1">
      <c r="A149" s="35"/>
      <c r="B149" s="36"/>
      <c r="C149" s="192" t="s">
        <v>256</v>
      </c>
      <c r="D149" s="192" t="s">
        <v>176</v>
      </c>
      <c r="E149" s="193" t="s">
        <v>2379</v>
      </c>
      <c r="F149" s="194" t="s">
        <v>2380</v>
      </c>
      <c r="G149" s="195" t="s">
        <v>1342</v>
      </c>
      <c r="H149" s="196">
        <v>2</v>
      </c>
      <c r="I149" s="197"/>
      <c r="J149" s="198">
        <f>ROUND(I149*H149,2)</f>
        <v>0</v>
      </c>
      <c r="K149" s="194" t="s">
        <v>1</v>
      </c>
      <c r="L149" s="40"/>
      <c r="M149" s="199" t="s">
        <v>1</v>
      </c>
      <c r="N149" s="200" t="s">
        <v>44</v>
      </c>
      <c r="O149" s="72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278</v>
      </c>
      <c r="AT149" s="203" t="s">
        <v>176</v>
      </c>
      <c r="AU149" s="203" t="s">
        <v>87</v>
      </c>
      <c r="AY149" s="18" t="s">
        <v>174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8" t="s">
        <v>87</v>
      </c>
      <c r="BK149" s="204">
        <f>ROUND(I149*H149,2)</f>
        <v>0</v>
      </c>
      <c r="BL149" s="18" t="s">
        <v>278</v>
      </c>
      <c r="BM149" s="203" t="s">
        <v>2381</v>
      </c>
    </row>
    <row r="150" spans="1:47" s="2" customFormat="1" ht="97.5">
      <c r="A150" s="35"/>
      <c r="B150" s="36"/>
      <c r="C150" s="37"/>
      <c r="D150" s="207" t="s">
        <v>2337</v>
      </c>
      <c r="E150" s="37"/>
      <c r="F150" s="263" t="s">
        <v>2382</v>
      </c>
      <c r="G150" s="37"/>
      <c r="H150" s="37"/>
      <c r="I150" s="264"/>
      <c r="J150" s="37"/>
      <c r="K150" s="37"/>
      <c r="L150" s="40"/>
      <c r="M150" s="265"/>
      <c r="N150" s="266"/>
      <c r="O150" s="72"/>
      <c r="P150" s="72"/>
      <c r="Q150" s="72"/>
      <c r="R150" s="72"/>
      <c r="S150" s="72"/>
      <c r="T150" s="73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2337</v>
      </c>
      <c r="AU150" s="18" t="s">
        <v>87</v>
      </c>
    </row>
    <row r="151" spans="1:65" s="2" customFormat="1" ht="14.45" customHeight="1">
      <c r="A151" s="35"/>
      <c r="B151" s="36"/>
      <c r="C151" s="192" t="s">
        <v>260</v>
      </c>
      <c r="D151" s="192" t="s">
        <v>176</v>
      </c>
      <c r="E151" s="193" t="s">
        <v>2383</v>
      </c>
      <c r="F151" s="194" t="s">
        <v>2384</v>
      </c>
      <c r="G151" s="195" t="s">
        <v>1342</v>
      </c>
      <c r="H151" s="196">
        <v>2</v>
      </c>
      <c r="I151" s="197"/>
      <c r="J151" s="198">
        <f>ROUND(I151*H151,2)</f>
        <v>0</v>
      </c>
      <c r="K151" s="194" t="s">
        <v>1</v>
      </c>
      <c r="L151" s="40"/>
      <c r="M151" s="199" t="s">
        <v>1</v>
      </c>
      <c r="N151" s="200" t="s">
        <v>44</v>
      </c>
      <c r="O151" s="72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3" t="s">
        <v>278</v>
      </c>
      <c r="AT151" s="203" t="s">
        <v>176</v>
      </c>
      <c r="AU151" s="203" t="s">
        <v>87</v>
      </c>
      <c r="AY151" s="18" t="s">
        <v>174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8" t="s">
        <v>87</v>
      </c>
      <c r="BK151" s="204">
        <f>ROUND(I151*H151,2)</f>
        <v>0</v>
      </c>
      <c r="BL151" s="18" t="s">
        <v>278</v>
      </c>
      <c r="BM151" s="203" t="s">
        <v>2385</v>
      </c>
    </row>
    <row r="152" spans="1:47" s="2" customFormat="1" ht="39">
      <c r="A152" s="35"/>
      <c r="B152" s="36"/>
      <c r="C152" s="37"/>
      <c r="D152" s="207" t="s">
        <v>2337</v>
      </c>
      <c r="E152" s="37"/>
      <c r="F152" s="263" t="s">
        <v>2386</v>
      </c>
      <c r="G152" s="37"/>
      <c r="H152" s="37"/>
      <c r="I152" s="264"/>
      <c r="J152" s="37"/>
      <c r="K152" s="37"/>
      <c r="L152" s="40"/>
      <c r="M152" s="265"/>
      <c r="N152" s="266"/>
      <c r="O152" s="72"/>
      <c r="P152" s="72"/>
      <c r="Q152" s="72"/>
      <c r="R152" s="72"/>
      <c r="S152" s="72"/>
      <c r="T152" s="73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2337</v>
      </c>
      <c r="AU152" s="18" t="s">
        <v>87</v>
      </c>
    </row>
    <row r="153" spans="1:65" s="2" customFormat="1" ht="14.45" customHeight="1">
      <c r="A153" s="35"/>
      <c r="B153" s="36"/>
      <c r="C153" s="192" t="s">
        <v>265</v>
      </c>
      <c r="D153" s="192" t="s">
        <v>176</v>
      </c>
      <c r="E153" s="193" t="s">
        <v>2387</v>
      </c>
      <c r="F153" s="194" t="s">
        <v>2388</v>
      </c>
      <c r="G153" s="195" t="s">
        <v>1342</v>
      </c>
      <c r="H153" s="196">
        <v>2</v>
      </c>
      <c r="I153" s="197"/>
      <c r="J153" s="198">
        <f>ROUND(I153*H153,2)</f>
        <v>0</v>
      </c>
      <c r="K153" s="194" t="s">
        <v>1</v>
      </c>
      <c r="L153" s="40"/>
      <c r="M153" s="199" t="s">
        <v>1</v>
      </c>
      <c r="N153" s="200" t="s">
        <v>44</v>
      </c>
      <c r="O153" s="72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3" t="s">
        <v>278</v>
      </c>
      <c r="AT153" s="203" t="s">
        <v>176</v>
      </c>
      <c r="AU153" s="203" t="s">
        <v>87</v>
      </c>
      <c r="AY153" s="18" t="s">
        <v>174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8" t="s">
        <v>87</v>
      </c>
      <c r="BK153" s="204">
        <f>ROUND(I153*H153,2)</f>
        <v>0</v>
      </c>
      <c r="BL153" s="18" t="s">
        <v>278</v>
      </c>
      <c r="BM153" s="203" t="s">
        <v>2389</v>
      </c>
    </row>
    <row r="154" spans="1:47" s="2" customFormat="1" ht="58.5">
      <c r="A154" s="35"/>
      <c r="B154" s="36"/>
      <c r="C154" s="37"/>
      <c r="D154" s="207" t="s">
        <v>2337</v>
      </c>
      <c r="E154" s="37"/>
      <c r="F154" s="263" t="s">
        <v>2390</v>
      </c>
      <c r="G154" s="37"/>
      <c r="H154" s="37"/>
      <c r="I154" s="264"/>
      <c r="J154" s="37"/>
      <c r="K154" s="37"/>
      <c r="L154" s="40"/>
      <c r="M154" s="265"/>
      <c r="N154" s="266"/>
      <c r="O154" s="72"/>
      <c r="P154" s="72"/>
      <c r="Q154" s="72"/>
      <c r="R154" s="72"/>
      <c r="S154" s="72"/>
      <c r="T154" s="73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2337</v>
      </c>
      <c r="AU154" s="18" t="s">
        <v>87</v>
      </c>
    </row>
    <row r="155" spans="1:65" s="2" customFormat="1" ht="14.45" customHeight="1">
      <c r="A155" s="35"/>
      <c r="B155" s="36"/>
      <c r="C155" s="192" t="s">
        <v>269</v>
      </c>
      <c r="D155" s="192" t="s">
        <v>176</v>
      </c>
      <c r="E155" s="193" t="s">
        <v>2391</v>
      </c>
      <c r="F155" s="194" t="s">
        <v>2392</v>
      </c>
      <c r="G155" s="195" t="s">
        <v>1342</v>
      </c>
      <c r="H155" s="196">
        <v>2</v>
      </c>
      <c r="I155" s="197"/>
      <c r="J155" s="198">
        <f>ROUND(I155*H155,2)</f>
        <v>0</v>
      </c>
      <c r="K155" s="194" t="s">
        <v>1</v>
      </c>
      <c r="L155" s="40"/>
      <c r="M155" s="199" t="s">
        <v>1</v>
      </c>
      <c r="N155" s="200" t="s">
        <v>44</v>
      </c>
      <c r="O155" s="7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3" t="s">
        <v>278</v>
      </c>
      <c r="AT155" s="203" t="s">
        <v>176</v>
      </c>
      <c r="AU155" s="203" t="s">
        <v>87</v>
      </c>
      <c r="AY155" s="18" t="s">
        <v>174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8" t="s">
        <v>87</v>
      </c>
      <c r="BK155" s="204">
        <f>ROUND(I155*H155,2)</f>
        <v>0</v>
      </c>
      <c r="BL155" s="18" t="s">
        <v>278</v>
      </c>
      <c r="BM155" s="203" t="s">
        <v>2393</v>
      </c>
    </row>
    <row r="156" spans="1:47" s="2" customFormat="1" ht="39">
      <c r="A156" s="35"/>
      <c r="B156" s="36"/>
      <c r="C156" s="37"/>
      <c r="D156" s="207" t="s">
        <v>2337</v>
      </c>
      <c r="E156" s="37"/>
      <c r="F156" s="263" t="s">
        <v>2386</v>
      </c>
      <c r="G156" s="37"/>
      <c r="H156" s="37"/>
      <c r="I156" s="264"/>
      <c r="J156" s="37"/>
      <c r="K156" s="37"/>
      <c r="L156" s="40"/>
      <c r="M156" s="265"/>
      <c r="N156" s="266"/>
      <c r="O156" s="72"/>
      <c r="P156" s="72"/>
      <c r="Q156" s="72"/>
      <c r="R156" s="72"/>
      <c r="S156" s="72"/>
      <c r="T156" s="73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2337</v>
      </c>
      <c r="AU156" s="18" t="s">
        <v>87</v>
      </c>
    </row>
    <row r="157" spans="1:65" s="2" customFormat="1" ht="14.45" customHeight="1">
      <c r="A157" s="35"/>
      <c r="B157" s="36"/>
      <c r="C157" s="192" t="s">
        <v>8</v>
      </c>
      <c r="D157" s="192" t="s">
        <v>176</v>
      </c>
      <c r="E157" s="193" t="s">
        <v>2394</v>
      </c>
      <c r="F157" s="194" t="s">
        <v>2395</v>
      </c>
      <c r="G157" s="195" t="s">
        <v>1342</v>
      </c>
      <c r="H157" s="196">
        <v>1</v>
      </c>
      <c r="I157" s="197"/>
      <c r="J157" s="198">
        <f>ROUND(I157*H157,2)</f>
        <v>0</v>
      </c>
      <c r="K157" s="194" t="s">
        <v>1</v>
      </c>
      <c r="L157" s="40"/>
      <c r="M157" s="199" t="s">
        <v>1</v>
      </c>
      <c r="N157" s="200" t="s">
        <v>44</v>
      </c>
      <c r="O157" s="7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3" t="s">
        <v>278</v>
      </c>
      <c r="AT157" s="203" t="s">
        <v>176</v>
      </c>
      <c r="AU157" s="203" t="s">
        <v>87</v>
      </c>
      <c r="AY157" s="18" t="s">
        <v>174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8" t="s">
        <v>87</v>
      </c>
      <c r="BK157" s="204">
        <f>ROUND(I157*H157,2)</f>
        <v>0</v>
      </c>
      <c r="BL157" s="18" t="s">
        <v>278</v>
      </c>
      <c r="BM157" s="203" t="s">
        <v>2396</v>
      </c>
    </row>
    <row r="158" spans="1:47" s="2" customFormat="1" ht="107.25">
      <c r="A158" s="35"/>
      <c r="B158" s="36"/>
      <c r="C158" s="37"/>
      <c r="D158" s="207" t="s">
        <v>2337</v>
      </c>
      <c r="E158" s="37"/>
      <c r="F158" s="263" t="s">
        <v>2397</v>
      </c>
      <c r="G158" s="37"/>
      <c r="H158" s="37"/>
      <c r="I158" s="264"/>
      <c r="J158" s="37"/>
      <c r="K158" s="37"/>
      <c r="L158" s="40"/>
      <c r="M158" s="265"/>
      <c r="N158" s="266"/>
      <c r="O158" s="72"/>
      <c r="P158" s="72"/>
      <c r="Q158" s="72"/>
      <c r="R158" s="72"/>
      <c r="S158" s="72"/>
      <c r="T158" s="73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2337</v>
      </c>
      <c r="AU158" s="18" t="s">
        <v>87</v>
      </c>
    </row>
    <row r="159" spans="1:65" s="2" customFormat="1" ht="14.45" customHeight="1">
      <c r="A159" s="35"/>
      <c r="B159" s="36"/>
      <c r="C159" s="192" t="s">
        <v>278</v>
      </c>
      <c r="D159" s="192" t="s">
        <v>176</v>
      </c>
      <c r="E159" s="193" t="s">
        <v>2398</v>
      </c>
      <c r="F159" s="194" t="s">
        <v>2399</v>
      </c>
      <c r="G159" s="195" t="s">
        <v>1342</v>
      </c>
      <c r="H159" s="196">
        <v>1</v>
      </c>
      <c r="I159" s="197"/>
      <c r="J159" s="198">
        <f>ROUND(I159*H159,2)</f>
        <v>0</v>
      </c>
      <c r="K159" s="194" t="s">
        <v>1</v>
      </c>
      <c r="L159" s="40"/>
      <c r="M159" s="199" t="s">
        <v>1</v>
      </c>
      <c r="N159" s="200" t="s">
        <v>44</v>
      </c>
      <c r="O159" s="72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3" t="s">
        <v>278</v>
      </c>
      <c r="AT159" s="203" t="s">
        <v>176</v>
      </c>
      <c r="AU159" s="203" t="s">
        <v>87</v>
      </c>
      <c r="AY159" s="18" t="s">
        <v>174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18" t="s">
        <v>87</v>
      </c>
      <c r="BK159" s="204">
        <f>ROUND(I159*H159,2)</f>
        <v>0</v>
      </c>
      <c r="BL159" s="18" t="s">
        <v>278</v>
      </c>
      <c r="BM159" s="203" t="s">
        <v>2400</v>
      </c>
    </row>
    <row r="160" spans="1:47" s="2" customFormat="1" ht="68.25">
      <c r="A160" s="35"/>
      <c r="B160" s="36"/>
      <c r="C160" s="37"/>
      <c r="D160" s="207" t="s">
        <v>2337</v>
      </c>
      <c r="E160" s="37"/>
      <c r="F160" s="263" t="s">
        <v>2401</v>
      </c>
      <c r="G160" s="37"/>
      <c r="H160" s="37"/>
      <c r="I160" s="264"/>
      <c r="J160" s="37"/>
      <c r="K160" s="37"/>
      <c r="L160" s="40"/>
      <c r="M160" s="265"/>
      <c r="N160" s="266"/>
      <c r="O160" s="72"/>
      <c r="P160" s="72"/>
      <c r="Q160" s="72"/>
      <c r="R160" s="72"/>
      <c r="S160" s="72"/>
      <c r="T160" s="73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2337</v>
      </c>
      <c r="AU160" s="18" t="s">
        <v>87</v>
      </c>
    </row>
    <row r="161" spans="1:65" s="2" customFormat="1" ht="14.45" customHeight="1">
      <c r="A161" s="35"/>
      <c r="B161" s="36"/>
      <c r="C161" s="192" t="s">
        <v>282</v>
      </c>
      <c r="D161" s="192" t="s">
        <v>176</v>
      </c>
      <c r="E161" s="193" t="s">
        <v>2402</v>
      </c>
      <c r="F161" s="194" t="s">
        <v>2403</v>
      </c>
      <c r="G161" s="195" t="s">
        <v>2349</v>
      </c>
      <c r="H161" s="196">
        <v>1</v>
      </c>
      <c r="I161" s="197"/>
      <c r="J161" s="198">
        <f>ROUND(I161*H161,2)</f>
        <v>0</v>
      </c>
      <c r="K161" s="194" t="s">
        <v>1</v>
      </c>
      <c r="L161" s="40"/>
      <c r="M161" s="199" t="s">
        <v>1</v>
      </c>
      <c r="N161" s="200" t="s">
        <v>44</v>
      </c>
      <c r="O161" s="7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278</v>
      </c>
      <c r="AT161" s="203" t="s">
        <v>176</v>
      </c>
      <c r="AU161" s="203" t="s">
        <v>87</v>
      </c>
      <c r="AY161" s="18" t="s">
        <v>174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8" t="s">
        <v>87</v>
      </c>
      <c r="BK161" s="204">
        <f>ROUND(I161*H161,2)</f>
        <v>0</v>
      </c>
      <c r="BL161" s="18" t="s">
        <v>278</v>
      </c>
      <c r="BM161" s="203" t="s">
        <v>2404</v>
      </c>
    </row>
    <row r="162" spans="1:47" s="2" customFormat="1" ht="29.25">
      <c r="A162" s="35"/>
      <c r="B162" s="36"/>
      <c r="C162" s="37"/>
      <c r="D162" s="207" t="s">
        <v>2337</v>
      </c>
      <c r="E162" s="37"/>
      <c r="F162" s="263" t="s">
        <v>2405</v>
      </c>
      <c r="G162" s="37"/>
      <c r="H162" s="37"/>
      <c r="I162" s="264"/>
      <c r="J162" s="37"/>
      <c r="K162" s="37"/>
      <c r="L162" s="40"/>
      <c r="M162" s="265"/>
      <c r="N162" s="266"/>
      <c r="O162" s="72"/>
      <c r="P162" s="72"/>
      <c r="Q162" s="72"/>
      <c r="R162" s="72"/>
      <c r="S162" s="72"/>
      <c r="T162" s="73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2337</v>
      </c>
      <c r="AU162" s="18" t="s">
        <v>87</v>
      </c>
    </row>
    <row r="163" spans="2:63" s="12" customFormat="1" ht="25.9" customHeight="1">
      <c r="B163" s="176"/>
      <c r="C163" s="177"/>
      <c r="D163" s="178" t="s">
        <v>78</v>
      </c>
      <c r="E163" s="179" t="s">
        <v>181</v>
      </c>
      <c r="F163" s="179" t="s">
        <v>2406</v>
      </c>
      <c r="G163" s="177"/>
      <c r="H163" s="177"/>
      <c r="I163" s="180"/>
      <c r="J163" s="181">
        <f>BK163</f>
        <v>0</v>
      </c>
      <c r="K163" s="177"/>
      <c r="L163" s="182"/>
      <c r="M163" s="183"/>
      <c r="N163" s="184"/>
      <c r="O163" s="184"/>
      <c r="P163" s="185">
        <f>SUM(P164:P181)</f>
        <v>0</v>
      </c>
      <c r="Q163" s="184"/>
      <c r="R163" s="185">
        <f>SUM(R164:R181)</f>
        <v>0</v>
      </c>
      <c r="S163" s="184"/>
      <c r="T163" s="186">
        <f>SUM(T164:T181)</f>
        <v>0</v>
      </c>
      <c r="AR163" s="187" t="s">
        <v>89</v>
      </c>
      <c r="AT163" s="188" t="s">
        <v>78</v>
      </c>
      <c r="AU163" s="188" t="s">
        <v>79</v>
      </c>
      <c r="AY163" s="187" t="s">
        <v>174</v>
      </c>
      <c r="BK163" s="189">
        <f>SUM(BK164:BK181)</f>
        <v>0</v>
      </c>
    </row>
    <row r="164" spans="1:65" s="2" customFormat="1" ht="14.45" customHeight="1">
      <c r="A164" s="35"/>
      <c r="B164" s="36"/>
      <c r="C164" s="192" t="s">
        <v>292</v>
      </c>
      <c r="D164" s="192" t="s">
        <v>176</v>
      </c>
      <c r="E164" s="193" t="s">
        <v>2407</v>
      </c>
      <c r="F164" s="194" t="s">
        <v>2408</v>
      </c>
      <c r="G164" s="195" t="s">
        <v>357</v>
      </c>
      <c r="H164" s="196">
        <v>47</v>
      </c>
      <c r="I164" s="197"/>
      <c r="J164" s="198">
        <f>ROUND(I164*H164,2)</f>
        <v>0</v>
      </c>
      <c r="K164" s="194" t="s">
        <v>1</v>
      </c>
      <c r="L164" s="40"/>
      <c r="M164" s="199" t="s">
        <v>1</v>
      </c>
      <c r="N164" s="200" t="s">
        <v>44</v>
      </c>
      <c r="O164" s="72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3" t="s">
        <v>278</v>
      </c>
      <c r="AT164" s="203" t="s">
        <v>176</v>
      </c>
      <c r="AU164" s="203" t="s">
        <v>87</v>
      </c>
      <c r="AY164" s="18" t="s">
        <v>174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18" t="s">
        <v>87</v>
      </c>
      <c r="BK164" s="204">
        <f>ROUND(I164*H164,2)</f>
        <v>0</v>
      </c>
      <c r="BL164" s="18" t="s">
        <v>278</v>
      </c>
      <c r="BM164" s="203" t="s">
        <v>2409</v>
      </c>
    </row>
    <row r="165" spans="1:47" s="2" customFormat="1" ht="97.5">
      <c r="A165" s="35"/>
      <c r="B165" s="36"/>
      <c r="C165" s="37"/>
      <c r="D165" s="207" t="s">
        <v>2337</v>
      </c>
      <c r="E165" s="37"/>
      <c r="F165" s="263" t="s">
        <v>2410</v>
      </c>
      <c r="G165" s="37"/>
      <c r="H165" s="37"/>
      <c r="I165" s="264"/>
      <c r="J165" s="37"/>
      <c r="K165" s="37"/>
      <c r="L165" s="40"/>
      <c r="M165" s="265"/>
      <c r="N165" s="266"/>
      <c r="O165" s="72"/>
      <c r="P165" s="72"/>
      <c r="Q165" s="72"/>
      <c r="R165" s="72"/>
      <c r="S165" s="72"/>
      <c r="T165" s="73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2337</v>
      </c>
      <c r="AU165" s="18" t="s">
        <v>87</v>
      </c>
    </row>
    <row r="166" spans="1:65" s="2" customFormat="1" ht="14.45" customHeight="1">
      <c r="A166" s="35"/>
      <c r="B166" s="36"/>
      <c r="C166" s="192" t="s">
        <v>298</v>
      </c>
      <c r="D166" s="192" t="s">
        <v>176</v>
      </c>
      <c r="E166" s="193" t="s">
        <v>2411</v>
      </c>
      <c r="F166" s="194" t="s">
        <v>2412</v>
      </c>
      <c r="G166" s="195" t="s">
        <v>1342</v>
      </c>
      <c r="H166" s="196">
        <v>6</v>
      </c>
      <c r="I166" s="197"/>
      <c r="J166" s="198">
        <f>ROUND(I166*H166,2)</f>
        <v>0</v>
      </c>
      <c r="K166" s="194" t="s">
        <v>1</v>
      </c>
      <c r="L166" s="40"/>
      <c r="M166" s="199" t="s">
        <v>1</v>
      </c>
      <c r="N166" s="200" t="s">
        <v>44</v>
      </c>
      <c r="O166" s="72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3" t="s">
        <v>278</v>
      </c>
      <c r="AT166" s="203" t="s">
        <v>176</v>
      </c>
      <c r="AU166" s="203" t="s">
        <v>87</v>
      </c>
      <c r="AY166" s="18" t="s">
        <v>174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8" t="s">
        <v>87</v>
      </c>
      <c r="BK166" s="204">
        <f>ROUND(I166*H166,2)</f>
        <v>0</v>
      </c>
      <c r="BL166" s="18" t="s">
        <v>278</v>
      </c>
      <c r="BM166" s="203" t="s">
        <v>2413</v>
      </c>
    </row>
    <row r="167" spans="1:47" s="2" customFormat="1" ht="117">
      <c r="A167" s="35"/>
      <c r="B167" s="36"/>
      <c r="C167" s="37"/>
      <c r="D167" s="207" t="s">
        <v>2337</v>
      </c>
      <c r="E167" s="37"/>
      <c r="F167" s="263" t="s">
        <v>2414</v>
      </c>
      <c r="G167" s="37"/>
      <c r="H167" s="37"/>
      <c r="I167" s="264"/>
      <c r="J167" s="37"/>
      <c r="K167" s="37"/>
      <c r="L167" s="40"/>
      <c r="M167" s="265"/>
      <c r="N167" s="266"/>
      <c r="O167" s="72"/>
      <c r="P167" s="72"/>
      <c r="Q167" s="72"/>
      <c r="R167" s="72"/>
      <c r="S167" s="72"/>
      <c r="T167" s="73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2337</v>
      </c>
      <c r="AU167" s="18" t="s">
        <v>87</v>
      </c>
    </row>
    <row r="168" spans="1:65" s="2" customFormat="1" ht="14.45" customHeight="1">
      <c r="A168" s="35"/>
      <c r="B168" s="36"/>
      <c r="C168" s="192" t="s">
        <v>304</v>
      </c>
      <c r="D168" s="192" t="s">
        <v>176</v>
      </c>
      <c r="E168" s="193" t="s">
        <v>2415</v>
      </c>
      <c r="F168" s="194" t="s">
        <v>2416</v>
      </c>
      <c r="G168" s="195" t="s">
        <v>1342</v>
      </c>
      <c r="H168" s="196">
        <v>8</v>
      </c>
      <c r="I168" s="197"/>
      <c r="J168" s="198">
        <f>ROUND(I168*H168,2)</f>
        <v>0</v>
      </c>
      <c r="K168" s="194" t="s">
        <v>1</v>
      </c>
      <c r="L168" s="40"/>
      <c r="M168" s="199" t="s">
        <v>1</v>
      </c>
      <c r="N168" s="200" t="s">
        <v>44</v>
      </c>
      <c r="O168" s="72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3" t="s">
        <v>278</v>
      </c>
      <c r="AT168" s="203" t="s">
        <v>176</v>
      </c>
      <c r="AU168" s="203" t="s">
        <v>87</v>
      </c>
      <c r="AY168" s="18" t="s">
        <v>174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8" t="s">
        <v>87</v>
      </c>
      <c r="BK168" s="204">
        <f>ROUND(I168*H168,2)</f>
        <v>0</v>
      </c>
      <c r="BL168" s="18" t="s">
        <v>278</v>
      </c>
      <c r="BM168" s="203" t="s">
        <v>2417</v>
      </c>
    </row>
    <row r="169" spans="1:47" s="2" customFormat="1" ht="48.75">
      <c r="A169" s="35"/>
      <c r="B169" s="36"/>
      <c r="C169" s="37"/>
      <c r="D169" s="207" t="s">
        <v>2337</v>
      </c>
      <c r="E169" s="37"/>
      <c r="F169" s="263" t="s">
        <v>2418</v>
      </c>
      <c r="G169" s="37"/>
      <c r="H169" s="37"/>
      <c r="I169" s="264"/>
      <c r="J169" s="37"/>
      <c r="K169" s="37"/>
      <c r="L169" s="40"/>
      <c r="M169" s="265"/>
      <c r="N169" s="266"/>
      <c r="O169" s="72"/>
      <c r="P169" s="72"/>
      <c r="Q169" s="72"/>
      <c r="R169" s="72"/>
      <c r="S169" s="72"/>
      <c r="T169" s="73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2337</v>
      </c>
      <c r="AU169" s="18" t="s">
        <v>87</v>
      </c>
    </row>
    <row r="170" spans="1:65" s="2" customFormat="1" ht="14.45" customHeight="1">
      <c r="A170" s="35"/>
      <c r="B170" s="36"/>
      <c r="C170" s="192" t="s">
        <v>7</v>
      </c>
      <c r="D170" s="192" t="s">
        <v>176</v>
      </c>
      <c r="E170" s="193" t="s">
        <v>2419</v>
      </c>
      <c r="F170" s="194" t="s">
        <v>2420</v>
      </c>
      <c r="G170" s="195" t="s">
        <v>357</v>
      </c>
      <c r="H170" s="196">
        <v>25</v>
      </c>
      <c r="I170" s="197"/>
      <c r="J170" s="198">
        <f>ROUND(I170*H170,2)</f>
        <v>0</v>
      </c>
      <c r="K170" s="194" t="s">
        <v>1</v>
      </c>
      <c r="L170" s="40"/>
      <c r="M170" s="199" t="s">
        <v>1</v>
      </c>
      <c r="N170" s="200" t="s">
        <v>44</v>
      </c>
      <c r="O170" s="72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3" t="s">
        <v>278</v>
      </c>
      <c r="AT170" s="203" t="s">
        <v>176</v>
      </c>
      <c r="AU170" s="203" t="s">
        <v>87</v>
      </c>
      <c r="AY170" s="18" t="s">
        <v>174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8" t="s">
        <v>87</v>
      </c>
      <c r="BK170" s="204">
        <f>ROUND(I170*H170,2)</f>
        <v>0</v>
      </c>
      <c r="BL170" s="18" t="s">
        <v>278</v>
      </c>
      <c r="BM170" s="203" t="s">
        <v>2421</v>
      </c>
    </row>
    <row r="171" spans="1:47" s="2" customFormat="1" ht="87.75">
      <c r="A171" s="35"/>
      <c r="B171" s="36"/>
      <c r="C171" s="37"/>
      <c r="D171" s="207" t="s">
        <v>2337</v>
      </c>
      <c r="E171" s="37"/>
      <c r="F171" s="263" t="s">
        <v>2422</v>
      </c>
      <c r="G171" s="37"/>
      <c r="H171" s="37"/>
      <c r="I171" s="264"/>
      <c r="J171" s="37"/>
      <c r="K171" s="37"/>
      <c r="L171" s="40"/>
      <c r="M171" s="265"/>
      <c r="N171" s="266"/>
      <c r="O171" s="72"/>
      <c r="P171" s="72"/>
      <c r="Q171" s="72"/>
      <c r="R171" s="72"/>
      <c r="S171" s="72"/>
      <c r="T171" s="73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2337</v>
      </c>
      <c r="AU171" s="18" t="s">
        <v>87</v>
      </c>
    </row>
    <row r="172" spans="1:65" s="2" customFormat="1" ht="14.45" customHeight="1">
      <c r="A172" s="35"/>
      <c r="B172" s="36"/>
      <c r="C172" s="192" t="s">
        <v>316</v>
      </c>
      <c r="D172" s="192" t="s">
        <v>176</v>
      </c>
      <c r="E172" s="193" t="s">
        <v>2423</v>
      </c>
      <c r="F172" s="194" t="s">
        <v>2424</v>
      </c>
      <c r="G172" s="195" t="s">
        <v>1342</v>
      </c>
      <c r="H172" s="196">
        <v>1</v>
      </c>
      <c r="I172" s="197"/>
      <c r="J172" s="198">
        <f>ROUND(I172*H172,2)</f>
        <v>0</v>
      </c>
      <c r="K172" s="194" t="s">
        <v>1</v>
      </c>
      <c r="L172" s="40"/>
      <c r="M172" s="199" t="s">
        <v>1</v>
      </c>
      <c r="N172" s="200" t="s">
        <v>44</v>
      </c>
      <c r="O172" s="72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3" t="s">
        <v>278</v>
      </c>
      <c r="AT172" s="203" t="s">
        <v>176</v>
      </c>
      <c r="AU172" s="203" t="s">
        <v>87</v>
      </c>
      <c r="AY172" s="18" t="s">
        <v>174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18" t="s">
        <v>87</v>
      </c>
      <c r="BK172" s="204">
        <f>ROUND(I172*H172,2)</f>
        <v>0</v>
      </c>
      <c r="BL172" s="18" t="s">
        <v>278</v>
      </c>
      <c r="BM172" s="203" t="s">
        <v>2425</v>
      </c>
    </row>
    <row r="173" spans="1:47" s="2" customFormat="1" ht="68.25">
      <c r="A173" s="35"/>
      <c r="B173" s="36"/>
      <c r="C173" s="37"/>
      <c r="D173" s="207" t="s">
        <v>2337</v>
      </c>
      <c r="E173" s="37"/>
      <c r="F173" s="263" t="s">
        <v>2426</v>
      </c>
      <c r="G173" s="37"/>
      <c r="H173" s="37"/>
      <c r="I173" s="264"/>
      <c r="J173" s="37"/>
      <c r="K173" s="37"/>
      <c r="L173" s="40"/>
      <c r="M173" s="265"/>
      <c r="N173" s="266"/>
      <c r="O173" s="72"/>
      <c r="P173" s="72"/>
      <c r="Q173" s="72"/>
      <c r="R173" s="72"/>
      <c r="S173" s="72"/>
      <c r="T173" s="73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2337</v>
      </c>
      <c r="AU173" s="18" t="s">
        <v>87</v>
      </c>
    </row>
    <row r="174" spans="1:65" s="2" customFormat="1" ht="14.45" customHeight="1">
      <c r="A174" s="35"/>
      <c r="B174" s="36"/>
      <c r="C174" s="192" t="s">
        <v>322</v>
      </c>
      <c r="D174" s="192" t="s">
        <v>176</v>
      </c>
      <c r="E174" s="193" t="s">
        <v>2427</v>
      </c>
      <c r="F174" s="194" t="s">
        <v>2428</v>
      </c>
      <c r="G174" s="195" t="s">
        <v>1342</v>
      </c>
      <c r="H174" s="196">
        <v>1</v>
      </c>
      <c r="I174" s="197"/>
      <c r="J174" s="198">
        <f>ROUND(I174*H174,2)</f>
        <v>0</v>
      </c>
      <c r="K174" s="194" t="s">
        <v>1</v>
      </c>
      <c r="L174" s="40"/>
      <c r="M174" s="199" t="s">
        <v>1</v>
      </c>
      <c r="N174" s="200" t="s">
        <v>44</v>
      </c>
      <c r="O174" s="72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3" t="s">
        <v>278</v>
      </c>
      <c r="AT174" s="203" t="s">
        <v>176</v>
      </c>
      <c r="AU174" s="203" t="s">
        <v>87</v>
      </c>
      <c r="AY174" s="18" t="s">
        <v>174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18" t="s">
        <v>87</v>
      </c>
      <c r="BK174" s="204">
        <f>ROUND(I174*H174,2)</f>
        <v>0</v>
      </c>
      <c r="BL174" s="18" t="s">
        <v>278</v>
      </c>
      <c r="BM174" s="203" t="s">
        <v>2429</v>
      </c>
    </row>
    <row r="175" spans="1:47" s="2" customFormat="1" ht="39">
      <c r="A175" s="35"/>
      <c r="B175" s="36"/>
      <c r="C175" s="37"/>
      <c r="D175" s="207" t="s">
        <v>2337</v>
      </c>
      <c r="E175" s="37"/>
      <c r="F175" s="263" t="s">
        <v>2430</v>
      </c>
      <c r="G175" s="37"/>
      <c r="H175" s="37"/>
      <c r="I175" s="264"/>
      <c r="J175" s="37"/>
      <c r="K175" s="37"/>
      <c r="L175" s="40"/>
      <c r="M175" s="265"/>
      <c r="N175" s="266"/>
      <c r="O175" s="72"/>
      <c r="P175" s="72"/>
      <c r="Q175" s="72"/>
      <c r="R175" s="72"/>
      <c r="S175" s="72"/>
      <c r="T175" s="73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2337</v>
      </c>
      <c r="AU175" s="18" t="s">
        <v>87</v>
      </c>
    </row>
    <row r="176" spans="1:65" s="2" customFormat="1" ht="14.45" customHeight="1">
      <c r="A176" s="35"/>
      <c r="B176" s="36"/>
      <c r="C176" s="192" t="s">
        <v>327</v>
      </c>
      <c r="D176" s="192" t="s">
        <v>176</v>
      </c>
      <c r="E176" s="193" t="s">
        <v>2431</v>
      </c>
      <c r="F176" s="194" t="s">
        <v>2432</v>
      </c>
      <c r="G176" s="195" t="s">
        <v>1342</v>
      </c>
      <c r="H176" s="196">
        <v>2</v>
      </c>
      <c r="I176" s="197"/>
      <c r="J176" s="198">
        <f>ROUND(I176*H176,2)</f>
        <v>0</v>
      </c>
      <c r="K176" s="194" t="s">
        <v>1</v>
      </c>
      <c r="L176" s="40"/>
      <c r="M176" s="199" t="s">
        <v>1</v>
      </c>
      <c r="N176" s="200" t="s">
        <v>44</v>
      </c>
      <c r="O176" s="72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3" t="s">
        <v>278</v>
      </c>
      <c r="AT176" s="203" t="s">
        <v>176</v>
      </c>
      <c r="AU176" s="203" t="s">
        <v>87</v>
      </c>
      <c r="AY176" s="18" t="s">
        <v>174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8" t="s">
        <v>87</v>
      </c>
      <c r="BK176" s="204">
        <f>ROUND(I176*H176,2)</f>
        <v>0</v>
      </c>
      <c r="BL176" s="18" t="s">
        <v>278</v>
      </c>
      <c r="BM176" s="203" t="s">
        <v>2433</v>
      </c>
    </row>
    <row r="177" spans="1:47" s="2" customFormat="1" ht="39">
      <c r="A177" s="35"/>
      <c r="B177" s="36"/>
      <c r="C177" s="37"/>
      <c r="D177" s="207" t="s">
        <v>2337</v>
      </c>
      <c r="E177" s="37"/>
      <c r="F177" s="263" t="s">
        <v>2434</v>
      </c>
      <c r="G177" s="37"/>
      <c r="H177" s="37"/>
      <c r="I177" s="264"/>
      <c r="J177" s="37"/>
      <c r="K177" s="37"/>
      <c r="L177" s="40"/>
      <c r="M177" s="265"/>
      <c r="N177" s="266"/>
      <c r="O177" s="72"/>
      <c r="P177" s="72"/>
      <c r="Q177" s="72"/>
      <c r="R177" s="72"/>
      <c r="S177" s="72"/>
      <c r="T177" s="73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2337</v>
      </c>
      <c r="AU177" s="18" t="s">
        <v>87</v>
      </c>
    </row>
    <row r="178" spans="1:65" s="2" customFormat="1" ht="14.45" customHeight="1">
      <c r="A178" s="35"/>
      <c r="B178" s="36"/>
      <c r="C178" s="192" t="s">
        <v>331</v>
      </c>
      <c r="D178" s="192" t="s">
        <v>176</v>
      </c>
      <c r="E178" s="193" t="s">
        <v>2435</v>
      </c>
      <c r="F178" s="194" t="s">
        <v>2436</v>
      </c>
      <c r="G178" s="195" t="s">
        <v>2349</v>
      </c>
      <c r="H178" s="196">
        <v>1</v>
      </c>
      <c r="I178" s="197"/>
      <c r="J178" s="198">
        <f>ROUND(I178*H178,2)</f>
        <v>0</v>
      </c>
      <c r="K178" s="194" t="s">
        <v>1</v>
      </c>
      <c r="L178" s="40"/>
      <c r="M178" s="199" t="s">
        <v>1</v>
      </c>
      <c r="N178" s="200" t="s">
        <v>44</v>
      </c>
      <c r="O178" s="72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3" t="s">
        <v>278</v>
      </c>
      <c r="AT178" s="203" t="s">
        <v>176</v>
      </c>
      <c r="AU178" s="203" t="s">
        <v>87</v>
      </c>
      <c r="AY178" s="18" t="s">
        <v>174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8" t="s">
        <v>87</v>
      </c>
      <c r="BK178" s="204">
        <f>ROUND(I178*H178,2)</f>
        <v>0</v>
      </c>
      <c r="BL178" s="18" t="s">
        <v>278</v>
      </c>
      <c r="BM178" s="203" t="s">
        <v>2437</v>
      </c>
    </row>
    <row r="179" spans="1:47" s="2" customFormat="1" ht="48.75">
      <c r="A179" s="35"/>
      <c r="B179" s="36"/>
      <c r="C179" s="37"/>
      <c r="D179" s="207" t="s">
        <v>2337</v>
      </c>
      <c r="E179" s="37"/>
      <c r="F179" s="263" t="s">
        <v>2438</v>
      </c>
      <c r="G179" s="37"/>
      <c r="H179" s="37"/>
      <c r="I179" s="264"/>
      <c r="J179" s="37"/>
      <c r="K179" s="37"/>
      <c r="L179" s="40"/>
      <c r="M179" s="265"/>
      <c r="N179" s="266"/>
      <c r="O179" s="72"/>
      <c r="P179" s="72"/>
      <c r="Q179" s="72"/>
      <c r="R179" s="72"/>
      <c r="S179" s="72"/>
      <c r="T179" s="73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2337</v>
      </c>
      <c r="AU179" s="18" t="s">
        <v>87</v>
      </c>
    </row>
    <row r="180" spans="1:65" s="2" customFormat="1" ht="14.45" customHeight="1">
      <c r="A180" s="35"/>
      <c r="B180" s="36"/>
      <c r="C180" s="192" t="s">
        <v>338</v>
      </c>
      <c r="D180" s="192" t="s">
        <v>176</v>
      </c>
      <c r="E180" s="193" t="s">
        <v>2439</v>
      </c>
      <c r="F180" s="194" t="s">
        <v>2440</v>
      </c>
      <c r="G180" s="195" t="s">
        <v>1342</v>
      </c>
      <c r="H180" s="196">
        <v>1</v>
      </c>
      <c r="I180" s="197"/>
      <c r="J180" s="198">
        <f>ROUND(I180*H180,2)</f>
        <v>0</v>
      </c>
      <c r="K180" s="194" t="s">
        <v>1</v>
      </c>
      <c r="L180" s="40"/>
      <c r="M180" s="199" t="s">
        <v>1</v>
      </c>
      <c r="N180" s="200" t="s">
        <v>44</v>
      </c>
      <c r="O180" s="72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3" t="s">
        <v>278</v>
      </c>
      <c r="AT180" s="203" t="s">
        <v>176</v>
      </c>
      <c r="AU180" s="203" t="s">
        <v>87</v>
      </c>
      <c r="AY180" s="18" t="s">
        <v>174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18" t="s">
        <v>87</v>
      </c>
      <c r="BK180" s="204">
        <f>ROUND(I180*H180,2)</f>
        <v>0</v>
      </c>
      <c r="BL180" s="18" t="s">
        <v>278</v>
      </c>
      <c r="BM180" s="203" t="s">
        <v>2441</v>
      </c>
    </row>
    <row r="181" spans="1:47" s="2" customFormat="1" ht="39">
      <c r="A181" s="35"/>
      <c r="B181" s="36"/>
      <c r="C181" s="37"/>
      <c r="D181" s="207" t="s">
        <v>2337</v>
      </c>
      <c r="E181" s="37"/>
      <c r="F181" s="263" t="s">
        <v>2442</v>
      </c>
      <c r="G181" s="37"/>
      <c r="H181" s="37"/>
      <c r="I181" s="264"/>
      <c r="J181" s="37"/>
      <c r="K181" s="37"/>
      <c r="L181" s="40"/>
      <c r="M181" s="265"/>
      <c r="N181" s="266"/>
      <c r="O181" s="72"/>
      <c r="P181" s="72"/>
      <c r="Q181" s="72"/>
      <c r="R181" s="72"/>
      <c r="S181" s="72"/>
      <c r="T181" s="73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2337</v>
      </c>
      <c r="AU181" s="18" t="s">
        <v>87</v>
      </c>
    </row>
    <row r="182" spans="2:63" s="12" customFormat="1" ht="25.9" customHeight="1">
      <c r="B182" s="176"/>
      <c r="C182" s="177"/>
      <c r="D182" s="178" t="s">
        <v>78</v>
      </c>
      <c r="E182" s="179" t="s">
        <v>211</v>
      </c>
      <c r="F182" s="179" t="s">
        <v>2443</v>
      </c>
      <c r="G182" s="177"/>
      <c r="H182" s="177"/>
      <c r="I182" s="180"/>
      <c r="J182" s="181">
        <f>BK182</f>
        <v>0</v>
      </c>
      <c r="K182" s="177"/>
      <c r="L182" s="182"/>
      <c r="M182" s="183"/>
      <c r="N182" s="184"/>
      <c r="O182" s="184"/>
      <c r="P182" s="185">
        <f>SUM(P183:P184)</f>
        <v>0</v>
      </c>
      <c r="Q182" s="184"/>
      <c r="R182" s="185">
        <f>SUM(R183:R184)</f>
        <v>0</v>
      </c>
      <c r="S182" s="184"/>
      <c r="T182" s="186">
        <f>SUM(T183:T184)</f>
        <v>0</v>
      </c>
      <c r="AR182" s="187" t="s">
        <v>89</v>
      </c>
      <c r="AT182" s="188" t="s">
        <v>78</v>
      </c>
      <c r="AU182" s="188" t="s">
        <v>79</v>
      </c>
      <c r="AY182" s="187" t="s">
        <v>174</v>
      </c>
      <c r="BK182" s="189">
        <f>SUM(BK183:BK184)</f>
        <v>0</v>
      </c>
    </row>
    <row r="183" spans="1:65" s="2" customFormat="1" ht="14.45" customHeight="1">
      <c r="A183" s="35"/>
      <c r="B183" s="36"/>
      <c r="C183" s="192" t="s">
        <v>344</v>
      </c>
      <c r="D183" s="192" t="s">
        <v>176</v>
      </c>
      <c r="E183" s="193" t="s">
        <v>2444</v>
      </c>
      <c r="F183" s="194" t="s">
        <v>2445</v>
      </c>
      <c r="G183" s="195" t="s">
        <v>1342</v>
      </c>
      <c r="H183" s="196">
        <v>5</v>
      </c>
      <c r="I183" s="197"/>
      <c r="J183" s="198">
        <f>ROUND(I183*H183,2)</f>
        <v>0</v>
      </c>
      <c r="K183" s="194" t="s">
        <v>1</v>
      </c>
      <c r="L183" s="40"/>
      <c r="M183" s="199" t="s">
        <v>1</v>
      </c>
      <c r="N183" s="200" t="s">
        <v>44</v>
      </c>
      <c r="O183" s="72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3" t="s">
        <v>278</v>
      </c>
      <c r="AT183" s="203" t="s">
        <v>176</v>
      </c>
      <c r="AU183" s="203" t="s">
        <v>87</v>
      </c>
      <c r="AY183" s="18" t="s">
        <v>174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8" t="s">
        <v>87</v>
      </c>
      <c r="BK183" s="204">
        <f>ROUND(I183*H183,2)</f>
        <v>0</v>
      </c>
      <c r="BL183" s="18" t="s">
        <v>278</v>
      </c>
      <c r="BM183" s="203" t="s">
        <v>2446</v>
      </c>
    </row>
    <row r="184" spans="1:47" s="2" customFormat="1" ht="97.5">
      <c r="A184" s="35"/>
      <c r="B184" s="36"/>
      <c r="C184" s="37"/>
      <c r="D184" s="207" t="s">
        <v>2337</v>
      </c>
      <c r="E184" s="37"/>
      <c r="F184" s="263" t="s">
        <v>2447</v>
      </c>
      <c r="G184" s="37"/>
      <c r="H184" s="37"/>
      <c r="I184" s="264"/>
      <c r="J184" s="37"/>
      <c r="K184" s="37"/>
      <c r="L184" s="40"/>
      <c r="M184" s="267"/>
      <c r="N184" s="268"/>
      <c r="O184" s="269"/>
      <c r="P184" s="269"/>
      <c r="Q184" s="269"/>
      <c r="R184" s="269"/>
      <c r="S184" s="269"/>
      <c r="T184" s="270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2337</v>
      </c>
      <c r="AU184" s="18" t="s">
        <v>87</v>
      </c>
    </row>
    <row r="185" spans="1:31" s="2" customFormat="1" ht="6.95" customHeight="1">
      <c r="A185" s="35"/>
      <c r="B185" s="55"/>
      <c r="C185" s="56"/>
      <c r="D185" s="56"/>
      <c r="E185" s="56"/>
      <c r="F185" s="56"/>
      <c r="G185" s="56"/>
      <c r="H185" s="56"/>
      <c r="I185" s="56"/>
      <c r="J185" s="56"/>
      <c r="K185" s="56"/>
      <c r="L185" s="40"/>
      <c r="M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</row>
  </sheetData>
  <sheetProtection algorithmName="SHA-512" hashValue="P514k3P/fLTsuGjtYvhEYJjsvUNcFKJsRN46iS6fJONKX2MfvOScor8nXFCFx3seH+OY7H7tJQcQnMQ9go61jw==" saltValue="26tW7zI6eVtqhH7HQA0g9tHTMAQ3U4+MLR1sMwoI7WdlpzdbsRolfBKpnM4PM5oYBxOwKzvSlYk/mjo6fhTA4A==" spinCount="100000" sheet="1" objects="1" scenarios="1" formatColumns="0" formatRows="0" autoFilter="0"/>
  <autoFilter ref="C124:K184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99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5" customHeight="1">
      <c r="B4" s="21"/>
      <c r="D4" s="118" t="s">
        <v>125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20" t="str">
        <f>'Rekapitulace stavby'!K6</f>
        <v>Stavební úpravy a přístavba krytého bazénu ve Studénce, Budovatelská 769, 742 13 Studénka - Butovice</v>
      </c>
      <c r="F7" s="321"/>
      <c r="G7" s="321"/>
      <c r="H7" s="321"/>
      <c r="L7" s="21"/>
    </row>
    <row r="8" spans="2:12" s="1" customFormat="1" ht="12" customHeight="1">
      <c r="B8" s="21"/>
      <c r="D8" s="120" t="s">
        <v>126</v>
      </c>
      <c r="L8" s="21"/>
    </row>
    <row r="9" spans="1:31" s="2" customFormat="1" ht="16.5" customHeight="1">
      <c r="A9" s="35"/>
      <c r="B9" s="40"/>
      <c r="C9" s="35"/>
      <c r="D9" s="35"/>
      <c r="E9" s="320" t="s">
        <v>2325</v>
      </c>
      <c r="F9" s="323"/>
      <c r="G9" s="323"/>
      <c r="H9" s="32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2326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22" t="s">
        <v>2448</v>
      </c>
      <c r="F11" s="323"/>
      <c r="G11" s="323"/>
      <c r="H11" s="323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26.10.2021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26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27</v>
      </c>
      <c r="F17" s="35"/>
      <c r="G17" s="35"/>
      <c r="H17" s="35"/>
      <c r="I17" s="120" t="s">
        <v>28</v>
      </c>
      <c r="J17" s="111" t="s">
        <v>29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30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4" t="str">
        <f>'Rekapitulace stavby'!E14</f>
        <v>Vyplň údaj</v>
      </c>
      <c r="F20" s="325"/>
      <c r="G20" s="325"/>
      <c r="H20" s="325"/>
      <c r="I20" s="120" t="s">
        <v>28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32</v>
      </c>
      <c r="E22" s="35"/>
      <c r="F22" s="35"/>
      <c r="G22" s="35"/>
      <c r="H22" s="35"/>
      <c r="I22" s="120" t="s">
        <v>25</v>
      </c>
      <c r="J22" s="111" t="s">
        <v>33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34</v>
      </c>
      <c r="F23" s="35"/>
      <c r="G23" s="35"/>
      <c r="H23" s="35"/>
      <c r="I23" s="120" t="s">
        <v>28</v>
      </c>
      <c r="J23" s="111" t="s">
        <v>35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37</v>
      </c>
      <c r="E25" s="35"/>
      <c r="F25" s="35"/>
      <c r="G25" s="35"/>
      <c r="H25" s="35"/>
      <c r="I25" s="120" t="s">
        <v>25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21</v>
      </c>
      <c r="F26" s="35"/>
      <c r="G26" s="35"/>
      <c r="H26" s="35"/>
      <c r="I26" s="120" t="s">
        <v>28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38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6" t="s">
        <v>1</v>
      </c>
      <c r="F29" s="326"/>
      <c r="G29" s="326"/>
      <c r="H29" s="326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39</v>
      </c>
      <c r="E32" s="35"/>
      <c r="F32" s="35"/>
      <c r="G32" s="35"/>
      <c r="H32" s="35"/>
      <c r="I32" s="35"/>
      <c r="J32" s="127">
        <f>ROUND(J125,2)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41</v>
      </c>
      <c r="G34" s="35"/>
      <c r="H34" s="35"/>
      <c r="I34" s="128" t="s">
        <v>40</v>
      </c>
      <c r="J34" s="128" t="s">
        <v>42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43</v>
      </c>
      <c r="E35" s="120" t="s">
        <v>44</v>
      </c>
      <c r="F35" s="130">
        <f>ROUND((SUM(BE125:BE164)),2)</f>
        <v>0</v>
      </c>
      <c r="G35" s="35"/>
      <c r="H35" s="35"/>
      <c r="I35" s="131">
        <v>0.21</v>
      </c>
      <c r="J35" s="130">
        <f>ROUND(((SUM(BE125:BE164))*I35),2)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45</v>
      </c>
      <c r="F36" s="130">
        <f>ROUND((SUM(BF125:BF164)),2)</f>
        <v>0</v>
      </c>
      <c r="G36" s="35"/>
      <c r="H36" s="35"/>
      <c r="I36" s="131">
        <v>0.15</v>
      </c>
      <c r="J36" s="130">
        <f>ROUND(((SUM(BF125:BF164))*I36),2)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46</v>
      </c>
      <c r="F37" s="130">
        <f>ROUND((SUM(BG125:BG164)),2)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47</v>
      </c>
      <c r="F38" s="130">
        <f>ROUND((SUM(BH125:BH164)),2)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48</v>
      </c>
      <c r="F39" s="130">
        <f>ROUND((SUM(BI125:BI164)),2)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49</v>
      </c>
      <c r="E41" s="134"/>
      <c r="F41" s="134"/>
      <c r="G41" s="135" t="s">
        <v>50</v>
      </c>
      <c r="H41" s="136" t="s">
        <v>51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52</v>
      </c>
      <c r="E50" s="140"/>
      <c r="F50" s="140"/>
      <c r="G50" s="139" t="s">
        <v>53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54</v>
      </c>
      <c r="E61" s="142"/>
      <c r="F61" s="143" t="s">
        <v>55</v>
      </c>
      <c r="G61" s="141" t="s">
        <v>54</v>
      </c>
      <c r="H61" s="142"/>
      <c r="I61" s="142"/>
      <c r="J61" s="144" t="s">
        <v>55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56</v>
      </c>
      <c r="E65" s="145"/>
      <c r="F65" s="145"/>
      <c r="G65" s="139" t="s">
        <v>57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54</v>
      </c>
      <c r="E76" s="142"/>
      <c r="F76" s="143" t="s">
        <v>55</v>
      </c>
      <c r="G76" s="141" t="s">
        <v>54</v>
      </c>
      <c r="H76" s="142"/>
      <c r="I76" s="142"/>
      <c r="J76" s="144" t="s">
        <v>55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7" t="str">
        <f>E7</f>
        <v>Stavební úpravy a přístavba krytého bazénu ve Studénce, Budovatelská 769, 742 13 Studénka - Butovice</v>
      </c>
      <c r="F85" s="328"/>
      <c r="G85" s="328"/>
      <c r="H85" s="32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126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7" t="s">
        <v>2325</v>
      </c>
      <c r="F87" s="329"/>
      <c r="G87" s="329"/>
      <c r="H87" s="32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2326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80" t="str">
        <f>E11</f>
        <v>02 - Nerez - Vířivý bazén vnitřní</v>
      </c>
      <c r="F89" s="329"/>
      <c r="G89" s="329"/>
      <c r="H89" s="329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 xml:space="preserve"> </v>
      </c>
      <c r="G91" s="37"/>
      <c r="H91" s="37"/>
      <c r="I91" s="30" t="s">
        <v>22</v>
      </c>
      <c r="J91" s="67" t="str">
        <f>IF(J14="","",J14)</f>
        <v>26.10.2021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Město Studénka</v>
      </c>
      <c r="G93" s="37"/>
      <c r="H93" s="37"/>
      <c r="I93" s="30" t="s">
        <v>32</v>
      </c>
      <c r="J93" s="33" t="str">
        <f>E23</f>
        <v>Michal Pospíšil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30</v>
      </c>
      <c r="D94" s="37"/>
      <c r="E94" s="37"/>
      <c r="F94" s="28" t="str">
        <f>IF(E20="","",E20)</f>
        <v>Vyplň údaj</v>
      </c>
      <c r="G94" s="37"/>
      <c r="H94" s="37"/>
      <c r="I94" s="30" t="s">
        <v>37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129</v>
      </c>
      <c r="D96" s="151"/>
      <c r="E96" s="151"/>
      <c r="F96" s="151"/>
      <c r="G96" s="151"/>
      <c r="H96" s="151"/>
      <c r="I96" s="151"/>
      <c r="J96" s="152" t="s">
        <v>130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131</v>
      </c>
      <c r="D98" s="37"/>
      <c r="E98" s="37"/>
      <c r="F98" s="37"/>
      <c r="G98" s="37"/>
      <c r="H98" s="37"/>
      <c r="I98" s="37"/>
      <c r="J98" s="85">
        <f>J125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132</v>
      </c>
    </row>
    <row r="99" spans="2:12" s="9" customFormat="1" ht="24.95" customHeight="1">
      <c r="B99" s="154"/>
      <c r="C99" s="155"/>
      <c r="D99" s="156" t="s">
        <v>2328</v>
      </c>
      <c r="E99" s="157"/>
      <c r="F99" s="157"/>
      <c r="G99" s="157"/>
      <c r="H99" s="157"/>
      <c r="I99" s="157"/>
      <c r="J99" s="158">
        <f>J126</f>
        <v>0</v>
      </c>
      <c r="K99" s="155"/>
      <c r="L99" s="159"/>
    </row>
    <row r="100" spans="2:12" s="9" customFormat="1" ht="24.95" customHeight="1">
      <c r="B100" s="154"/>
      <c r="C100" s="155"/>
      <c r="D100" s="156" t="s">
        <v>2329</v>
      </c>
      <c r="E100" s="157"/>
      <c r="F100" s="157"/>
      <c r="G100" s="157"/>
      <c r="H100" s="157"/>
      <c r="I100" s="157"/>
      <c r="J100" s="158">
        <f>J135</f>
        <v>0</v>
      </c>
      <c r="K100" s="155"/>
      <c r="L100" s="159"/>
    </row>
    <row r="101" spans="2:12" s="9" customFormat="1" ht="24.95" customHeight="1">
      <c r="B101" s="154"/>
      <c r="C101" s="155"/>
      <c r="D101" s="156" t="s">
        <v>2330</v>
      </c>
      <c r="E101" s="157"/>
      <c r="F101" s="157"/>
      <c r="G101" s="157"/>
      <c r="H101" s="157"/>
      <c r="I101" s="157"/>
      <c r="J101" s="158">
        <f>J140</f>
        <v>0</v>
      </c>
      <c r="K101" s="155"/>
      <c r="L101" s="159"/>
    </row>
    <row r="102" spans="2:12" s="9" customFormat="1" ht="24.95" customHeight="1">
      <c r="B102" s="154"/>
      <c r="C102" s="155"/>
      <c r="D102" s="156" t="s">
        <v>2331</v>
      </c>
      <c r="E102" s="157"/>
      <c r="F102" s="157"/>
      <c r="G102" s="157"/>
      <c r="H102" s="157"/>
      <c r="I102" s="157"/>
      <c r="J102" s="158">
        <f>J151</f>
        <v>0</v>
      </c>
      <c r="K102" s="155"/>
      <c r="L102" s="159"/>
    </row>
    <row r="103" spans="2:12" s="9" customFormat="1" ht="24.95" customHeight="1">
      <c r="B103" s="154"/>
      <c r="C103" s="155"/>
      <c r="D103" s="156" t="s">
        <v>2332</v>
      </c>
      <c r="E103" s="157"/>
      <c r="F103" s="157"/>
      <c r="G103" s="157"/>
      <c r="H103" s="157"/>
      <c r="I103" s="157"/>
      <c r="J103" s="158">
        <f>J158</f>
        <v>0</v>
      </c>
      <c r="K103" s="155"/>
      <c r="L103" s="159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159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27" t="str">
        <f>E7</f>
        <v>Stavební úpravy a přístavba krytého bazénu ve Studénce, Budovatelská 769, 742 13 Studénka - Butovice</v>
      </c>
      <c r="F113" s="328"/>
      <c r="G113" s="328"/>
      <c r="H113" s="328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2:12" s="1" customFormat="1" ht="12" customHeight="1">
      <c r="B114" s="22"/>
      <c r="C114" s="30" t="s">
        <v>126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5"/>
      <c r="B115" s="36"/>
      <c r="C115" s="37"/>
      <c r="D115" s="37"/>
      <c r="E115" s="327" t="s">
        <v>2325</v>
      </c>
      <c r="F115" s="329"/>
      <c r="G115" s="329"/>
      <c r="H115" s="329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2326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280" t="str">
        <f>E11</f>
        <v>02 - Nerez - Vířivý bazén vnitřní</v>
      </c>
      <c r="F117" s="329"/>
      <c r="G117" s="329"/>
      <c r="H117" s="329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20</v>
      </c>
      <c r="D119" s="37"/>
      <c r="E119" s="37"/>
      <c r="F119" s="28" t="str">
        <f>F14</f>
        <v xml:space="preserve"> </v>
      </c>
      <c r="G119" s="37"/>
      <c r="H119" s="37"/>
      <c r="I119" s="30" t="s">
        <v>22</v>
      </c>
      <c r="J119" s="67" t="str">
        <f>IF(J14="","",J14)</f>
        <v>26.10.2021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2" customHeight="1">
      <c r="A121" s="35"/>
      <c r="B121" s="36"/>
      <c r="C121" s="30" t="s">
        <v>24</v>
      </c>
      <c r="D121" s="37"/>
      <c r="E121" s="37"/>
      <c r="F121" s="28" t="str">
        <f>E17</f>
        <v>Město Studénka</v>
      </c>
      <c r="G121" s="37"/>
      <c r="H121" s="37"/>
      <c r="I121" s="30" t="s">
        <v>32</v>
      </c>
      <c r="J121" s="33" t="str">
        <f>E23</f>
        <v>Michal Pospíšil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2" customHeight="1">
      <c r="A122" s="35"/>
      <c r="B122" s="36"/>
      <c r="C122" s="30" t="s">
        <v>30</v>
      </c>
      <c r="D122" s="37"/>
      <c r="E122" s="37"/>
      <c r="F122" s="28" t="str">
        <f>IF(E20="","",E20)</f>
        <v>Vyplň údaj</v>
      </c>
      <c r="G122" s="37"/>
      <c r="H122" s="37"/>
      <c r="I122" s="30" t="s">
        <v>37</v>
      </c>
      <c r="J122" s="33" t="str">
        <f>E26</f>
        <v xml:space="preserve"> 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1" customFormat="1" ht="29.25" customHeight="1">
      <c r="A124" s="165"/>
      <c r="B124" s="166"/>
      <c r="C124" s="167" t="s">
        <v>160</v>
      </c>
      <c r="D124" s="168" t="s">
        <v>64</v>
      </c>
      <c r="E124" s="168" t="s">
        <v>60</v>
      </c>
      <c r="F124" s="168" t="s">
        <v>61</v>
      </c>
      <c r="G124" s="168" t="s">
        <v>161</v>
      </c>
      <c r="H124" s="168" t="s">
        <v>162</v>
      </c>
      <c r="I124" s="168" t="s">
        <v>163</v>
      </c>
      <c r="J124" s="168" t="s">
        <v>130</v>
      </c>
      <c r="K124" s="169" t="s">
        <v>164</v>
      </c>
      <c r="L124" s="170"/>
      <c r="M124" s="76" t="s">
        <v>1</v>
      </c>
      <c r="N124" s="77" t="s">
        <v>43</v>
      </c>
      <c r="O124" s="77" t="s">
        <v>165</v>
      </c>
      <c r="P124" s="77" t="s">
        <v>166</v>
      </c>
      <c r="Q124" s="77" t="s">
        <v>167</v>
      </c>
      <c r="R124" s="77" t="s">
        <v>168</v>
      </c>
      <c r="S124" s="77" t="s">
        <v>169</v>
      </c>
      <c r="T124" s="78" t="s">
        <v>170</v>
      </c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</row>
    <row r="125" spans="1:63" s="2" customFormat="1" ht="22.9" customHeight="1">
      <c r="A125" s="35"/>
      <c r="B125" s="36"/>
      <c r="C125" s="83" t="s">
        <v>171</v>
      </c>
      <c r="D125" s="37"/>
      <c r="E125" s="37"/>
      <c r="F125" s="37"/>
      <c r="G125" s="37"/>
      <c r="H125" s="37"/>
      <c r="I125" s="37"/>
      <c r="J125" s="171">
        <f>BK125</f>
        <v>0</v>
      </c>
      <c r="K125" s="37"/>
      <c r="L125" s="40"/>
      <c r="M125" s="79"/>
      <c r="N125" s="172"/>
      <c r="O125" s="80"/>
      <c r="P125" s="173">
        <f>P126+P135+P140+P151+P158</f>
        <v>0</v>
      </c>
      <c r="Q125" s="80"/>
      <c r="R125" s="173">
        <f>R126+R135+R140+R151+R158</f>
        <v>0</v>
      </c>
      <c r="S125" s="80"/>
      <c r="T125" s="174">
        <f>T126+T135+T140+T151+T158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78</v>
      </c>
      <c r="AU125" s="18" t="s">
        <v>132</v>
      </c>
      <c r="BK125" s="175">
        <f>BK126+BK135+BK140+BK151+BK158</f>
        <v>0</v>
      </c>
    </row>
    <row r="126" spans="2:63" s="12" customFormat="1" ht="25.9" customHeight="1">
      <c r="B126" s="176"/>
      <c r="C126" s="177"/>
      <c r="D126" s="178" t="s">
        <v>78</v>
      </c>
      <c r="E126" s="179" t="s">
        <v>87</v>
      </c>
      <c r="F126" s="179" t="s">
        <v>2333</v>
      </c>
      <c r="G126" s="177"/>
      <c r="H126" s="177"/>
      <c r="I126" s="180"/>
      <c r="J126" s="181">
        <f>BK126</f>
        <v>0</v>
      </c>
      <c r="K126" s="177"/>
      <c r="L126" s="182"/>
      <c r="M126" s="183"/>
      <c r="N126" s="184"/>
      <c r="O126" s="184"/>
      <c r="P126" s="185">
        <f>SUM(P127:P134)</f>
        <v>0</v>
      </c>
      <c r="Q126" s="184"/>
      <c r="R126" s="185">
        <f>SUM(R127:R134)</f>
        <v>0</v>
      </c>
      <c r="S126" s="184"/>
      <c r="T126" s="186">
        <f>SUM(T127:T134)</f>
        <v>0</v>
      </c>
      <c r="AR126" s="187" t="s">
        <v>89</v>
      </c>
      <c r="AT126" s="188" t="s">
        <v>78</v>
      </c>
      <c r="AU126" s="188" t="s">
        <v>79</v>
      </c>
      <c r="AY126" s="187" t="s">
        <v>174</v>
      </c>
      <c r="BK126" s="189">
        <f>SUM(BK127:BK134)</f>
        <v>0</v>
      </c>
    </row>
    <row r="127" spans="1:65" s="2" customFormat="1" ht="24.2" customHeight="1">
      <c r="A127" s="35"/>
      <c r="B127" s="36"/>
      <c r="C127" s="192" t="s">
        <v>87</v>
      </c>
      <c r="D127" s="192" t="s">
        <v>176</v>
      </c>
      <c r="E127" s="193" t="s">
        <v>2334</v>
      </c>
      <c r="F127" s="194" t="s">
        <v>2449</v>
      </c>
      <c r="G127" s="195" t="s">
        <v>1342</v>
      </c>
      <c r="H127" s="196">
        <v>1</v>
      </c>
      <c r="I127" s="197"/>
      <c r="J127" s="198">
        <f>ROUND(I127*H127,2)</f>
        <v>0</v>
      </c>
      <c r="K127" s="194" t="s">
        <v>1</v>
      </c>
      <c r="L127" s="40"/>
      <c r="M127" s="199" t="s">
        <v>1</v>
      </c>
      <c r="N127" s="200" t="s">
        <v>44</v>
      </c>
      <c r="O127" s="7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278</v>
      </c>
      <c r="AT127" s="203" t="s">
        <v>176</v>
      </c>
      <c r="AU127" s="203" t="s">
        <v>87</v>
      </c>
      <c r="AY127" s="18" t="s">
        <v>174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8" t="s">
        <v>87</v>
      </c>
      <c r="BK127" s="204">
        <f>ROUND(I127*H127,2)</f>
        <v>0</v>
      </c>
      <c r="BL127" s="18" t="s">
        <v>278</v>
      </c>
      <c r="BM127" s="203" t="s">
        <v>2450</v>
      </c>
    </row>
    <row r="128" spans="1:47" s="2" customFormat="1" ht="195">
      <c r="A128" s="35"/>
      <c r="B128" s="36"/>
      <c r="C128" s="37"/>
      <c r="D128" s="207" t="s">
        <v>2337</v>
      </c>
      <c r="E128" s="37"/>
      <c r="F128" s="263" t="s">
        <v>2451</v>
      </c>
      <c r="G128" s="37"/>
      <c r="H128" s="37"/>
      <c r="I128" s="264"/>
      <c r="J128" s="37"/>
      <c r="K128" s="37"/>
      <c r="L128" s="40"/>
      <c r="M128" s="265"/>
      <c r="N128" s="266"/>
      <c r="O128" s="72"/>
      <c r="P128" s="72"/>
      <c r="Q128" s="72"/>
      <c r="R128" s="72"/>
      <c r="S128" s="72"/>
      <c r="T128" s="73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2337</v>
      </c>
      <c r="AU128" s="18" t="s">
        <v>87</v>
      </c>
    </row>
    <row r="129" spans="1:65" s="2" customFormat="1" ht="14.45" customHeight="1">
      <c r="A129" s="35"/>
      <c r="B129" s="36"/>
      <c r="C129" s="192" t="s">
        <v>89</v>
      </c>
      <c r="D129" s="192" t="s">
        <v>176</v>
      </c>
      <c r="E129" s="193" t="s">
        <v>2339</v>
      </c>
      <c r="F129" s="194" t="s">
        <v>2340</v>
      </c>
      <c r="G129" s="195" t="s">
        <v>179</v>
      </c>
      <c r="H129" s="196">
        <v>5.85</v>
      </c>
      <c r="I129" s="197"/>
      <c r="J129" s="198">
        <f>ROUND(I129*H129,2)</f>
        <v>0</v>
      </c>
      <c r="K129" s="194" t="s">
        <v>1</v>
      </c>
      <c r="L129" s="40"/>
      <c r="M129" s="199" t="s">
        <v>1</v>
      </c>
      <c r="N129" s="200" t="s">
        <v>44</v>
      </c>
      <c r="O129" s="7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278</v>
      </c>
      <c r="AT129" s="203" t="s">
        <v>176</v>
      </c>
      <c r="AU129" s="203" t="s">
        <v>87</v>
      </c>
      <c r="AY129" s="18" t="s">
        <v>174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8" t="s">
        <v>87</v>
      </c>
      <c r="BK129" s="204">
        <f>ROUND(I129*H129,2)</f>
        <v>0</v>
      </c>
      <c r="BL129" s="18" t="s">
        <v>278</v>
      </c>
      <c r="BM129" s="203" t="s">
        <v>2452</v>
      </c>
    </row>
    <row r="130" spans="1:47" s="2" customFormat="1" ht="58.5">
      <c r="A130" s="35"/>
      <c r="B130" s="36"/>
      <c r="C130" s="37"/>
      <c r="D130" s="207" t="s">
        <v>2337</v>
      </c>
      <c r="E130" s="37"/>
      <c r="F130" s="263" t="s">
        <v>2453</v>
      </c>
      <c r="G130" s="37"/>
      <c r="H130" s="37"/>
      <c r="I130" s="264"/>
      <c r="J130" s="37"/>
      <c r="K130" s="37"/>
      <c r="L130" s="40"/>
      <c r="M130" s="265"/>
      <c r="N130" s="266"/>
      <c r="O130" s="72"/>
      <c r="P130" s="72"/>
      <c r="Q130" s="72"/>
      <c r="R130" s="72"/>
      <c r="S130" s="72"/>
      <c r="T130" s="73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2337</v>
      </c>
      <c r="AU130" s="18" t="s">
        <v>87</v>
      </c>
    </row>
    <row r="131" spans="1:65" s="2" customFormat="1" ht="14.45" customHeight="1">
      <c r="A131" s="35"/>
      <c r="B131" s="36"/>
      <c r="C131" s="192" t="s">
        <v>194</v>
      </c>
      <c r="D131" s="192" t="s">
        <v>176</v>
      </c>
      <c r="E131" s="193" t="s">
        <v>2343</v>
      </c>
      <c r="F131" s="194" t="s">
        <v>2344</v>
      </c>
      <c r="G131" s="195" t="s">
        <v>357</v>
      </c>
      <c r="H131" s="196">
        <v>6</v>
      </c>
      <c r="I131" s="197"/>
      <c r="J131" s="198">
        <f>ROUND(I131*H131,2)</f>
        <v>0</v>
      </c>
      <c r="K131" s="194" t="s">
        <v>1</v>
      </c>
      <c r="L131" s="40"/>
      <c r="M131" s="199" t="s">
        <v>1</v>
      </c>
      <c r="N131" s="200" t="s">
        <v>44</v>
      </c>
      <c r="O131" s="7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278</v>
      </c>
      <c r="AT131" s="203" t="s">
        <v>176</v>
      </c>
      <c r="AU131" s="203" t="s">
        <v>87</v>
      </c>
      <c r="AY131" s="18" t="s">
        <v>174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8" t="s">
        <v>87</v>
      </c>
      <c r="BK131" s="204">
        <f>ROUND(I131*H131,2)</f>
        <v>0</v>
      </c>
      <c r="BL131" s="18" t="s">
        <v>278</v>
      </c>
      <c r="BM131" s="203" t="s">
        <v>2454</v>
      </c>
    </row>
    <row r="132" spans="1:47" s="2" customFormat="1" ht="39">
      <c r="A132" s="35"/>
      <c r="B132" s="36"/>
      <c r="C132" s="37"/>
      <c r="D132" s="207" t="s">
        <v>2337</v>
      </c>
      <c r="E132" s="37"/>
      <c r="F132" s="263" t="s">
        <v>2346</v>
      </c>
      <c r="G132" s="37"/>
      <c r="H132" s="37"/>
      <c r="I132" s="264"/>
      <c r="J132" s="37"/>
      <c r="K132" s="37"/>
      <c r="L132" s="40"/>
      <c r="M132" s="265"/>
      <c r="N132" s="266"/>
      <c r="O132" s="72"/>
      <c r="P132" s="72"/>
      <c r="Q132" s="72"/>
      <c r="R132" s="72"/>
      <c r="S132" s="72"/>
      <c r="T132" s="73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2337</v>
      </c>
      <c r="AU132" s="18" t="s">
        <v>87</v>
      </c>
    </row>
    <row r="133" spans="1:65" s="2" customFormat="1" ht="14.45" customHeight="1">
      <c r="A133" s="35"/>
      <c r="B133" s="36"/>
      <c r="C133" s="192" t="s">
        <v>181</v>
      </c>
      <c r="D133" s="192" t="s">
        <v>176</v>
      </c>
      <c r="E133" s="193" t="s">
        <v>2347</v>
      </c>
      <c r="F133" s="194" t="s">
        <v>2348</v>
      </c>
      <c r="G133" s="195" t="s">
        <v>2349</v>
      </c>
      <c r="H133" s="196">
        <v>1</v>
      </c>
      <c r="I133" s="197"/>
      <c r="J133" s="198">
        <f>ROUND(I133*H133,2)</f>
        <v>0</v>
      </c>
      <c r="K133" s="194" t="s">
        <v>1</v>
      </c>
      <c r="L133" s="40"/>
      <c r="M133" s="199" t="s">
        <v>1</v>
      </c>
      <c r="N133" s="200" t="s">
        <v>44</v>
      </c>
      <c r="O133" s="7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278</v>
      </c>
      <c r="AT133" s="203" t="s">
        <v>176</v>
      </c>
      <c r="AU133" s="203" t="s">
        <v>87</v>
      </c>
      <c r="AY133" s="18" t="s">
        <v>174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8" t="s">
        <v>87</v>
      </c>
      <c r="BK133" s="204">
        <f>ROUND(I133*H133,2)</f>
        <v>0</v>
      </c>
      <c r="BL133" s="18" t="s">
        <v>278</v>
      </c>
      <c r="BM133" s="203" t="s">
        <v>2455</v>
      </c>
    </row>
    <row r="134" spans="1:47" s="2" customFormat="1" ht="68.25">
      <c r="A134" s="35"/>
      <c r="B134" s="36"/>
      <c r="C134" s="37"/>
      <c r="D134" s="207" t="s">
        <v>2337</v>
      </c>
      <c r="E134" s="37"/>
      <c r="F134" s="263" t="s">
        <v>2351</v>
      </c>
      <c r="G134" s="37"/>
      <c r="H134" s="37"/>
      <c r="I134" s="264"/>
      <c r="J134" s="37"/>
      <c r="K134" s="37"/>
      <c r="L134" s="40"/>
      <c r="M134" s="265"/>
      <c r="N134" s="266"/>
      <c r="O134" s="72"/>
      <c r="P134" s="72"/>
      <c r="Q134" s="72"/>
      <c r="R134" s="72"/>
      <c r="S134" s="72"/>
      <c r="T134" s="73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2337</v>
      </c>
      <c r="AU134" s="18" t="s">
        <v>87</v>
      </c>
    </row>
    <row r="135" spans="2:63" s="12" customFormat="1" ht="25.9" customHeight="1">
      <c r="B135" s="176"/>
      <c r="C135" s="177"/>
      <c r="D135" s="178" t="s">
        <v>78</v>
      </c>
      <c r="E135" s="179" t="s">
        <v>89</v>
      </c>
      <c r="F135" s="179" t="s">
        <v>2352</v>
      </c>
      <c r="G135" s="177"/>
      <c r="H135" s="177"/>
      <c r="I135" s="180"/>
      <c r="J135" s="181">
        <f>BK135</f>
        <v>0</v>
      </c>
      <c r="K135" s="177"/>
      <c r="L135" s="182"/>
      <c r="M135" s="183"/>
      <c r="N135" s="184"/>
      <c r="O135" s="184"/>
      <c r="P135" s="185">
        <f>SUM(P136:P139)</f>
        <v>0</v>
      </c>
      <c r="Q135" s="184"/>
      <c r="R135" s="185">
        <f>SUM(R136:R139)</f>
        <v>0</v>
      </c>
      <c r="S135" s="184"/>
      <c r="T135" s="186">
        <f>SUM(T136:T139)</f>
        <v>0</v>
      </c>
      <c r="AR135" s="187" t="s">
        <v>89</v>
      </c>
      <c r="AT135" s="188" t="s">
        <v>78</v>
      </c>
      <c r="AU135" s="188" t="s">
        <v>79</v>
      </c>
      <c r="AY135" s="187" t="s">
        <v>174</v>
      </c>
      <c r="BK135" s="189">
        <f>SUM(BK136:BK139)</f>
        <v>0</v>
      </c>
    </row>
    <row r="136" spans="1:65" s="2" customFormat="1" ht="14.45" customHeight="1">
      <c r="A136" s="35"/>
      <c r="B136" s="36"/>
      <c r="C136" s="192" t="s">
        <v>211</v>
      </c>
      <c r="D136" s="192" t="s">
        <v>176</v>
      </c>
      <c r="E136" s="193" t="s">
        <v>2353</v>
      </c>
      <c r="F136" s="194" t="s">
        <v>2456</v>
      </c>
      <c r="G136" s="195" t="s">
        <v>1342</v>
      </c>
      <c r="H136" s="196">
        <v>1</v>
      </c>
      <c r="I136" s="197"/>
      <c r="J136" s="198">
        <f>ROUND(I136*H136,2)</f>
        <v>0</v>
      </c>
      <c r="K136" s="194" t="s">
        <v>1</v>
      </c>
      <c r="L136" s="40"/>
      <c r="M136" s="199" t="s">
        <v>1</v>
      </c>
      <c r="N136" s="200" t="s">
        <v>44</v>
      </c>
      <c r="O136" s="72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3" t="s">
        <v>181</v>
      </c>
      <c r="AT136" s="203" t="s">
        <v>176</v>
      </c>
      <c r="AU136" s="203" t="s">
        <v>87</v>
      </c>
      <c r="AY136" s="18" t="s">
        <v>174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8" t="s">
        <v>87</v>
      </c>
      <c r="BK136" s="204">
        <f>ROUND(I136*H136,2)</f>
        <v>0</v>
      </c>
      <c r="BL136" s="18" t="s">
        <v>181</v>
      </c>
      <c r="BM136" s="203" t="s">
        <v>2457</v>
      </c>
    </row>
    <row r="137" spans="1:47" s="2" customFormat="1" ht="117">
      <c r="A137" s="35"/>
      <c r="B137" s="36"/>
      <c r="C137" s="37"/>
      <c r="D137" s="207" t="s">
        <v>2337</v>
      </c>
      <c r="E137" s="37"/>
      <c r="F137" s="263" t="s">
        <v>2356</v>
      </c>
      <c r="G137" s="37"/>
      <c r="H137" s="37"/>
      <c r="I137" s="264"/>
      <c r="J137" s="37"/>
      <c r="K137" s="37"/>
      <c r="L137" s="40"/>
      <c r="M137" s="265"/>
      <c r="N137" s="266"/>
      <c r="O137" s="72"/>
      <c r="P137" s="72"/>
      <c r="Q137" s="72"/>
      <c r="R137" s="72"/>
      <c r="S137" s="72"/>
      <c r="T137" s="73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2337</v>
      </c>
      <c r="AU137" s="18" t="s">
        <v>87</v>
      </c>
    </row>
    <row r="138" spans="1:65" s="2" customFormat="1" ht="14.45" customHeight="1">
      <c r="A138" s="35"/>
      <c r="B138" s="36"/>
      <c r="C138" s="192" t="s">
        <v>218</v>
      </c>
      <c r="D138" s="192" t="s">
        <v>176</v>
      </c>
      <c r="E138" s="193" t="s">
        <v>2357</v>
      </c>
      <c r="F138" s="194" t="s">
        <v>2358</v>
      </c>
      <c r="G138" s="195" t="s">
        <v>1342</v>
      </c>
      <c r="H138" s="196">
        <v>1</v>
      </c>
      <c r="I138" s="197"/>
      <c r="J138" s="198">
        <f>ROUND(I138*H138,2)</f>
        <v>0</v>
      </c>
      <c r="K138" s="194" t="s">
        <v>1</v>
      </c>
      <c r="L138" s="40"/>
      <c r="M138" s="199" t="s">
        <v>1</v>
      </c>
      <c r="N138" s="200" t="s">
        <v>44</v>
      </c>
      <c r="O138" s="72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181</v>
      </c>
      <c r="AT138" s="203" t="s">
        <v>176</v>
      </c>
      <c r="AU138" s="203" t="s">
        <v>87</v>
      </c>
      <c r="AY138" s="18" t="s">
        <v>174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8" t="s">
        <v>87</v>
      </c>
      <c r="BK138" s="204">
        <f>ROUND(I138*H138,2)</f>
        <v>0</v>
      </c>
      <c r="BL138" s="18" t="s">
        <v>181</v>
      </c>
      <c r="BM138" s="203" t="s">
        <v>2458</v>
      </c>
    </row>
    <row r="139" spans="1:47" s="2" customFormat="1" ht="58.5">
      <c r="A139" s="35"/>
      <c r="B139" s="36"/>
      <c r="C139" s="37"/>
      <c r="D139" s="207" t="s">
        <v>2337</v>
      </c>
      <c r="E139" s="37"/>
      <c r="F139" s="263" t="s">
        <v>2360</v>
      </c>
      <c r="G139" s="37"/>
      <c r="H139" s="37"/>
      <c r="I139" s="264"/>
      <c r="J139" s="37"/>
      <c r="K139" s="37"/>
      <c r="L139" s="40"/>
      <c r="M139" s="265"/>
      <c r="N139" s="266"/>
      <c r="O139" s="72"/>
      <c r="P139" s="72"/>
      <c r="Q139" s="72"/>
      <c r="R139" s="72"/>
      <c r="S139" s="72"/>
      <c r="T139" s="73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2337</v>
      </c>
      <c r="AU139" s="18" t="s">
        <v>87</v>
      </c>
    </row>
    <row r="140" spans="2:63" s="12" customFormat="1" ht="25.9" customHeight="1">
      <c r="B140" s="176"/>
      <c r="C140" s="177"/>
      <c r="D140" s="178" t="s">
        <v>78</v>
      </c>
      <c r="E140" s="179" t="s">
        <v>194</v>
      </c>
      <c r="F140" s="179" t="s">
        <v>2374</v>
      </c>
      <c r="G140" s="177"/>
      <c r="H140" s="177"/>
      <c r="I140" s="180"/>
      <c r="J140" s="181">
        <f>BK140</f>
        <v>0</v>
      </c>
      <c r="K140" s="177"/>
      <c r="L140" s="182"/>
      <c r="M140" s="183"/>
      <c r="N140" s="184"/>
      <c r="O140" s="184"/>
      <c r="P140" s="185">
        <f>SUM(P141:P150)</f>
        <v>0</v>
      </c>
      <c r="Q140" s="184"/>
      <c r="R140" s="185">
        <f>SUM(R141:R150)</f>
        <v>0</v>
      </c>
      <c r="S140" s="184"/>
      <c r="T140" s="186">
        <f>SUM(T141:T150)</f>
        <v>0</v>
      </c>
      <c r="AR140" s="187" t="s">
        <v>89</v>
      </c>
      <c r="AT140" s="188" t="s">
        <v>78</v>
      </c>
      <c r="AU140" s="188" t="s">
        <v>79</v>
      </c>
      <c r="AY140" s="187" t="s">
        <v>174</v>
      </c>
      <c r="BK140" s="189">
        <f>SUM(BK141:BK150)</f>
        <v>0</v>
      </c>
    </row>
    <row r="141" spans="1:65" s="2" customFormat="1" ht="14.45" customHeight="1">
      <c r="A141" s="35"/>
      <c r="B141" s="36"/>
      <c r="C141" s="192" t="s">
        <v>231</v>
      </c>
      <c r="D141" s="192" t="s">
        <v>176</v>
      </c>
      <c r="E141" s="193" t="s">
        <v>2375</v>
      </c>
      <c r="F141" s="194" t="s">
        <v>2459</v>
      </c>
      <c r="G141" s="195" t="s">
        <v>1342</v>
      </c>
      <c r="H141" s="196">
        <v>1</v>
      </c>
      <c r="I141" s="197"/>
      <c r="J141" s="198">
        <f>ROUND(I141*H141,2)</f>
        <v>0</v>
      </c>
      <c r="K141" s="194" t="s">
        <v>1</v>
      </c>
      <c r="L141" s="40"/>
      <c r="M141" s="199" t="s">
        <v>1</v>
      </c>
      <c r="N141" s="200" t="s">
        <v>44</v>
      </c>
      <c r="O141" s="7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278</v>
      </c>
      <c r="AT141" s="203" t="s">
        <v>176</v>
      </c>
      <c r="AU141" s="203" t="s">
        <v>87</v>
      </c>
      <c r="AY141" s="18" t="s">
        <v>174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8" t="s">
        <v>87</v>
      </c>
      <c r="BK141" s="204">
        <f>ROUND(I141*H141,2)</f>
        <v>0</v>
      </c>
      <c r="BL141" s="18" t="s">
        <v>278</v>
      </c>
      <c r="BM141" s="203" t="s">
        <v>2460</v>
      </c>
    </row>
    <row r="142" spans="1:47" s="2" customFormat="1" ht="146.25">
      <c r="A142" s="35"/>
      <c r="B142" s="36"/>
      <c r="C142" s="37"/>
      <c r="D142" s="207" t="s">
        <v>2337</v>
      </c>
      <c r="E142" s="37"/>
      <c r="F142" s="263" t="s">
        <v>2461</v>
      </c>
      <c r="G142" s="37"/>
      <c r="H142" s="37"/>
      <c r="I142" s="264"/>
      <c r="J142" s="37"/>
      <c r="K142" s="37"/>
      <c r="L142" s="40"/>
      <c r="M142" s="265"/>
      <c r="N142" s="266"/>
      <c r="O142" s="72"/>
      <c r="P142" s="72"/>
      <c r="Q142" s="72"/>
      <c r="R142" s="72"/>
      <c r="S142" s="72"/>
      <c r="T142" s="73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2337</v>
      </c>
      <c r="AU142" s="18" t="s">
        <v>87</v>
      </c>
    </row>
    <row r="143" spans="1:65" s="2" customFormat="1" ht="14.45" customHeight="1">
      <c r="A143" s="35"/>
      <c r="B143" s="36"/>
      <c r="C143" s="192" t="s">
        <v>238</v>
      </c>
      <c r="D143" s="192" t="s">
        <v>176</v>
      </c>
      <c r="E143" s="193" t="s">
        <v>2379</v>
      </c>
      <c r="F143" s="194" t="s">
        <v>2388</v>
      </c>
      <c r="G143" s="195" t="s">
        <v>1342</v>
      </c>
      <c r="H143" s="196">
        <v>2</v>
      </c>
      <c r="I143" s="197"/>
      <c r="J143" s="198">
        <f>ROUND(I143*H143,2)</f>
        <v>0</v>
      </c>
      <c r="K143" s="194" t="s">
        <v>1</v>
      </c>
      <c r="L143" s="40"/>
      <c r="M143" s="199" t="s">
        <v>1</v>
      </c>
      <c r="N143" s="200" t="s">
        <v>44</v>
      </c>
      <c r="O143" s="72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278</v>
      </c>
      <c r="AT143" s="203" t="s">
        <v>176</v>
      </c>
      <c r="AU143" s="203" t="s">
        <v>87</v>
      </c>
      <c r="AY143" s="18" t="s">
        <v>174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8" t="s">
        <v>87</v>
      </c>
      <c r="BK143" s="204">
        <f>ROUND(I143*H143,2)</f>
        <v>0</v>
      </c>
      <c r="BL143" s="18" t="s">
        <v>278</v>
      </c>
      <c r="BM143" s="203" t="s">
        <v>2462</v>
      </c>
    </row>
    <row r="144" spans="1:47" s="2" customFormat="1" ht="58.5">
      <c r="A144" s="35"/>
      <c r="B144" s="36"/>
      <c r="C144" s="37"/>
      <c r="D144" s="207" t="s">
        <v>2337</v>
      </c>
      <c r="E144" s="37"/>
      <c r="F144" s="263" t="s">
        <v>2390</v>
      </c>
      <c r="G144" s="37"/>
      <c r="H144" s="37"/>
      <c r="I144" s="264"/>
      <c r="J144" s="37"/>
      <c r="K144" s="37"/>
      <c r="L144" s="40"/>
      <c r="M144" s="265"/>
      <c r="N144" s="266"/>
      <c r="O144" s="72"/>
      <c r="P144" s="72"/>
      <c r="Q144" s="72"/>
      <c r="R144" s="72"/>
      <c r="S144" s="72"/>
      <c r="T144" s="73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2337</v>
      </c>
      <c r="AU144" s="18" t="s">
        <v>87</v>
      </c>
    </row>
    <row r="145" spans="1:65" s="2" customFormat="1" ht="14.45" customHeight="1">
      <c r="A145" s="35"/>
      <c r="B145" s="36"/>
      <c r="C145" s="192" t="s">
        <v>245</v>
      </c>
      <c r="D145" s="192" t="s">
        <v>176</v>
      </c>
      <c r="E145" s="193" t="s">
        <v>2383</v>
      </c>
      <c r="F145" s="194" t="s">
        <v>2392</v>
      </c>
      <c r="G145" s="195" t="s">
        <v>1342</v>
      </c>
      <c r="H145" s="196">
        <v>2</v>
      </c>
      <c r="I145" s="197"/>
      <c r="J145" s="198">
        <f>ROUND(I145*H145,2)</f>
        <v>0</v>
      </c>
      <c r="K145" s="194" t="s">
        <v>1</v>
      </c>
      <c r="L145" s="40"/>
      <c r="M145" s="199" t="s">
        <v>1</v>
      </c>
      <c r="N145" s="200" t="s">
        <v>44</v>
      </c>
      <c r="O145" s="7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278</v>
      </c>
      <c r="AT145" s="203" t="s">
        <v>176</v>
      </c>
      <c r="AU145" s="203" t="s">
        <v>87</v>
      </c>
      <c r="AY145" s="18" t="s">
        <v>174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8" t="s">
        <v>87</v>
      </c>
      <c r="BK145" s="204">
        <f>ROUND(I145*H145,2)</f>
        <v>0</v>
      </c>
      <c r="BL145" s="18" t="s">
        <v>278</v>
      </c>
      <c r="BM145" s="203" t="s">
        <v>2463</v>
      </c>
    </row>
    <row r="146" spans="1:47" s="2" customFormat="1" ht="39">
      <c r="A146" s="35"/>
      <c r="B146" s="36"/>
      <c r="C146" s="37"/>
      <c r="D146" s="207" t="s">
        <v>2337</v>
      </c>
      <c r="E146" s="37"/>
      <c r="F146" s="263" t="s">
        <v>2386</v>
      </c>
      <c r="G146" s="37"/>
      <c r="H146" s="37"/>
      <c r="I146" s="264"/>
      <c r="J146" s="37"/>
      <c r="K146" s="37"/>
      <c r="L146" s="40"/>
      <c r="M146" s="265"/>
      <c r="N146" s="266"/>
      <c r="O146" s="72"/>
      <c r="P146" s="72"/>
      <c r="Q146" s="72"/>
      <c r="R146" s="72"/>
      <c r="S146" s="72"/>
      <c r="T146" s="73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2337</v>
      </c>
      <c r="AU146" s="18" t="s">
        <v>87</v>
      </c>
    </row>
    <row r="147" spans="1:65" s="2" customFormat="1" ht="14.45" customHeight="1">
      <c r="A147" s="35"/>
      <c r="B147" s="36"/>
      <c r="C147" s="192" t="s">
        <v>252</v>
      </c>
      <c r="D147" s="192" t="s">
        <v>176</v>
      </c>
      <c r="E147" s="193" t="s">
        <v>2387</v>
      </c>
      <c r="F147" s="194" t="s">
        <v>2464</v>
      </c>
      <c r="G147" s="195" t="s">
        <v>1342</v>
      </c>
      <c r="H147" s="196">
        <v>1</v>
      </c>
      <c r="I147" s="197"/>
      <c r="J147" s="198">
        <f>ROUND(I147*H147,2)</f>
        <v>0</v>
      </c>
      <c r="K147" s="194" t="s">
        <v>1</v>
      </c>
      <c r="L147" s="40"/>
      <c r="M147" s="199" t="s">
        <v>1</v>
      </c>
      <c r="N147" s="200" t="s">
        <v>44</v>
      </c>
      <c r="O147" s="72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3" t="s">
        <v>278</v>
      </c>
      <c r="AT147" s="203" t="s">
        <v>176</v>
      </c>
      <c r="AU147" s="203" t="s">
        <v>87</v>
      </c>
      <c r="AY147" s="18" t="s">
        <v>174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8" t="s">
        <v>87</v>
      </c>
      <c r="BK147" s="204">
        <f>ROUND(I147*H147,2)</f>
        <v>0</v>
      </c>
      <c r="BL147" s="18" t="s">
        <v>278</v>
      </c>
      <c r="BM147" s="203" t="s">
        <v>2465</v>
      </c>
    </row>
    <row r="148" spans="1:47" s="2" customFormat="1" ht="136.5">
      <c r="A148" s="35"/>
      <c r="B148" s="36"/>
      <c r="C148" s="37"/>
      <c r="D148" s="207" t="s">
        <v>2337</v>
      </c>
      <c r="E148" s="37"/>
      <c r="F148" s="263" t="s">
        <v>2466</v>
      </c>
      <c r="G148" s="37"/>
      <c r="H148" s="37"/>
      <c r="I148" s="264"/>
      <c r="J148" s="37"/>
      <c r="K148" s="37"/>
      <c r="L148" s="40"/>
      <c r="M148" s="265"/>
      <c r="N148" s="266"/>
      <c r="O148" s="72"/>
      <c r="P148" s="72"/>
      <c r="Q148" s="72"/>
      <c r="R148" s="72"/>
      <c r="S148" s="72"/>
      <c r="T148" s="73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2337</v>
      </c>
      <c r="AU148" s="18" t="s">
        <v>87</v>
      </c>
    </row>
    <row r="149" spans="1:65" s="2" customFormat="1" ht="14.45" customHeight="1">
      <c r="A149" s="35"/>
      <c r="B149" s="36"/>
      <c r="C149" s="192" t="s">
        <v>256</v>
      </c>
      <c r="D149" s="192" t="s">
        <v>176</v>
      </c>
      <c r="E149" s="193" t="s">
        <v>2391</v>
      </c>
      <c r="F149" s="194" t="s">
        <v>2403</v>
      </c>
      <c r="G149" s="195" t="s">
        <v>2349</v>
      </c>
      <c r="H149" s="196">
        <v>1</v>
      </c>
      <c r="I149" s="197"/>
      <c r="J149" s="198">
        <f>ROUND(I149*H149,2)</f>
        <v>0</v>
      </c>
      <c r="K149" s="194" t="s">
        <v>1</v>
      </c>
      <c r="L149" s="40"/>
      <c r="M149" s="199" t="s">
        <v>1</v>
      </c>
      <c r="N149" s="200" t="s">
        <v>44</v>
      </c>
      <c r="O149" s="72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278</v>
      </c>
      <c r="AT149" s="203" t="s">
        <v>176</v>
      </c>
      <c r="AU149" s="203" t="s">
        <v>87</v>
      </c>
      <c r="AY149" s="18" t="s">
        <v>174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8" t="s">
        <v>87</v>
      </c>
      <c r="BK149" s="204">
        <f>ROUND(I149*H149,2)</f>
        <v>0</v>
      </c>
      <c r="BL149" s="18" t="s">
        <v>278</v>
      </c>
      <c r="BM149" s="203" t="s">
        <v>2467</v>
      </c>
    </row>
    <row r="150" spans="1:47" s="2" customFormat="1" ht="29.25">
      <c r="A150" s="35"/>
      <c r="B150" s="36"/>
      <c r="C150" s="37"/>
      <c r="D150" s="207" t="s">
        <v>2337</v>
      </c>
      <c r="E150" s="37"/>
      <c r="F150" s="263" t="s">
        <v>2405</v>
      </c>
      <c r="G150" s="37"/>
      <c r="H150" s="37"/>
      <c r="I150" s="264"/>
      <c r="J150" s="37"/>
      <c r="K150" s="37"/>
      <c r="L150" s="40"/>
      <c r="M150" s="265"/>
      <c r="N150" s="266"/>
      <c r="O150" s="72"/>
      <c r="P150" s="72"/>
      <c r="Q150" s="72"/>
      <c r="R150" s="72"/>
      <c r="S150" s="72"/>
      <c r="T150" s="73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2337</v>
      </c>
      <c r="AU150" s="18" t="s">
        <v>87</v>
      </c>
    </row>
    <row r="151" spans="2:63" s="12" customFormat="1" ht="25.9" customHeight="1">
      <c r="B151" s="176"/>
      <c r="C151" s="177"/>
      <c r="D151" s="178" t="s">
        <v>78</v>
      </c>
      <c r="E151" s="179" t="s">
        <v>181</v>
      </c>
      <c r="F151" s="179" t="s">
        <v>2406</v>
      </c>
      <c r="G151" s="177"/>
      <c r="H151" s="177"/>
      <c r="I151" s="180"/>
      <c r="J151" s="181">
        <f>BK151</f>
        <v>0</v>
      </c>
      <c r="K151" s="177"/>
      <c r="L151" s="182"/>
      <c r="M151" s="183"/>
      <c r="N151" s="184"/>
      <c r="O151" s="184"/>
      <c r="P151" s="185">
        <f>SUM(P152:P157)</f>
        <v>0</v>
      </c>
      <c r="Q151" s="184"/>
      <c r="R151" s="185">
        <f>SUM(R152:R157)</f>
        <v>0</v>
      </c>
      <c r="S151" s="184"/>
      <c r="T151" s="186">
        <f>SUM(T152:T157)</f>
        <v>0</v>
      </c>
      <c r="AR151" s="187" t="s">
        <v>89</v>
      </c>
      <c r="AT151" s="188" t="s">
        <v>78</v>
      </c>
      <c r="AU151" s="188" t="s">
        <v>79</v>
      </c>
      <c r="AY151" s="187" t="s">
        <v>174</v>
      </c>
      <c r="BK151" s="189">
        <f>SUM(BK152:BK157)</f>
        <v>0</v>
      </c>
    </row>
    <row r="152" spans="1:65" s="2" customFormat="1" ht="14.45" customHeight="1">
      <c r="A152" s="35"/>
      <c r="B152" s="36"/>
      <c r="C152" s="192" t="s">
        <v>260</v>
      </c>
      <c r="D152" s="192" t="s">
        <v>176</v>
      </c>
      <c r="E152" s="193" t="s">
        <v>2407</v>
      </c>
      <c r="F152" s="194" t="s">
        <v>2408</v>
      </c>
      <c r="G152" s="195" t="s">
        <v>357</v>
      </c>
      <c r="H152" s="196">
        <v>11</v>
      </c>
      <c r="I152" s="197"/>
      <c r="J152" s="198">
        <f>ROUND(I152*H152,2)</f>
        <v>0</v>
      </c>
      <c r="K152" s="194" t="s">
        <v>1</v>
      </c>
      <c r="L152" s="40"/>
      <c r="M152" s="199" t="s">
        <v>1</v>
      </c>
      <c r="N152" s="200" t="s">
        <v>44</v>
      </c>
      <c r="O152" s="7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3" t="s">
        <v>278</v>
      </c>
      <c r="AT152" s="203" t="s">
        <v>176</v>
      </c>
      <c r="AU152" s="203" t="s">
        <v>87</v>
      </c>
      <c r="AY152" s="18" t="s">
        <v>174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8" t="s">
        <v>87</v>
      </c>
      <c r="BK152" s="204">
        <f>ROUND(I152*H152,2)</f>
        <v>0</v>
      </c>
      <c r="BL152" s="18" t="s">
        <v>278</v>
      </c>
      <c r="BM152" s="203" t="s">
        <v>2468</v>
      </c>
    </row>
    <row r="153" spans="1:47" s="2" customFormat="1" ht="97.5">
      <c r="A153" s="35"/>
      <c r="B153" s="36"/>
      <c r="C153" s="37"/>
      <c r="D153" s="207" t="s">
        <v>2337</v>
      </c>
      <c r="E153" s="37"/>
      <c r="F153" s="263" t="s">
        <v>2410</v>
      </c>
      <c r="G153" s="37"/>
      <c r="H153" s="37"/>
      <c r="I153" s="264"/>
      <c r="J153" s="37"/>
      <c r="K153" s="37"/>
      <c r="L153" s="40"/>
      <c r="M153" s="265"/>
      <c r="N153" s="266"/>
      <c r="O153" s="72"/>
      <c r="P153" s="72"/>
      <c r="Q153" s="72"/>
      <c r="R153" s="72"/>
      <c r="S153" s="72"/>
      <c r="T153" s="73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2337</v>
      </c>
      <c r="AU153" s="18" t="s">
        <v>87</v>
      </c>
    </row>
    <row r="154" spans="1:65" s="2" customFormat="1" ht="14.45" customHeight="1">
      <c r="A154" s="35"/>
      <c r="B154" s="36"/>
      <c r="C154" s="192" t="s">
        <v>265</v>
      </c>
      <c r="D154" s="192" t="s">
        <v>176</v>
      </c>
      <c r="E154" s="193" t="s">
        <v>2411</v>
      </c>
      <c r="F154" s="194" t="s">
        <v>2412</v>
      </c>
      <c r="G154" s="195" t="s">
        <v>1342</v>
      </c>
      <c r="H154" s="196">
        <v>4</v>
      </c>
      <c r="I154" s="197"/>
      <c r="J154" s="198">
        <f>ROUND(I154*H154,2)</f>
        <v>0</v>
      </c>
      <c r="K154" s="194" t="s">
        <v>1</v>
      </c>
      <c r="L154" s="40"/>
      <c r="M154" s="199" t="s">
        <v>1</v>
      </c>
      <c r="N154" s="200" t="s">
        <v>44</v>
      </c>
      <c r="O154" s="72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3" t="s">
        <v>278</v>
      </c>
      <c r="AT154" s="203" t="s">
        <v>176</v>
      </c>
      <c r="AU154" s="203" t="s">
        <v>87</v>
      </c>
      <c r="AY154" s="18" t="s">
        <v>174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8" t="s">
        <v>87</v>
      </c>
      <c r="BK154" s="204">
        <f>ROUND(I154*H154,2)</f>
        <v>0</v>
      </c>
      <c r="BL154" s="18" t="s">
        <v>278</v>
      </c>
      <c r="BM154" s="203" t="s">
        <v>2469</v>
      </c>
    </row>
    <row r="155" spans="1:47" s="2" customFormat="1" ht="117">
      <c r="A155" s="35"/>
      <c r="B155" s="36"/>
      <c r="C155" s="37"/>
      <c r="D155" s="207" t="s">
        <v>2337</v>
      </c>
      <c r="E155" s="37"/>
      <c r="F155" s="263" t="s">
        <v>2414</v>
      </c>
      <c r="G155" s="37"/>
      <c r="H155" s="37"/>
      <c r="I155" s="264"/>
      <c r="J155" s="37"/>
      <c r="K155" s="37"/>
      <c r="L155" s="40"/>
      <c r="M155" s="265"/>
      <c r="N155" s="266"/>
      <c r="O155" s="72"/>
      <c r="P155" s="72"/>
      <c r="Q155" s="72"/>
      <c r="R155" s="72"/>
      <c r="S155" s="72"/>
      <c r="T155" s="73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2337</v>
      </c>
      <c r="AU155" s="18" t="s">
        <v>87</v>
      </c>
    </row>
    <row r="156" spans="1:65" s="2" customFormat="1" ht="14.45" customHeight="1">
      <c r="A156" s="35"/>
      <c r="B156" s="36"/>
      <c r="C156" s="192" t="s">
        <v>269</v>
      </c>
      <c r="D156" s="192" t="s">
        <v>176</v>
      </c>
      <c r="E156" s="193" t="s">
        <v>2415</v>
      </c>
      <c r="F156" s="194" t="s">
        <v>2416</v>
      </c>
      <c r="G156" s="195" t="s">
        <v>1342</v>
      </c>
      <c r="H156" s="196">
        <v>1</v>
      </c>
      <c r="I156" s="197"/>
      <c r="J156" s="198">
        <f>ROUND(I156*H156,2)</f>
        <v>0</v>
      </c>
      <c r="K156" s="194" t="s">
        <v>1</v>
      </c>
      <c r="L156" s="40"/>
      <c r="M156" s="199" t="s">
        <v>1</v>
      </c>
      <c r="N156" s="200" t="s">
        <v>44</v>
      </c>
      <c r="O156" s="72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3" t="s">
        <v>278</v>
      </c>
      <c r="AT156" s="203" t="s">
        <v>176</v>
      </c>
      <c r="AU156" s="203" t="s">
        <v>87</v>
      </c>
      <c r="AY156" s="18" t="s">
        <v>174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18" t="s">
        <v>87</v>
      </c>
      <c r="BK156" s="204">
        <f>ROUND(I156*H156,2)</f>
        <v>0</v>
      </c>
      <c r="BL156" s="18" t="s">
        <v>278</v>
      </c>
      <c r="BM156" s="203" t="s">
        <v>2470</v>
      </c>
    </row>
    <row r="157" spans="1:47" s="2" customFormat="1" ht="48.75">
      <c r="A157" s="35"/>
      <c r="B157" s="36"/>
      <c r="C157" s="37"/>
      <c r="D157" s="207" t="s">
        <v>2337</v>
      </c>
      <c r="E157" s="37"/>
      <c r="F157" s="263" t="s">
        <v>2418</v>
      </c>
      <c r="G157" s="37"/>
      <c r="H157" s="37"/>
      <c r="I157" s="264"/>
      <c r="J157" s="37"/>
      <c r="K157" s="37"/>
      <c r="L157" s="40"/>
      <c r="M157" s="265"/>
      <c r="N157" s="266"/>
      <c r="O157" s="72"/>
      <c r="P157" s="72"/>
      <c r="Q157" s="72"/>
      <c r="R157" s="72"/>
      <c r="S157" s="72"/>
      <c r="T157" s="73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2337</v>
      </c>
      <c r="AU157" s="18" t="s">
        <v>87</v>
      </c>
    </row>
    <row r="158" spans="2:63" s="12" customFormat="1" ht="25.9" customHeight="1">
      <c r="B158" s="176"/>
      <c r="C158" s="177"/>
      <c r="D158" s="178" t="s">
        <v>78</v>
      </c>
      <c r="E158" s="179" t="s">
        <v>211</v>
      </c>
      <c r="F158" s="179" t="s">
        <v>2443</v>
      </c>
      <c r="G158" s="177"/>
      <c r="H158" s="177"/>
      <c r="I158" s="180"/>
      <c r="J158" s="181">
        <f>BK158</f>
        <v>0</v>
      </c>
      <c r="K158" s="177"/>
      <c r="L158" s="182"/>
      <c r="M158" s="183"/>
      <c r="N158" s="184"/>
      <c r="O158" s="184"/>
      <c r="P158" s="185">
        <f>SUM(P159:P164)</f>
        <v>0</v>
      </c>
      <c r="Q158" s="184"/>
      <c r="R158" s="185">
        <f>SUM(R159:R164)</f>
        <v>0</v>
      </c>
      <c r="S158" s="184"/>
      <c r="T158" s="186">
        <f>SUM(T159:T164)</f>
        <v>0</v>
      </c>
      <c r="AR158" s="187" t="s">
        <v>89</v>
      </c>
      <c r="AT158" s="188" t="s">
        <v>78</v>
      </c>
      <c r="AU158" s="188" t="s">
        <v>79</v>
      </c>
      <c r="AY158" s="187" t="s">
        <v>174</v>
      </c>
      <c r="BK158" s="189">
        <f>SUM(BK159:BK164)</f>
        <v>0</v>
      </c>
    </row>
    <row r="159" spans="1:65" s="2" customFormat="1" ht="14.45" customHeight="1">
      <c r="A159" s="35"/>
      <c r="B159" s="36"/>
      <c r="C159" s="192" t="s">
        <v>8</v>
      </c>
      <c r="D159" s="192" t="s">
        <v>176</v>
      </c>
      <c r="E159" s="193" t="s">
        <v>2444</v>
      </c>
      <c r="F159" s="194" t="s">
        <v>2471</v>
      </c>
      <c r="G159" s="195" t="s">
        <v>1342</v>
      </c>
      <c r="H159" s="196">
        <v>4</v>
      </c>
      <c r="I159" s="197"/>
      <c r="J159" s="198">
        <f>ROUND(I159*H159,2)</f>
        <v>0</v>
      </c>
      <c r="K159" s="194" t="s">
        <v>1</v>
      </c>
      <c r="L159" s="40"/>
      <c r="M159" s="199" t="s">
        <v>1</v>
      </c>
      <c r="N159" s="200" t="s">
        <v>44</v>
      </c>
      <c r="O159" s="72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3" t="s">
        <v>278</v>
      </c>
      <c r="AT159" s="203" t="s">
        <v>176</v>
      </c>
      <c r="AU159" s="203" t="s">
        <v>87</v>
      </c>
      <c r="AY159" s="18" t="s">
        <v>174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18" t="s">
        <v>87</v>
      </c>
      <c r="BK159" s="204">
        <f>ROUND(I159*H159,2)</f>
        <v>0</v>
      </c>
      <c r="BL159" s="18" t="s">
        <v>278</v>
      </c>
      <c r="BM159" s="203" t="s">
        <v>2472</v>
      </c>
    </row>
    <row r="160" spans="1:47" s="2" customFormat="1" ht="68.25">
      <c r="A160" s="35"/>
      <c r="B160" s="36"/>
      <c r="C160" s="37"/>
      <c r="D160" s="207" t="s">
        <v>2337</v>
      </c>
      <c r="E160" s="37"/>
      <c r="F160" s="263" t="s">
        <v>2473</v>
      </c>
      <c r="G160" s="37"/>
      <c r="H160" s="37"/>
      <c r="I160" s="264"/>
      <c r="J160" s="37"/>
      <c r="K160" s="37"/>
      <c r="L160" s="40"/>
      <c r="M160" s="265"/>
      <c r="N160" s="266"/>
      <c r="O160" s="72"/>
      <c r="P160" s="72"/>
      <c r="Q160" s="72"/>
      <c r="R160" s="72"/>
      <c r="S160" s="72"/>
      <c r="T160" s="73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2337</v>
      </c>
      <c r="AU160" s="18" t="s">
        <v>87</v>
      </c>
    </row>
    <row r="161" spans="1:65" s="2" customFormat="1" ht="14.45" customHeight="1">
      <c r="A161" s="35"/>
      <c r="B161" s="36"/>
      <c r="C161" s="192" t="s">
        <v>278</v>
      </c>
      <c r="D161" s="192" t="s">
        <v>176</v>
      </c>
      <c r="E161" s="193" t="s">
        <v>2474</v>
      </c>
      <c r="F161" s="194" t="s">
        <v>2475</v>
      </c>
      <c r="G161" s="195" t="s">
        <v>1342</v>
      </c>
      <c r="H161" s="196">
        <v>2</v>
      </c>
      <c r="I161" s="197"/>
      <c r="J161" s="198">
        <f>ROUND(I161*H161,2)</f>
        <v>0</v>
      </c>
      <c r="K161" s="194" t="s">
        <v>1</v>
      </c>
      <c r="L161" s="40"/>
      <c r="M161" s="199" t="s">
        <v>1</v>
      </c>
      <c r="N161" s="200" t="s">
        <v>44</v>
      </c>
      <c r="O161" s="7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278</v>
      </c>
      <c r="AT161" s="203" t="s">
        <v>176</v>
      </c>
      <c r="AU161" s="203" t="s">
        <v>87</v>
      </c>
      <c r="AY161" s="18" t="s">
        <v>174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8" t="s">
        <v>87</v>
      </c>
      <c r="BK161" s="204">
        <f>ROUND(I161*H161,2)</f>
        <v>0</v>
      </c>
      <c r="BL161" s="18" t="s">
        <v>278</v>
      </c>
      <c r="BM161" s="203" t="s">
        <v>2476</v>
      </c>
    </row>
    <row r="162" spans="1:47" s="2" customFormat="1" ht="87.75">
      <c r="A162" s="35"/>
      <c r="B162" s="36"/>
      <c r="C162" s="37"/>
      <c r="D162" s="207" t="s">
        <v>2337</v>
      </c>
      <c r="E162" s="37"/>
      <c r="F162" s="263" t="s">
        <v>2477</v>
      </c>
      <c r="G162" s="37"/>
      <c r="H162" s="37"/>
      <c r="I162" s="264"/>
      <c r="J162" s="37"/>
      <c r="K162" s="37"/>
      <c r="L162" s="40"/>
      <c r="M162" s="265"/>
      <c r="N162" s="266"/>
      <c r="O162" s="72"/>
      <c r="P162" s="72"/>
      <c r="Q162" s="72"/>
      <c r="R162" s="72"/>
      <c r="S162" s="72"/>
      <c r="T162" s="73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2337</v>
      </c>
      <c r="AU162" s="18" t="s">
        <v>87</v>
      </c>
    </row>
    <row r="163" spans="1:65" s="2" customFormat="1" ht="14.45" customHeight="1">
      <c r="A163" s="35"/>
      <c r="B163" s="36"/>
      <c r="C163" s="192" t="s">
        <v>282</v>
      </c>
      <c r="D163" s="192" t="s">
        <v>176</v>
      </c>
      <c r="E163" s="193" t="s">
        <v>2478</v>
      </c>
      <c r="F163" s="194" t="s">
        <v>2479</v>
      </c>
      <c r="G163" s="195" t="s">
        <v>1342</v>
      </c>
      <c r="H163" s="196">
        <v>4</v>
      </c>
      <c r="I163" s="197"/>
      <c r="J163" s="198">
        <f>ROUND(I163*H163,2)</f>
        <v>0</v>
      </c>
      <c r="K163" s="194" t="s">
        <v>1</v>
      </c>
      <c r="L163" s="40"/>
      <c r="M163" s="199" t="s">
        <v>1</v>
      </c>
      <c r="N163" s="200" t="s">
        <v>44</v>
      </c>
      <c r="O163" s="72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3" t="s">
        <v>278</v>
      </c>
      <c r="AT163" s="203" t="s">
        <v>176</v>
      </c>
      <c r="AU163" s="203" t="s">
        <v>87</v>
      </c>
      <c r="AY163" s="18" t="s">
        <v>174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8" t="s">
        <v>87</v>
      </c>
      <c r="BK163" s="204">
        <f>ROUND(I163*H163,2)</f>
        <v>0</v>
      </c>
      <c r="BL163" s="18" t="s">
        <v>278</v>
      </c>
      <c r="BM163" s="203" t="s">
        <v>2480</v>
      </c>
    </row>
    <row r="164" spans="1:47" s="2" customFormat="1" ht="39">
      <c r="A164" s="35"/>
      <c r="B164" s="36"/>
      <c r="C164" s="37"/>
      <c r="D164" s="207" t="s">
        <v>2337</v>
      </c>
      <c r="E164" s="37"/>
      <c r="F164" s="263" t="s">
        <v>2481</v>
      </c>
      <c r="G164" s="37"/>
      <c r="H164" s="37"/>
      <c r="I164" s="264"/>
      <c r="J164" s="37"/>
      <c r="K164" s="37"/>
      <c r="L164" s="40"/>
      <c r="M164" s="267"/>
      <c r="N164" s="268"/>
      <c r="O164" s="269"/>
      <c r="P164" s="269"/>
      <c r="Q164" s="269"/>
      <c r="R164" s="269"/>
      <c r="S164" s="269"/>
      <c r="T164" s="270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2337</v>
      </c>
      <c r="AU164" s="18" t="s">
        <v>87</v>
      </c>
    </row>
    <row r="165" spans="1:31" s="2" customFormat="1" ht="6.95" customHeight="1">
      <c r="A165" s="35"/>
      <c r="B165" s="55"/>
      <c r="C165" s="56"/>
      <c r="D165" s="56"/>
      <c r="E165" s="56"/>
      <c r="F165" s="56"/>
      <c r="G165" s="56"/>
      <c r="H165" s="56"/>
      <c r="I165" s="56"/>
      <c r="J165" s="56"/>
      <c r="K165" s="56"/>
      <c r="L165" s="40"/>
      <c r="M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</row>
  </sheetData>
  <sheetProtection algorithmName="SHA-512" hashValue="k+24I5htegZcF6XEcWKbT6MMqFRYu6K7WovVBsh/yIbZIB3rStTsSMnq+l54xzo8netU0HM6Cag4HHEvQeUMcA==" saltValue="Gps3E71EVGvdJz2FEQO43nd/+1LE3xDw+0aV8fKcGxDffvcn/wWJsi6VQsSL8euZ1R6eaonpy7D8NPmty22ceQ==" spinCount="100000" sheet="1" objects="1" scenarios="1" formatColumns="0" formatRows="0" autoFilter="0"/>
  <autoFilter ref="C124:K164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104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5" customHeight="1">
      <c r="B4" s="21"/>
      <c r="D4" s="118" t="s">
        <v>125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20" t="str">
        <f>'Rekapitulace stavby'!K6</f>
        <v>Stavební úpravy a přístavba krytého bazénu ve Studénce, Budovatelská 769, 742 13 Studénka - Butovice</v>
      </c>
      <c r="F7" s="321"/>
      <c r="G7" s="321"/>
      <c r="H7" s="321"/>
      <c r="L7" s="21"/>
    </row>
    <row r="8" spans="2:12" s="1" customFormat="1" ht="12" customHeight="1">
      <c r="B8" s="21"/>
      <c r="D8" s="120" t="s">
        <v>126</v>
      </c>
      <c r="L8" s="21"/>
    </row>
    <row r="9" spans="1:31" s="2" customFormat="1" ht="16.5" customHeight="1">
      <c r="A9" s="35"/>
      <c r="B9" s="40"/>
      <c r="C9" s="35"/>
      <c r="D9" s="35"/>
      <c r="E9" s="320" t="s">
        <v>2482</v>
      </c>
      <c r="F9" s="323"/>
      <c r="G9" s="323"/>
      <c r="H9" s="32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2326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22" t="s">
        <v>2483</v>
      </c>
      <c r="F11" s="323"/>
      <c r="G11" s="323"/>
      <c r="H11" s="323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26.10.2021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26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27</v>
      </c>
      <c r="F17" s="35"/>
      <c r="G17" s="35"/>
      <c r="H17" s="35"/>
      <c r="I17" s="120" t="s">
        <v>28</v>
      </c>
      <c r="J17" s="111" t="s">
        <v>29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30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4" t="str">
        <f>'Rekapitulace stavby'!E14</f>
        <v>Vyplň údaj</v>
      </c>
      <c r="F20" s="325"/>
      <c r="G20" s="325"/>
      <c r="H20" s="325"/>
      <c r="I20" s="120" t="s">
        <v>28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32</v>
      </c>
      <c r="E22" s="35"/>
      <c r="F22" s="35"/>
      <c r="G22" s="35"/>
      <c r="H22" s="35"/>
      <c r="I22" s="120" t="s">
        <v>25</v>
      </c>
      <c r="J22" s="111" t="s">
        <v>33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34</v>
      </c>
      <c r="F23" s="35"/>
      <c r="G23" s="35"/>
      <c r="H23" s="35"/>
      <c r="I23" s="120" t="s">
        <v>28</v>
      </c>
      <c r="J23" s="111" t="s">
        <v>35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37</v>
      </c>
      <c r="E25" s="35"/>
      <c r="F25" s="35"/>
      <c r="G25" s="35"/>
      <c r="H25" s="35"/>
      <c r="I25" s="120" t="s">
        <v>25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21</v>
      </c>
      <c r="F26" s="35"/>
      <c r="G26" s="35"/>
      <c r="H26" s="35"/>
      <c r="I26" s="120" t="s">
        <v>28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38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6" t="s">
        <v>1</v>
      </c>
      <c r="F29" s="326"/>
      <c r="G29" s="326"/>
      <c r="H29" s="326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39</v>
      </c>
      <c r="E32" s="35"/>
      <c r="F32" s="35"/>
      <c r="G32" s="35"/>
      <c r="H32" s="35"/>
      <c r="I32" s="35"/>
      <c r="J32" s="127">
        <f>ROUND(J120,2)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41</v>
      </c>
      <c r="G34" s="35"/>
      <c r="H34" s="35"/>
      <c r="I34" s="128" t="s">
        <v>40</v>
      </c>
      <c r="J34" s="128" t="s">
        <v>42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43</v>
      </c>
      <c r="E35" s="120" t="s">
        <v>44</v>
      </c>
      <c r="F35" s="130">
        <f>ROUND((SUM(BE120:BE153)),2)</f>
        <v>0</v>
      </c>
      <c r="G35" s="35"/>
      <c r="H35" s="35"/>
      <c r="I35" s="131">
        <v>0.21</v>
      </c>
      <c r="J35" s="130">
        <f>ROUND(((SUM(BE120:BE153))*I35),2)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45</v>
      </c>
      <c r="F36" s="130">
        <f>ROUND((SUM(BF120:BF153)),2)</f>
        <v>0</v>
      </c>
      <c r="G36" s="35"/>
      <c r="H36" s="35"/>
      <c r="I36" s="131">
        <v>0.15</v>
      </c>
      <c r="J36" s="130">
        <f>ROUND(((SUM(BF120:BF153))*I36),2)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46</v>
      </c>
      <c r="F37" s="130">
        <f>ROUND((SUM(BG120:BG153)),2)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47</v>
      </c>
      <c r="F38" s="130">
        <f>ROUND((SUM(BH120:BH153)),2)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48</v>
      </c>
      <c r="F39" s="130">
        <f>ROUND((SUM(BI120:BI153)),2)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49</v>
      </c>
      <c r="E41" s="134"/>
      <c r="F41" s="134"/>
      <c r="G41" s="135" t="s">
        <v>50</v>
      </c>
      <c r="H41" s="136" t="s">
        <v>51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52</v>
      </c>
      <c r="E50" s="140"/>
      <c r="F50" s="140"/>
      <c r="G50" s="139" t="s">
        <v>53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54</v>
      </c>
      <c r="E61" s="142"/>
      <c r="F61" s="143" t="s">
        <v>55</v>
      </c>
      <c r="G61" s="141" t="s">
        <v>54</v>
      </c>
      <c r="H61" s="142"/>
      <c r="I61" s="142"/>
      <c r="J61" s="144" t="s">
        <v>55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56</v>
      </c>
      <c r="E65" s="145"/>
      <c r="F65" s="145"/>
      <c r="G65" s="139" t="s">
        <v>57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54</v>
      </c>
      <c r="E76" s="142"/>
      <c r="F76" s="143" t="s">
        <v>55</v>
      </c>
      <c r="G76" s="141" t="s">
        <v>54</v>
      </c>
      <c r="H76" s="142"/>
      <c r="I76" s="142"/>
      <c r="J76" s="144" t="s">
        <v>55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7" t="str">
        <f>E7</f>
        <v>Stavební úpravy a přístavba krytého bazénu ve Studénce, Budovatelská 769, 742 13 Studénka - Butovice</v>
      </c>
      <c r="F85" s="328"/>
      <c r="G85" s="328"/>
      <c r="H85" s="32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126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7" t="s">
        <v>2482</v>
      </c>
      <c r="F87" s="329"/>
      <c r="G87" s="329"/>
      <c r="H87" s="32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2326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80" t="str">
        <f>E11</f>
        <v>01 - Technologie - Plavecký bazén</v>
      </c>
      <c r="F89" s="329"/>
      <c r="G89" s="329"/>
      <c r="H89" s="329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 xml:space="preserve"> </v>
      </c>
      <c r="G91" s="37"/>
      <c r="H91" s="37"/>
      <c r="I91" s="30" t="s">
        <v>22</v>
      </c>
      <c r="J91" s="67" t="str">
        <f>IF(J14="","",J14)</f>
        <v>26.10.2021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Město Studénka</v>
      </c>
      <c r="G93" s="37"/>
      <c r="H93" s="37"/>
      <c r="I93" s="30" t="s">
        <v>32</v>
      </c>
      <c r="J93" s="33" t="str">
        <f>E23</f>
        <v>Michal Pospíšil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30</v>
      </c>
      <c r="D94" s="37"/>
      <c r="E94" s="37"/>
      <c r="F94" s="28" t="str">
        <f>IF(E20="","",E20)</f>
        <v>Vyplň údaj</v>
      </c>
      <c r="G94" s="37"/>
      <c r="H94" s="37"/>
      <c r="I94" s="30" t="s">
        <v>37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129</v>
      </c>
      <c r="D96" s="151"/>
      <c r="E96" s="151"/>
      <c r="F96" s="151"/>
      <c r="G96" s="151"/>
      <c r="H96" s="151"/>
      <c r="I96" s="151"/>
      <c r="J96" s="152" t="s">
        <v>130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131</v>
      </c>
      <c r="D98" s="37"/>
      <c r="E98" s="37"/>
      <c r="F98" s="37"/>
      <c r="G98" s="37"/>
      <c r="H98" s="37"/>
      <c r="I98" s="37"/>
      <c r="J98" s="85">
        <f>J120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132</v>
      </c>
    </row>
    <row r="99" spans="1:31" s="2" customFormat="1" ht="21.7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159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27" t="str">
        <f>E7</f>
        <v>Stavební úpravy a přístavba krytého bazénu ve Studénce, Budovatelská 769, 742 13 Studénka - Butovice</v>
      </c>
      <c r="F108" s="328"/>
      <c r="G108" s="328"/>
      <c r="H108" s="328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2:12" s="1" customFormat="1" ht="12" customHeight="1">
      <c r="B109" s="22"/>
      <c r="C109" s="30" t="s">
        <v>126</v>
      </c>
      <c r="D109" s="23"/>
      <c r="E109" s="23"/>
      <c r="F109" s="23"/>
      <c r="G109" s="23"/>
      <c r="H109" s="23"/>
      <c r="I109" s="23"/>
      <c r="J109" s="23"/>
      <c r="K109" s="23"/>
      <c r="L109" s="21"/>
    </row>
    <row r="110" spans="1:31" s="2" customFormat="1" ht="16.5" customHeight="1">
      <c r="A110" s="35"/>
      <c r="B110" s="36"/>
      <c r="C110" s="37"/>
      <c r="D110" s="37"/>
      <c r="E110" s="327" t="s">
        <v>2482</v>
      </c>
      <c r="F110" s="329"/>
      <c r="G110" s="329"/>
      <c r="H110" s="329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2326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280" t="str">
        <f>E11</f>
        <v>01 - Technologie - Plavecký bazén</v>
      </c>
      <c r="F112" s="329"/>
      <c r="G112" s="329"/>
      <c r="H112" s="329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20</v>
      </c>
      <c r="D114" s="37"/>
      <c r="E114" s="37"/>
      <c r="F114" s="28" t="str">
        <f>F14</f>
        <v xml:space="preserve"> </v>
      </c>
      <c r="G114" s="37"/>
      <c r="H114" s="37"/>
      <c r="I114" s="30" t="s">
        <v>22</v>
      </c>
      <c r="J114" s="67" t="str">
        <f>IF(J14="","",J14)</f>
        <v>26.10.2021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2" customHeight="1">
      <c r="A116" s="35"/>
      <c r="B116" s="36"/>
      <c r="C116" s="30" t="s">
        <v>24</v>
      </c>
      <c r="D116" s="37"/>
      <c r="E116" s="37"/>
      <c r="F116" s="28" t="str">
        <f>E17</f>
        <v>Město Studénka</v>
      </c>
      <c r="G116" s="37"/>
      <c r="H116" s="37"/>
      <c r="I116" s="30" t="s">
        <v>32</v>
      </c>
      <c r="J116" s="33" t="str">
        <f>E23</f>
        <v>Michal Pospíšil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2" customHeight="1">
      <c r="A117" s="35"/>
      <c r="B117" s="36"/>
      <c r="C117" s="30" t="s">
        <v>30</v>
      </c>
      <c r="D117" s="37"/>
      <c r="E117" s="37"/>
      <c r="F117" s="28" t="str">
        <f>IF(E20="","",E20)</f>
        <v>Vyplň údaj</v>
      </c>
      <c r="G117" s="37"/>
      <c r="H117" s="37"/>
      <c r="I117" s="30" t="s">
        <v>37</v>
      </c>
      <c r="J117" s="33" t="str">
        <f>E26</f>
        <v xml:space="preserve"> 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0.3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1" customFormat="1" ht="29.25" customHeight="1">
      <c r="A119" s="165"/>
      <c r="B119" s="166"/>
      <c r="C119" s="167" t="s">
        <v>160</v>
      </c>
      <c r="D119" s="168" t="s">
        <v>64</v>
      </c>
      <c r="E119" s="168" t="s">
        <v>60</v>
      </c>
      <c r="F119" s="168" t="s">
        <v>61</v>
      </c>
      <c r="G119" s="168" t="s">
        <v>161</v>
      </c>
      <c r="H119" s="168" t="s">
        <v>162</v>
      </c>
      <c r="I119" s="168" t="s">
        <v>163</v>
      </c>
      <c r="J119" s="168" t="s">
        <v>130</v>
      </c>
      <c r="K119" s="169" t="s">
        <v>164</v>
      </c>
      <c r="L119" s="170"/>
      <c r="M119" s="76" t="s">
        <v>1</v>
      </c>
      <c r="N119" s="77" t="s">
        <v>43</v>
      </c>
      <c r="O119" s="77" t="s">
        <v>165</v>
      </c>
      <c r="P119" s="77" t="s">
        <v>166</v>
      </c>
      <c r="Q119" s="77" t="s">
        <v>167</v>
      </c>
      <c r="R119" s="77" t="s">
        <v>168</v>
      </c>
      <c r="S119" s="77" t="s">
        <v>169</v>
      </c>
      <c r="T119" s="78" t="s">
        <v>170</v>
      </c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</row>
    <row r="120" spans="1:63" s="2" customFormat="1" ht="22.9" customHeight="1">
      <c r="A120" s="35"/>
      <c r="B120" s="36"/>
      <c r="C120" s="83" t="s">
        <v>171</v>
      </c>
      <c r="D120" s="37"/>
      <c r="E120" s="37"/>
      <c r="F120" s="37"/>
      <c r="G120" s="37"/>
      <c r="H120" s="37"/>
      <c r="I120" s="37"/>
      <c r="J120" s="171">
        <f>BK120</f>
        <v>0</v>
      </c>
      <c r="K120" s="37"/>
      <c r="L120" s="40"/>
      <c r="M120" s="79"/>
      <c r="N120" s="172"/>
      <c r="O120" s="80"/>
      <c r="P120" s="173">
        <f>SUM(P121:P153)</f>
        <v>0</v>
      </c>
      <c r="Q120" s="80"/>
      <c r="R120" s="173">
        <f>SUM(R121:R153)</f>
        <v>0</v>
      </c>
      <c r="S120" s="80"/>
      <c r="T120" s="174">
        <f>SUM(T121:T153)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78</v>
      </c>
      <c r="AU120" s="18" t="s">
        <v>132</v>
      </c>
      <c r="BK120" s="175">
        <f>SUM(BK121:BK153)</f>
        <v>0</v>
      </c>
    </row>
    <row r="121" spans="1:65" s="2" customFormat="1" ht="24.2" customHeight="1">
      <c r="A121" s="35"/>
      <c r="B121" s="36"/>
      <c r="C121" s="192" t="s">
        <v>87</v>
      </c>
      <c r="D121" s="192" t="s">
        <v>176</v>
      </c>
      <c r="E121" s="193" t="s">
        <v>2484</v>
      </c>
      <c r="F121" s="194" t="s">
        <v>2485</v>
      </c>
      <c r="G121" s="195" t="s">
        <v>1342</v>
      </c>
      <c r="H121" s="196">
        <v>2</v>
      </c>
      <c r="I121" s="197"/>
      <c r="J121" s="198">
        <f>ROUND(I121*H121,2)</f>
        <v>0</v>
      </c>
      <c r="K121" s="194" t="s">
        <v>1</v>
      </c>
      <c r="L121" s="40"/>
      <c r="M121" s="199" t="s">
        <v>1</v>
      </c>
      <c r="N121" s="200" t="s">
        <v>44</v>
      </c>
      <c r="O121" s="72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3" t="s">
        <v>181</v>
      </c>
      <c r="AT121" s="203" t="s">
        <v>176</v>
      </c>
      <c r="AU121" s="203" t="s">
        <v>79</v>
      </c>
      <c r="AY121" s="18" t="s">
        <v>174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18" t="s">
        <v>87</v>
      </c>
      <c r="BK121" s="204">
        <f>ROUND(I121*H121,2)</f>
        <v>0</v>
      </c>
      <c r="BL121" s="18" t="s">
        <v>181</v>
      </c>
      <c r="BM121" s="203" t="s">
        <v>2486</v>
      </c>
    </row>
    <row r="122" spans="1:65" s="2" customFormat="1" ht="14.45" customHeight="1">
      <c r="A122" s="35"/>
      <c r="B122" s="36"/>
      <c r="C122" s="192" t="s">
        <v>89</v>
      </c>
      <c r="D122" s="192" t="s">
        <v>176</v>
      </c>
      <c r="E122" s="193" t="s">
        <v>2487</v>
      </c>
      <c r="F122" s="194" t="s">
        <v>2488</v>
      </c>
      <c r="G122" s="195" t="s">
        <v>1342</v>
      </c>
      <c r="H122" s="196">
        <v>1</v>
      </c>
      <c r="I122" s="197"/>
      <c r="J122" s="198">
        <f>ROUND(I122*H122,2)</f>
        <v>0</v>
      </c>
      <c r="K122" s="194" t="s">
        <v>1</v>
      </c>
      <c r="L122" s="40"/>
      <c r="M122" s="199" t="s">
        <v>1</v>
      </c>
      <c r="N122" s="200" t="s">
        <v>44</v>
      </c>
      <c r="O122" s="72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3" t="s">
        <v>181</v>
      </c>
      <c r="AT122" s="203" t="s">
        <v>176</v>
      </c>
      <c r="AU122" s="203" t="s">
        <v>79</v>
      </c>
      <c r="AY122" s="18" t="s">
        <v>174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18" t="s">
        <v>87</v>
      </c>
      <c r="BK122" s="204">
        <f>ROUND(I122*H122,2)</f>
        <v>0</v>
      </c>
      <c r="BL122" s="18" t="s">
        <v>181</v>
      </c>
      <c r="BM122" s="203" t="s">
        <v>2489</v>
      </c>
    </row>
    <row r="123" spans="1:65" s="2" customFormat="1" ht="14.45" customHeight="1">
      <c r="A123" s="35"/>
      <c r="B123" s="36"/>
      <c r="C123" s="192" t="s">
        <v>194</v>
      </c>
      <c r="D123" s="192" t="s">
        <v>176</v>
      </c>
      <c r="E123" s="193" t="s">
        <v>2490</v>
      </c>
      <c r="F123" s="194" t="s">
        <v>2491</v>
      </c>
      <c r="G123" s="195" t="s">
        <v>334</v>
      </c>
      <c r="H123" s="196">
        <v>1660</v>
      </c>
      <c r="I123" s="197"/>
      <c r="J123" s="198">
        <f>ROUND(I123*H123,2)</f>
        <v>0</v>
      </c>
      <c r="K123" s="194" t="s">
        <v>1</v>
      </c>
      <c r="L123" s="40"/>
      <c r="M123" s="199" t="s">
        <v>1</v>
      </c>
      <c r="N123" s="200" t="s">
        <v>44</v>
      </c>
      <c r="O123" s="72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3" t="s">
        <v>181</v>
      </c>
      <c r="AT123" s="203" t="s">
        <v>176</v>
      </c>
      <c r="AU123" s="203" t="s">
        <v>79</v>
      </c>
      <c r="AY123" s="18" t="s">
        <v>174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18" t="s">
        <v>87</v>
      </c>
      <c r="BK123" s="204">
        <f>ROUND(I123*H123,2)</f>
        <v>0</v>
      </c>
      <c r="BL123" s="18" t="s">
        <v>181</v>
      </c>
      <c r="BM123" s="203" t="s">
        <v>2492</v>
      </c>
    </row>
    <row r="124" spans="1:47" s="2" customFormat="1" ht="29.25">
      <c r="A124" s="35"/>
      <c r="B124" s="36"/>
      <c r="C124" s="37"/>
      <c r="D124" s="207" t="s">
        <v>2337</v>
      </c>
      <c r="E124" s="37"/>
      <c r="F124" s="263" t="s">
        <v>2493</v>
      </c>
      <c r="G124" s="37"/>
      <c r="H124" s="37"/>
      <c r="I124" s="264"/>
      <c r="J124" s="37"/>
      <c r="K124" s="37"/>
      <c r="L124" s="40"/>
      <c r="M124" s="265"/>
      <c r="N124" s="266"/>
      <c r="O124" s="72"/>
      <c r="P124" s="72"/>
      <c r="Q124" s="72"/>
      <c r="R124" s="72"/>
      <c r="S124" s="72"/>
      <c r="T124" s="73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2337</v>
      </c>
      <c r="AU124" s="18" t="s">
        <v>79</v>
      </c>
    </row>
    <row r="125" spans="1:65" s="2" customFormat="1" ht="14.45" customHeight="1">
      <c r="A125" s="35"/>
      <c r="B125" s="36"/>
      <c r="C125" s="192" t="s">
        <v>181</v>
      </c>
      <c r="D125" s="192" t="s">
        <v>176</v>
      </c>
      <c r="E125" s="193" t="s">
        <v>2494</v>
      </c>
      <c r="F125" s="194" t="s">
        <v>2495</v>
      </c>
      <c r="G125" s="195" t="s">
        <v>1342</v>
      </c>
      <c r="H125" s="196">
        <v>2</v>
      </c>
      <c r="I125" s="197"/>
      <c r="J125" s="198">
        <f>ROUND(I125*H125,2)</f>
        <v>0</v>
      </c>
      <c r="K125" s="194" t="s">
        <v>1</v>
      </c>
      <c r="L125" s="40"/>
      <c r="M125" s="199" t="s">
        <v>1</v>
      </c>
      <c r="N125" s="200" t="s">
        <v>44</v>
      </c>
      <c r="O125" s="7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3" t="s">
        <v>181</v>
      </c>
      <c r="AT125" s="203" t="s">
        <v>176</v>
      </c>
      <c r="AU125" s="203" t="s">
        <v>79</v>
      </c>
      <c r="AY125" s="18" t="s">
        <v>174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18" t="s">
        <v>87</v>
      </c>
      <c r="BK125" s="204">
        <f>ROUND(I125*H125,2)</f>
        <v>0</v>
      </c>
      <c r="BL125" s="18" t="s">
        <v>181</v>
      </c>
      <c r="BM125" s="203" t="s">
        <v>2496</v>
      </c>
    </row>
    <row r="126" spans="1:47" s="2" customFormat="1" ht="19.5">
      <c r="A126" s="35"/>
      <c r="B126" s="36"/>
      <c r="C126" s="37"/>
      <c r="D126" s="207" t="s">
        <v>2337</v>
      </c>
      <c r="E126" s="37"/>
      <c r="F126" s="263" t="s">
        <v>2497</v>
      </c>
      <c r="G126" s="37"/>
      <c r="H126" s="37"/>
      <c r="I126" s="264"/>
      <c r="J126" s="37"/>
      <c r="K126" s="37"/>
      <c r="L126" s="40"/>
      <c r="M126" s="265"/>
      <c r="N126" s="266"/>
      <c r="O126" s="72"/>
      <c r="P126" s="72"/>
      <c r="Q126" s="72"/>
      <c r="R126" s="72"/>
      <c r="S126" s="72"/>
      <c r="T126" s="73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2337</v>
      </c>
      <c r="AU126" s="18" t="s">
        <v>79</v>
      </c>
    </row>
    <row r="127" spans="1:65" s="2" customFormat="1" ht="14.45" customHeight="1">
      <c r="A127" s="35"/>
      <c r="B127" s="36"/>
      <c r="C127" s="192" t="s">
        <v>211</v>
      </c>
      <c r="D127" s="192" t="s">
        <v>176</v>
      </c>
      <c r="E127" s="193" t="s">
        <v>2498</v>
      </c>
      <c r="F127" s="194" t="s">
        <v>2499</v>
      </c>
      <c r="G127" s="195" t="s">
        <v>1342</v>
      </c>
      <c r="H127" s="196">
        <v>1</v>
      </c>
      <c r="I127" s="197"/>
      <c r="J127" s="198">
        <f>ROUND(I127*H127,2)</f>
        <v>0</v>
      </c>
      <c r="K127" s="194" t="s">
        <v>1</v>
      </c>
      <c r="L127" s="40"/>
      <c r="M127" s="199" t="s">
        <v>1</v>
      </c>
      <c r="N127" s="200" t="s">
        <v>44</v>
      </c>
      <c r="O127" s="7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181</v>
      </c>
      <c r="AT127" s="203" t="s">
        <v>176</v>
      </c>
      <c r="AU127" s="203" t="s">
        <v>79</v>
      </c>
      <c r="AY127" s="18" t="s">
        <v>174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8" t="s">
        <v>87</v>
      </c>
      <c r="BK127" s="204">
        <f>ROUND(I127*H127,2)</f>
        <v>0</v>
      </c>
      <c r="BL127" s="18" t="s">
        <v>181</v>
      </c>
      <c r="BM127" s="203" t="s">
        <v>2500</v>
      </c>
    </row>
    <row r="128" spans="1:47" s="2" customFormat="1" ht="19.5">
      <c r="A128" s="35"/>
      <c r="B128" s="36"/>
      <c r="C128" s="37"/>
      <c r="D128" s="207" t="s">
        <v>2337</v>
      </c>
      <c r="E128" s="37"/>
      <c r="F128" s="263" t="s">
        <v>2501</v>
      </c>
      <c r="G128" s="37"/>
      <c r="H128" s="37"/>
      <c r="I128" s="264"/>
      <c r="J128" s="37"/>
      <c r="K128" s="37"/>
      <c r="L128" s="40"/>
      <c r="M128" s="265"/>
      <c r="N128" s="266"/>
      <c r="O128" s="72"/>
      <c r="P128" s="72"/>
      <c r="Q128" s="72"/>
      <c r="R128" s="72"/>
      <c r="S128" s="72"/>
      <c r="T128" s="73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2337</v>
      </c>
      <c r="AU128" s="18" t="s">
        <v>79</v>
      </c>
    </row>
    <row r="129" spans="1:65" s="2" customFormat="1" ht="14.45" customHeight="1">
      <c r="A129" s="35"/>
      <c r="B129" s="36"/>
      <c r="C129" s="192" t="s">
        <v>218</v>
      </c>
      <c r="D129" s="192" t="s">
        <v>176</v>
      </c>
      <c r="E129" s="193" t="s">
        <v>2502</v>
      </c>
      <c r="F129" s="194" t="s">
        <v>2503</v>
      </c>
      <c r="G129" s="195" t="s">
        <v>1342</v>
      </c>
      <c r="H129" s="196">
        <v>1</v>
      </c>
      <c r="I129" s="197"/>
      <c r="J129" s="198">
        <f>ROUND(I129*H129,2)</f>
        <v>0</v>
      </c>
      <c r="K129" s="194" t="s">
        <v>1</v>
      </c>
      <c r="L129" s="40"/>
      <c r="M129" s="199" t="s">
        <v>1</v>
      </c>
      <c r="N129" s="200" t="s">
        <v>44</v>
      </c>
      <c r="O129" s="7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181</v>
      </c>
      <c r="AT129" s="203" t="s">
        <v>176</v>
      </c>
      <c r="AU129" s="203" t="s">
        <v>79</v>
      </c>
      <c r="AY129" s="18" t="s">
        <v>174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8" t="s">
        <v>87</v>
      </c>
      <c r="BK129" s="204">
        <f>ROUND(I129*H129,2)</f>
        <v>0</v>
      </c>
      <c r="BL129" s="18" t="s">
        <v>181</v>
      </c>
      <c r="BM129" s="203" t="s">
        <v>2504</v>
      </c>
    </row>
    <row r="130" spans="1:47" s="2" customFormat="1" ht="19.5">
      <c r="A130" s="35"/>
      <c r="B130" s="36"/>
      <c r="C130" s="37"/>
      <c r="D130" s="207" t="s">
        <v>2337</v>
      </c>
      <c r="E130" s="37"/>
      <c r="F130" s="263" t="s">
        <v>2505</v>
      </c>
      <c r="G130" s="37"/>
      <c r="H130" s="37"/>
      <c r="I130" s="264"/>
      <c r="J130" s="37"/>
      <c r="K130" s="37"/>
      <c r="L130" s="40"/>
      <c r="M130" s="265"/>
      <c r="N130" s="266"/>
      <c r="O130" s="72"/>
      <c r="P130" s="72"/>
      <c r="Q130" s="72"/>
      <c r="R130" s="72"/>
      <c r="S130" s="72"/>
      <c r="T130" s="73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2337</v>
      </c>
      <c r="AU130" s="18" t="s">
        <v>79</v>
      </c>
    </row>
    <row r="131" spans="1:65" s="2" customFormat="1" ht="14.45" customHeight="1">
      <c r="A131" s="35"/>
      <c r="B131" s="36"/>
      <c r="C131" s="192" t="s">
        <v>231</v>
      </c>
      <c r="D131" s="192" t="s">
        <v>176</v>
      </c>
      <c r="E131" s="193" t="s">
        <v>2506</v>
      </c>
      <c r="F131" s="194" t="s">
        <v>2507</v>
      </c>
      <c r="G131" s="195" t="s">
        <v>1342</v>
      </c>
      <c r="H131" s="196">
        <v>1</v>
      </c>
      <c r="I131" s="197"/>
      <c r="J131" s="198">
        <f>ROUND(I131*H131,2)</f>
        <v>0</v>
      </c>
      <c r="K131" s="194" t="s">
        <v>1</v>
      </c>
      <c r="L131" s="40"/>
      <c r="M131" s="199" t="s">
        <v>1</v>
      </c>
      <c r="N131" s="200" t="s">
        <v>44</v>
      </c>
      <c r="O131" s="7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181</v>
      </c>
      <c r="AT131" s="203" t="s">
        <v>176</v>
      </c>
      <c r="AU131" s="203" t="s">
        <v>79</v>
      </c>
      <c r="AY131" s="18" t="s">
        <v>174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8" t="s">
        <v>87</v>
      </c>
      <c r="BK131" s="204">
        <f>ROUND(I131*H131,2)</f>
        <v>0</v>
      </c>
      <c r="BL131" s="18" t="s">
        <v>181</v>
      </c>
      <c r="BM131" s="203" t="s">
        <v>2508</v>
      </c>
    </row>
    <row r="132" spans="1:47" s="2" customFormat="1" ht="19.5">
      <c r="A132" s="35"/>
      <c r="B132" s="36"/>
      <c r="C132" s="37"/>
      <c r="D132" s="207" t="s">
        <v>2337</v>
      </c>
      <c r="E132" s="37"/>
      <c r="F132" s="263" t="s">
        <v>2509</v>
      </c>
      <c r="G132" s="37"/>
      <c r="H132" s="37"/>
      <c r="I132" s="264"/>
      <c r="J132" s="37"/>
      <c r="K132" s="37"/>
      <c r="L132" s="40"/>
      <c r="M132" s="265"/>
      <c r="N132" s="266"/>
      <c r="O132" s="72"/>
      <c r="P132" s="72"/>
      <c r="Q132" s="72"/>
      <c r="R132" s="72"/>
      <c r="S132" s="72"/>
      <c r="T132" s="73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2337</v>
      </c>
      <c r="AU132" s="18" t="s">
        <v>79</v>
      </c>
    </row>
    <row r="133" spans="1:65" s="2" customFormat="1" ht="14.45" customHeight="1">
      <c r="A133" s="35"/>
      <c r="B133" s="36"/>
      <c r="C133" s="192" t="s">
        <v>238</v>
      </c>
      <c r="D133" s="192" t="s">
        <v>176</v>
      </c>
      <c r="E133" s="193" t="s">
        <v>2510</v>
      </c>
      <c r="F133" s="194" t="s">
        <v>2511</v>
      </c>
      <c r="G133" s="195" t="s">
        <v>1342</v>
      </c>
      <c r="H133" s="196">
        <v>1</v>
      </c>
      <c r="I133" s="197"/>
      <c r="J133" s="198">
        <f>ROUND(I133*H133,2)</f>
        <v>0</v>
      </c>
      <c r="K133" s="194" t="s">
        <v>1</v>
      </c>
      <c r="L133" s="40"/>
      <c r="M133" s="199" t="s">
        <v>1</v>
      </c>
      <c r="N133" s="200" t="s">
        <v>44</v>
      </c>
      <c r="O133" s="7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181</v>
      </c>
      <c r="AT133" s="203" t="s">
        <v>176</v>
      </c>
      <c r="AU133" s="203" t="s">
        <v>79</v>
      </c>
      <c r="AY133" s="18" t="s">
        <v>174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8" t="s">
        <v>87</v>
      </c>
      <c r="BK133" s="204">
        <f>ROUND(I133*H133,2)</f>
        <v>0</v>
      </c>
      <c r="BL133" s="18" t="s">
        <v>181</v>
      </c>
      <c r="BM133" s="203" t="s">
        <v>2512</v>
      </c>
    </row>
    <row r="134" spans="1:65" s="2" customFormat="1" ht="14.45" customHeight="1">
      <c r="A134" s="35"/>
      <c r="B134" s="36"/>
      <c r="C134" s="192" t="s">
        <v>245</v>
      </c>
      <c r="D134" s="192" t="s">
        <v>176</v>
      </c>
      <c r="E134" s="193" t="s">
        <v>2513</v>
      </c>
      <c r="F134" s="194" t="s">
        <v>2514</v>
      </c>
      <c r="G134" s="195" t="s">
        <v>1342</v>
      </c>
      <c r="H134" s="196">
        <v>3</v>
      </c>
      <c r="I134" s="197"/>
      <c r="J134" s="198">
        <f>ROUND(I134*H134,2)</f>
        <v>0</v>
      </c>
      <c r="K134" s="194" t="s">
        <v>1</v>
      </c>
      <c r="L134" s="40"/>
      <c r="M134" s="199" t="s">
        <v>1</v>
      </c>
      <c r="N134" s="200" t="s">
        <v>44</v>
      </c>
      <c r="O134" s="72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3" t="s">
        <v>181</v>
      </c>
      <c r="AT134" s="203" t="s">
        <v>176</v>
      </c>
      <c r="AU134" s="203" t="s">
        <v>79</v>
      </c>
      <c r="AY134" s="18" t="s">
        <v>174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8" t="s">
        <v>87</v>
      </c>
      <c r="BK134" s="204">
        <f>ROUND(I134*H134,2)</f>
        <v>0</v>
      </c>
      <c r="BL134" s="18" t="s">
        <v>181</v>
      </c>
      <c r="BM134" s="203" t="s">
        <v>2515</v>
      </c>
    </row>
    <row r="135" spans="1:47" s="2" customFormat="1" ht="19.5">
      <c r="A135" s="35"/>
      <c r="B135" s="36"/>
      <c r="C135" s="37"/>
      <c r="D135" s="207" t="s">
        <v>2337</v>
      </c>
      <c r="E135" s="37"/>
      <c r="F135" s="263" t="s">
        <v>2516</v>
      </c>
      <c r="G135" s="37"/>
      <c r="H135" s="37"/>
      <c r="I135" s="264"/>
      <c r="J135" s="37"/>
      <c r="K135" s="37"/>
      <c r="L135" s="40"/>
      <c r="M135" s="265"/>
      <c r="N135" s="266"/>
      <c r="O135" s="72"/>
      <c r="P135" s="72"/>
      <c r="Q135" s="72"/>
      <c r="R135" s="72"/>
      <c r="S135" s="72"/>
      <c r="T135" s="73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2337</v>
      </c>
      <c r="AU135" s="18" t="s">
        <v>79</v>
      </c>
    </row>
    <row r="136" spans="1:65" s="2" customFormat="1" ht="14.45" customHeight="1">
      <c r="A136" s="35"/>
      <c r="B136" s="36"/>
      <c r="C136" s="192" t="s">
        <v>252</v>
      </c>
      <c r="D136" s="192" t="s">
        <v>176</v>
      </c>
      <c r="E136" s="193" t="s">
        <v>2517</v>
      </c>
      <c r="F136" s="194" t="s">
        <v>2518</v>
      </c>
      <c r="G136" s="195" t="s">
        <v>1342</v>
      </c>
      <c r="H136" s="196">
        <v>1</v>
      </c>
      <c r="I136" s="197"/>
      <c r="J136" s="198">
        <f>ROUND(I136*H136,2)</f>
        <v>0</v>
      </c>
      <c r="K136" s="194" t="s">
        <v>1</v>
      </c>
      <c r="L136" s="40"/>
      <c r="M136" s="199" t="s">
        <v>1</v>
      </c>
      <c r="N136" s="200" t="s">
        <v>44</v>
      </c>
      <c r="O136" s="72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3" t="s">
        <v>181</v>
      </c>
      <c r="AT136" s="203" t="s">
        <v>176</v>
      </c>
      <c r="AU136" s="203" t="s">
        <v>79</v>
      </c>
      <c r="AY136" s="18" t="s">
        <v>174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8" t="s">
        <v>87</v>
      </c>
      <c r="BK136" s="204">
        <f>ROUND(I136*H136,2)</f>
        <v>0</v>
      </c>
      <c r="BL136" s="18" t="s">
        <v>181</v>
      </c>
      <c r="BM136" s="203" t="s">
        <v>2519</v>
      </c>
    </row>
    <row r="137" spans="1:65" s="2" customFormat="1" ht="14.45" customHeight="1">
      <c r="A137" s="35"/>
      <c r="B137" s="36"/>
      <c r="C137" s="192" t="s">
        <v>256</v>
      </c>
      <c r="D137" s="192" t="s">
        <v>176</v>
      </c>
      <c r="E137" s="193" t="s">
        <v>2520</v>
      </c>
      <c r="F137" s="194" t="s">
        <v>2521</v>
      </c>
      <c r="G137" s="195" t="s">
        <v>1342</v>
      </c>
      <c r="H137" s="196">
        <v>1</v>
      </c>
      <c r="I137" s="197"/>
      <c r="J137" s="198">
        <f>ROUND(I137*H137,2)</f>
        <v>0</v>
      </c>
      <c r="K137" s="194" t="s">
        <v>1</v>
      </c>
      <c r="L137" s="40"/>
      <c r="M137" s="199" t="s">
        <v>1</v>
      </c>
      <c r="N137" s="200" t="s">
        <v>44</v>
      </c>
      <c r="O137" s="7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181</v>
      </c>
      <c r="AT137" s="203" t="s">
        <v>176</v>
      </c>
      <c r="AU137" s="203" t="s">
        <v>79</v>
      </c>
      <c r="AY137" s="18" t="s">
        <v>174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8" t="s">
        <v>87</v>
      </c>
      <c r="BK137" s="204">
        <f>ROUND(I137*H137,2)</f>
        <v>0</v>
      </c>
      <c r="BL137" s="18" t="s">
        <v>181</v>
      </c>
      <c r="BM137" s="203" t="s">
        <v>2522</v>
      </c>
    </row>
    <row r="138" spans="1:47" s="2" customFormat="1" ht="19.5">
      <c r="A138" s="35"/>
      <c r="B138" s="36"/>
      <c r="C138" s="37"/>
      <c r="D138" s="207" t="s">
        <v>2337</v>
      </c>
      <c r="E138" s="37"/>
      <c r="F138" s="263" t="s">
        <v>2523</v>
      </c>
      <c r="G138" s="37"/>
      <c r="H138" s="37"/>
      <c r="I138" s="264"/>
      <c r="J138" s="37"/>
      <c r="K138" s="37"/>
      <c r="L138" s="40"/>
      <c r="M138" s="265"/>
      <c r="N138" s="266"/>
      <c r="O138" s="72"/>
      <c r="P138" s="72"/>
      <c r="Q138" s="72"/>
      <c r="R138" s="72"/>
      <c r="S138" s="72"/>
      <c r="T138" s="73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2337</v>
      </c>
      <c r="AU138" s="18" t="s">
        <v>79</v>
      </c>
    </row>
    <row r="139" spans="1:65" s="2" customFormat="1" ht="14.45" customHeight="1">
      <c r="A139" s="35"/>
      <c r="B139" s="36"/>
      <c r="C139" s="192" t="s">
        <v>260</v>
      </c>
      <c r="D139" s="192" t="s">
        <v>176</v>
      </c>
      <c r="E139" s="193" t="s">
        <v>2524</v>
      </c>
      <c r="F139" s="194" t="s">
        <v>2525</v>
      </c>
      <c r="G139" s="195" t="s">
        <v>1342</v>
      </c>
      <c r="H139" s="196">
        <v>1</v>
      </c>
      <c r="I139" s="197"/>
      <c r="J139" s="198">
        <f>ROUND(I139*H139,2)</f>
        <v>0</v>
      </c>
      <c r="K139" s="194" t="s">
        <v>1</v>
      </c>
      <c r="L139" s="40"/>
      <c r="M139" s="199" t="s">
        <v>1</v>
      </c>
      <c r="N139" s="200" t="s">
        <v>44</v>
      </c>
      <c r="O139" s="72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3" t="s">
        <v>181</v>
      </c>
      <c r="AT139" s="203" t="s">
        <v>176</v>
      </c>
      <c r="AU139" s="203" t="s">
        <v>79</v>
      </c>
      <c r="AY139" s="18" t="s">
        <v>174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8" t="s">
        <v>87</v>
      </c>
      <c r="BK139" s="204">
        <f>ROUND(I139*H139,2)</f>
        <v>0</v>
      </c>
      <c r="BL139" s="18" t="s">
        <v>181</v>
      </c>
      <c r="BM139" s="203" t="s">
        <v>2526</v>
      </c>
    </row>
    <row r="140" spans="1:47" s="2" customFormat="1" ht="19.5">
      <c r="A140" s="35"/>
      <c r="B140" s="36"/>
      <c r="C140" s="37"/>
      <c r="D140" s="207" t="s">
        <v>2337</v>
      </c>
      <c r="E140" s="37"/>
      <c r="F140" s="263" t="s">
        <v>2527</v>
      </c>
      <c r="G140" s="37"/>
      <c r="H140" s="37"/>
      <c r="I140" s="264"/>
      <c r="J140" s="37"/>
      <c r="K140" s="37"/>
      <c r="L140" s="40"/>
      <c r="M140" s="265"/>
      <c r="N140" s="266"/>
      <c r="O140" s="72"/>
      <c r="P140" s="72"/>
      <c r="Q140" s="72"/>
      <c r="R140" s="72"/>
      <c r="S140" s="72"/>
      <c r="T140" s="73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2337</v>
      </c>
      <c r="AU140" s="18" t="s">
        <v>79</v>
      </c>
    </row>
    <row r="141" spans="1:65" s="2" customFormat="1" ht="14.45" customHeight="1">
      <c r="A141" s="35"/>
      <c r="B141" s="36"/>
      <c r="C141" s="192" t="s">
        <v>265</v>
      </c>
      <c r="D141" s="192" t="s">
        <v>176</v>
      </c>
      <c r="E141" s="193" t="s">
        <v>2528</v>
      </c>
      <c r="F141" s="194" t="s">
        <v>2529</v>
      </c>
      <c r="G141" s="195" t="s">
        <v>1342</v>
      </c>
      <c r="H141" s="196">
        <v>1</v>
      </c>
      <c r="I141" s="197"/>
      <c r="J141" s="198">
        <f>ROUND(I141*H141,2)</f>
        <v>0</v>
      </c>
      <c r="K141" s="194" t="s">
        <v>1</v>
      </c>
      <c r="L141" s="40"/>
      <c r="M141" s="199" t="s">
        <v>1</v>
      </c>
      <c r="N141" s="200" t="s">
        <v>44</v>
      </c>
      <c r="O141" s="7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181</v>
      </c>
      <c r="AT141" s="203" t="s">
        <v>176</v>
      </c>
      <c r="AU141" s="203" t="s">
        <v>79</v>
      </c>
      <c r="AY141" s="18" t="s">
        <v>174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8" t="s">
        <v>87</v>
      </c>
      <c r="BK141" s="204">
        <f>ROUND(I141*H141,2)</f>
        <v>0</v>
      </c>
      <c r="BL141" s="18" t="s">
        <v>181</v>
      </c>
      <c r="BM141" s="203" t="s">
        <v>2530</v>
      </c>
    </row>
    <row r="142" spans="1:47" s="2" customFormat="1" ht="48.75">
      <c r="A142" s="35"/>
      <c r="B142" s="36"/>
      <c r="C142" s="37"/>
      <c r="D142" s="207" t="s">
        <v>2337</v>
      </c>
      <c r="E142" s="37"/>
      <c r="F142" s="263" t="s">
        <v>2531</v>
      </c>
      <c r="G142" s="37"/>
      <c r="H142" s="37"/>
      <c r="I142" s="264"/>
      <c r="J142" s="37"/>
      <c r="K142" s="37"/>
      <c r="L142" s="40"/>
      <c r="M142" s="265"/>
      <c r="N142" s="266"/>
      <c r="O142" s="72"/>
      <c r="P142" s="72"/>
      <c r="Q142" s="72"/>
      <c r="R142" s="72"/>
      <c r="S142" s="72"/>
      <c r="T142" s="73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2337</v>
      </c>
      <c r="AU142" s="18" t="s">
        <v>79</v>
      </c>
    </row>
    <row r="143" spans="1:65" s="2" customFormat="1" ht="14.45" customHeight="1">
      <c r="A143" s="35"/>
      <c r="B143" s="36"/>
      <c r="C143" s="192" t="s">
        <v>269</v>
      </c>
      <c r="D143" s="192" t="s">
        <v>176</v>
      </c>
      <c r="E143" s="193" t="s">
        <v>2532</v>
      </c>
      <c r="F143" s="194" t="s">
        <v>2533</v>
      </c>
      <c r="G143" s="195" t="s">
        <v>1342</v>
      </c>
      <c r="H143" s="196">
        <v>1</v>
      </c>
      <c r="I143" s="197"/>
      <c r="J143" s="198">
        <f>ROUND(I143*H143,2)</f>
        <v>0</v>
      </c>
      <c r="K143" s="194" t="s">
        <v>1</v>
      </c>
      <c r="L143" s="40"/>
      <c r="M143" s="199" t="s">
        <v>1</v>
      </c>
      <c r="N143" s="200" t="s">
        <v>44</v>
      </c>
      <c r="O143" s="72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181</v>
      </c>
      <c r="AT143" s="203" t="s">
        <v>176</v>
      </c>
      <c r="AU143" s="203" t="s">
        <v>79</v>
      </c>
      <c r="AY143" s="18" t="s">
        <v>174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8" t="s">
        <v>87</v>
      </c>
      <c r="BK143" s="204">
        <f>ROUND(I143*H143,2)</f>
        <v>0</v>
      </c>
      <c r="BL143" s="18" t="s">
        <v>181</v>
      </c>
      <c r="BM143" s="203" t="s">
        <v>2534</v>
      </c>
    </row>
    <row r="144" spans="1:65" s="2" customFormat="1" ht="14.45" customHeight="1">
      <c r="A144" s="35"/>
      <c r="B144" s="36"/>
      <c r="C144" s="192" t="s">
        <v>8</v>
      </c>
      <c r="D144" s="192" t="s">
        <v>176</v>
      </c>
      <c r="E144" s="193" t="s">
        <v>2535</v>
      </c>
      <c r="F144" s="194" t="s">
        <v>2536</v>
      </c>
      <c r="G144" s="195" t="s">
        <v>1342</v>
      </c>
      <c r="H144" s="196">
        <v>1</v>
      </c>
      <c r="I144" s="197"/>
      <c r="J144" s="198">
        <f>ROUND(I144*H144,2)</f>
        <v>0</v>
      </c>
      <c r="K144" s="194" t="s">
        <v>1</v>
      </c>
      <c r="L144" s="40"/>
      <c r="M144" s="199" t="s">
        <v>1</v>
      </c>
      <c r="N144" s="200" t="s">
        <v>44</v>
      </c>
      <c r="O144" s="72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3" t="s">
        <v>181</v>
      </c>
      <c r="AT144" s="203" t="s">
        <v>176</v>
      </c>
      <c r="AU144" s="203" t="s">
        <v>79</v>
      </c>
      <c r="AY144" s="18" t="s">
        <v>174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8" t="s">
        <v>87</v>
      </c>
      <c r="BK144" s="204">
        <f>ROUND(I144*H144,2)</f>
        <v>0</v>
      </c>
      <c r="BL144" s="18" t="s">
        <v>181</v>
      </c>
      <c r="BM144" s="203" t="s">
        <v>2537</v>
      </c>
    </row>
    <row r="145" spans="1:65" s="2" customFormat="1" ht="14.45" customHeight="1">
      <c r="A145" s="35"/>
      <c r="B145" s="36"/>
      <c r="C145" s="192" t="s">
        <v>278</v>
      </c>
      <c r="D145" s="192" t="s">
        <v>176</v>
      </c>
      <c r="E145" s="193" t="s">
        <v>2538</v>
      </c>
      <c r="F145" s="194" t="s">
        <v>2539</v>
      </c>
      <c r="G145" s="195" t="s">
        <v>1342</v>
      </c>
      <c r="H145" s="196">
        <v>1</v>
      </c>
      <c r="I145" s="197"/>
      <c r="J145" s="198">
        <f>ROUND(I145*H145,2)</f>
        <v>0</v>
      </c>
      <c r="K145" s="194" t="s">
        <v>1</v>
      </c>
      <c r="L145" s="40"/>
      <c r="M145" s="199" t="s">
        <v>1</v>
      </c>
      <c r="N145" s="200" t="s">
        <v>44</v>
      </c>
      <c r="O145" s="7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181</v>
      </c>
      <c r="AT145" s="203" t="s">
        <v>176</v>
      </c>
      <c r="AU145" s="203" t="s">
        <v>79</v>
      </c>
      <c r="AY145" s="18" t="s">
        <v>174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8" t="s">
        <v>87</v>
      </c>
      <c r="BK145" s="204">
        <f>ROUND(I145*H145,2)</f>
        <v>0</v>
      </c>
      <c r="BL145" s="18" t="s">
        <v>181</v>
      </c>
      <c r="BM145" s="203" t="s">
        <v>2540</v>
      </c>
    </row>
    <row r="146" spans="1:47" s="2" customFormat="1" ht="48.75">
      <c r="A146" s="35"/>
      <c r="B146" s="36"/>
      <c r="C146" s="37"/>
      <c r="D146" s="207" t="s">
        <v>2337</v>
      </c>
      <c r="E146" s="37"/>
      <c r="F146" s="263" t="s">
        <v>2541</v>
      </c>
      <c r="G146" s="37"/>
      <c r="H146" s="37"/>
      <c r="I146" s="264"/>
      <c r="J146" s="37"/>
      <c r="K146" s="37"/>
      <c r="L146" s="40"/>
      <c r="M146" s="265"/>
      <c r="N146" s="266"/>
      <c r="O146" s="72"/>
      <c r="P146" s="72"/>
      <c r="Q146" s="72"/>
      <c r="R146" s="72"/>
      <c r="S146" s="72"/>
      <c r="T146" s="73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2337</v>
      </c>
      <c r="AU146" s="18" t="s">
        <v>79</v>
      </c>
    </row>
    <row r="147" spans="1:65" s="2" customFormat="1" ht="14.45" customHeight="1">
      <c r="A147" s="35"/>
      <c r="B147" s="36"/>
      <c r="C147" s="192" t="s">
        <v>282</v>
      </c>
      <c r="D147" s="192" t="s">
        <v>176</v>
      </c>
      <c r="E147" s="193" t="s">
        <v>2542</v>
      </c>
      <c r="F147" s="194" t="s">
        <v>2543</v>
      </c>
      <c r="G147" s="195" t="s">
        <v>179</v>
      </c>
      <c r="H147" s="196">
        <v>30</v>
      </c>
      <c r="I147" s="197"/>
      <c r="J147" s="198">
        <f>ROUND(I147*H147,2)</f>
        <v>0</v>
      </c>
      <c r="K147" s="194" t="s">
        <v>1</v>
      </c>
      <c r="L147" s="40"/>
      <c r="M147" s="199" t="s">
        <v>1</v>
      </c>
      <c r="N147" s="200" t="s">
        <v>44</v>
      </c>
      <c r="O147" s="72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3" t="s">
        <v>181</v>
      </c>
      <c r="AT147" s="203" t="s">
        <v>176</v>
      </c>
      <c r="AU147" s="203" t="s">
        <v>79</v>
      </c>
      <c r="AY147" s="18" t="s">
        <v>174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8" t="s">
        <v>87</v>
      </c>
      <c r="BK147" s="204">
        <f>ROUND(I147*H147,2)</f>
        <v>0</v>
      </c>
      <c r="BL147" s="18" t="s">
        <v>181</v>
      </c>
      <c r="BM147" s="203" t="s">
        <v>2544</v>
      </c>
    </row>
    <row r="148" spans="1:65" s="2" customFormat="1" ht="14.45" customHeight="1">
      <c r="A148" s="35"/>
      <c r="B148" s="36"/>
      <c r="C148" s="192" t="s">
        <v>292</v>
      </c>
      <c r="D148" s="192" t="s">
        <v>176</v>
      </c>
      <c r="E148" s="193" t="s">
        <v>2545</v>
      </c>
      <c r="F148" s="194" t="s">
        <v>2546</v>
      </c>
      <c r="G148" s="195" t="s">
        <v>1342</v>
      </c>
      <c r="H148" s="196">
        <v>1</v>
      </c>
      <c r="I148" s="197"/>
      <c r="J148" s="198">
        <f>ROUND(I148*H148,2)</f>
        <v>0</v>
      </c>
      <c r="K148" s="194" t="s">
        <v>1</v>
      </c>
      <c r="L148" s="40"/>
      <c r="M148" s="199" t="s">
        <v>1</v>
      </c>
      <c r="N148" s="200" t="s">
        <v>44</v>
      </c>
      <c r="O148" s="72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3" t="s">
        <v>181</v>
      </c>
      <c r="AT148" s="203" t="s">
        <v>176</v>
      </c>
      <c r="AU148" s="203" t="s">
        <v>79</v>
      </c>
      <c r="AY148" s="18" t="s">
        <v>174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8" t="s">
        <v>87</v>
      </c>
      <c r="BK148" s="204">
        <f>ROUND(I148*H148,2)</f>
        <v>0</v>
      </c>
      <c r="BL148" s="18" t="s">
        <v>181</v>
      </c>
      <c r="BM148" s="203" t="s">
        <v>2547</v>
      </c>
    </row>
    <row r="149" spans="1:47" s="2" customFormat="1" ht="19.5">
      <c r="A149" s="35"/>
      <c r="B149" s="36"/>
      <c r="C149" s="37"/>
      <c r="D149" s="207" t="s">
        <v>2337</v>
      </c>
      <c r="E149" s="37"/>
      <c r="F149" s="263" t="s">
        <v>2548</v>
      </c>
      <c r="G149" s="37"/>
      <c r="H149" s="37"/>
      <c r="I149" s="264"/>
      <c r="J149" s="37"/>
      <c r="K149" s="37"/>
      <c r="L149" s="40"/>
      <c r="M149" s="265"/>
      <c r="N149" s="266"/>
      <c r="O149" s="72"/>
      <c r="P149" s="72"/>
      <c r="Q149" s="72"/>
      <c r="R149" s="72"/>
      <c r="S149" s="72"/>
      <c r="T149" s="73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2337</v>
      </c>
      <c r="AU149" s="18" t="s">
        <v>79</v>
      </c>
    </row>
    <row r="150" spans="1:65" s="2" customFormat="1" ht="14.45" customHeight="1">
      <c r="A150" s="35"/>
      <c r="B150" s="36"/>
      <c r="C150" s="192" t="s">
        <v>298</v>
      </c>
      <c r="D150" s="192" t="s">
        <v>176</v>
      </c>
      <c r="E150" s="193" t="s">
        <v>2549</v>
      </c>
      <c r="F150" s="194" t="s">
        <v>2550</v>
      </c>
      <c r="G150" s="195" t="s">
        <v>1342</v>
      </c>
      <c r="H150" s="196">
        <v>1</v>
      </c>
      <c r="I150" s="197"/>
      <c r="J150" s="198">
        <f>ROUND(I150*H150,2)</f>
        <v>0</v>
      </c>
      <c r="K150" s="194" t="s">
        <v>1</v>
      </c>
      <c r="L150" s="40"/>
      <c r="M150" s="199" t="s">
        <v>1</v>
      </c>
      <c r="N150" s="200" t="s">
        <v>44</v>
      </c>
      <c r="O150" s="72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181</v>
      </c>
      <c r="AT150" s="203" t="s">
        <v>176</v>
      </c>
      <c r="AU150" s="203" t="s">
        <v>79</v>
      </c>
      <c r="AY150" s="18" t="s">
        <v>174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8" t="s">
        <v>87</v>
      </c>
      <c r="BK150" s="204">
        <f>ROUND(I150*H150,2)</f>
        <v>0</v>
      </c>
      <c r="BL150" s="18" t="s">
        <v>181</v>
      </c>
      <c r="BM150" s="203" t="s">
        <v>2551</v>
      </c>
    </row>
    <row r="151" spans="1:65" s="2" customFormat="1" ht="14.45" customHeight="1">
      <c r="A151" s="35"/>
      <c r="B151" s="36"/>
      <c r="C151" s="192" t="s">
        <v>304</v>
      </c>
      <c r="D151" s="192" t="s">
        <v>176</v>
      </c>
      <c r="E151" s="193" t="s">
        <v>2552</v>
      </c>
      <c r="F151" s="194" t="s">
        <v>2553</v>
      </c>
      <c r="G151" s="195" t="s">
        <v>1342</v>
      </c>
      <c r="H151" s="196">
        <v>1</v>
      </c>
      <c r="I151" s="197"/>
      <c r="J151" s="198">
        <f>ROUND(I151*H151,2)</f>
        <v>0</v>
      </c>
      <c r="K151" s="194" t="s">
        <v>1</v>
      </c>
      <c r="L151" s="40"/>
      <c r="M151" s="199" t="s">
        <v>1</v>
      </c>
      <c r="N151" s="200" t="s">
        <v>44</v>
      </c>
      <c r="O151" s="72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3" t="s">
        <v>181</v>
      </c>
      <c r="AT151" s="203" t="s">
        <v>176</v>
      </c>
      <c r="AU151" s="203" t="s">
        <v>79</v>
      </c>
      <c r="AY151" s="18" t="s">
        <v>174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8" t="s">
        <v>87</v>
      </c>
      <c r="BK151" s="204">
        <f>ROUND(I151*H151,2)</f>
        <v>0</v>
      </c>
      <c r="BL151" s="18" t="s">
        <v>181</v>
      </c>
      <c r="BM151" s="203" t="s">
        <v>2554</v>
      </c>
    </row>
    <row r="152" spans="1:47" s="2" customFormat="1" ht="19.5">
      <c r="A152" s="35"/>
      <c r="B152" s="36"/>
      <c r="C152" s="37"/>
      <c r="D152" s="207" t="s">
        <v>2337</v>
      </c>
      <c r="E152" s="37"/>
      <c r="F152" s="263" t="s">
        <v>2555</v>
      </c>
      <c r="G152" s="37"/>
      <c r="H152" s="37"/>
      <c r="I152" s="264"/>
      <c r="J152" s="37"/>
      <c r="K152" s="37"/>
      <c r="L152" s="40"/>
      <c r="M152" s="265"/>
      <c r="N152" s="266"/>
      <c r="O152" s="72"/>
      <c r="P152" s="72"/>
      <c r="Q152" s="72"/>
      <c r="R152" s="72"/>
      <c r="S152" s="72"/>
      <c r="T152" s="73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2337</v>
      </c>
      <c r="AU152" s="18" t="s">
        <v>79</v>
      </c>
    </row>
    <row r="153" spans="1:65" s="2" customFormat="1" ht="14.45" customHeight="1">
      <c r="A153" s="35"/>
      <c r="B153" s="36"/>
      <c r="C153" s="192" t="s">
        <v>7</v>
      </c>
      <c r="D153" s="192" t="s">
        <v>176</v>
      </c>
      <c r="E153" s="193" t="s">
        <v>2556</v>
      </c>
      <c r="F153" s="194" t="s">
        <v>2557</v>
      </c>
      <c r="G153" s="195" t="s">
        <v>2349</v>
      </c>
      <c r="H153" s="196">
        <v>1</v>
      </c>
      <c r="I153" s="197"/>
      <c r="J153" s="198">
        <f>ROUND(I153*H153,2)</f>
        <v>0</v>
      </c>
      <c r="K153" s="194" t="s">
        <v>1</v>
      </c>
      <c r="L153" s="40"/>
      <c r="M153" s="271" t="s">
        <v>1</v>
      </c>
      <c r="N153" s="272" t="s">
        <v>44</v>
      </c>
      <c r="O153" s="269"/>
      <c r="P153" s="273">
        <f>O153*H153</f>
        <v>0</v>
      </c>
      <c r="Q153" s="273">
        <v>0</v>
      </c>
      <c r="R153" s="273">
        <f>Q153*H153</f>
        <v>0</v>
      </c>
      <c r="S153" s="273">
        <v>0</v>
      </c>
      <c r="T153" s="27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3" t="s">
        <v>181</v>
      </c>
      <c r="AT153" s="203" t="s">
        <v>176</v>
      </c>
      <c r="AU153" s="203" t="s">
        <v>79</v>
      </c>
      <c r="AY153" s="18" t="s">
        <v>174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8" t="s">
        <v>87</v>
      </c>
      <c r="BK153" s="204">
        <f>ROUND(I153*H153,2)</f>
        <v>0</v>
      </c>
      <c r="BL153" s="18" t="s">
        <v>181</v>
      </c>
      <c r="BM153" s="203" t="s">
        <v>2558</v>
      </c>
    </row>
    <row r="154" spans="1:31" s="2" customFormat="1" ht="6.95" customHeight="1">
      <c r="A154" s="35"/>
      <c r="B154" s="55"/>
      <c r="C154" s="56"/>
      <c r="D154" s="56"/>
      <c r="E154" s="56"/>
      <c r="F154" s="56"/>
      <c r="G154" s="56"/>
      <c r="H154" s="56"/>
      <c r="I154" s="56"/>
      <c r="J154" s="56"/>
      <c r="K154" s="56"/>
      <c r="L154" s="40"/>
      <c r="M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</row>
  </sheetData>
  <sheetProtection algorithmName="SHA-512" hashValue="GE9O+cNTu021qw8JLh6/89yQ+CavEm9ttPipPbjFmzBLFWW/sAYoIIjp9IP4HmMJxISiP7KCx9MrPRsWAkybog==" saltValue="N8jnwuTgoPcjcNEo4O9co7+XjxzU/qL8az2c+Kxc3fbDW6TGc7CDFYvfHRHWnjsakI7aobJD5lSFFViTvQtCTw==" spinCount="100000" sheet="1" objects="1" scenarios="1" formatColumns="0" formatRows="0" autoFilter="0"/>
  <autoFilter ref="C119:K153"/>
  <mergeCells count="12">
    <mergeCell ref="E112:H112"/>
    <mergeCell ref="L2:V2"/>
    <mergeCell ref="E85:H85"/>
    <mergeCell ref="E87:H87"/>
    <mergeCell ref="E89:H89"/>
    <mergeCell ref="E108:H108"/>
    <mergeCell ref="E110:H11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106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5" customHeight="1">
      <c r="B4" s="21"/>
      <c r="D4" s="118" t="s">
        <v>125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20" t="str">
        <f>'Rekapitulace stavby'!K6</f>
        <v>Stavební úpravy a přístavba krytého bazénu ve Studénce, Budovatelská 769, 742 13 Studénka - Butovice</v>
      </c>
      <c r="F7" s="321"/>
      <c r="G7" s="321"/>
      <c r="H7" s="321"/>
      <c r="L7" s="21"/>
    </row>
    <row r="8" spans="2:12" s="1" customFormat="1" ht="12" customHeight="1">
      <c r="B8" s="21"/>
      <c r="D8" s="120" t="s">
        <v>126</v>
      </c>
      <c r="L8" s="21"/>
    </row>
    <row r="9" spans="1:31" s="2" customFormat="1" ht="16.5" customHeight="1">
      <c r="A9" s="35"/>
      <c r="B9" s="40"/>
      <c r="C9" s="35"/>
      <c r="D9" s="35"/>
      <c r="E9" s="320" t="s">
        <v>2482</v>
      </c>
      <c r="F9" s="323"/>
      <c r="G9" s="323"/>
      <c r="H9" s="32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2326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22" t="s">
        <v>2559</v>
      </c>
      <c r="F11" s="323"/>
      <c r="G11" s="323"/>
      <c r="H11" s="323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26.10.2021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26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27</v>
      </c>
      <c r="F17" s="35"/>
      <c r="G17" s="35"/>
      <c r="H17" s="35"/>
      <c r="I17" s="120" t="s">
        <v>28</v>
      </c>
      <c r="J17" s="111" t="s">
        <v>29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30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4" t="str">
        <f>'Rekapitulace stavby'!E14</f>
        <v>Vyplň údaj</v>
      </c>
      <c r="F20" s="325"/>
      <c r="G20" s="325"/>
      <c r="H20" s="325"/>
      <c r="I20" s="120" t="s">
        <v>28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32</v>
      </c>
      <c r="E22" s="35"/>
      <c r="F22" s="35"/>
      <c r="G22" s="35"/>
      <c r="H22" s="35"/>
      <c r="I22" s="120" t="s">
        <v>25</v>
      </c>
      <c r="J22" s="111" t="s">
        <v>33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34</v>
      </c>
      <c r="F23" s="35"/>
      <c r="G23" s="35"/>
      <c r="H23" s="35"/>
      <c r="I23" s="120" t="s">
        <v>28</v>
      </c>
      <c r="J23" s="111" t="s">
        <v>35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37</v>
      </c>
      <c r="E25" s="35"/>
      <c r="F25" s="35"/>
      <c r="G25" s="35"/>
      <c r="H25" s="35"/>
      <c r="I25" s="120" t="s">
        <v>25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21</v>
      </c>
      <c r="F26" s="35"/>
      <c r="G26" s="35"/>
      <c r="H26" s="35"/>
      <c r="I26" s="120" t="s">
        <v>28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38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6" t="s">
        <v>1</v>
      </c>
      <c r="F29" s="326"/>
      <c r="G29" s="326"/>
      <c r="H29" s="326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39</v>
      </c>
      <c r="E32" s="35"/>
      <c r="F32" s="35"/>
      <c r="G32" s="35"/>
      <c r="H32" s="35"/>
      <c r="I32" s="35"/>
      <c r="J32" s="127">
        <f>ROUND(J120,2)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41</v>
      </c>
      <c r="G34" s="35"/>
      <c r="H34" s="35"/>
      <c r="I34" s="128" t="s">
        <v>40</v>
      </c>
      <c r="J34" s="128" t="s">
        <v>42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43</v>
      </c>
      <c r="E35" s="120" t="s">
        <v>44</v>
      </c>
      <c r="F35" s="130">
        <f>ROUND((SUM(BE120:BE155)),2)</f>
        <v>0</v>
      </c>
      <c r="G35" s="35"/>
      <c r="H35" s="35"/>
      <c r="I35" s="131">
        <v>0.21</v>
      </c>
      <c r="J35" s="130">
        <f>ROUND(((SUM(BE120:BE155))*I35),2)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45</v>
      </c>
      <c r="F36" s="130">
        <f>ROUND((SUM(BF120:BF155)),2)</f>
        <v>0</v>
      </c>
      <c r="G36" s="35"/>
      <c r="H36" s="35"/>
      <c r="I36" s="131">
        <v>0.15</v>
      </c>
      <c r="J36" s="130">
        <f>ROUND(((SUM(BF120:BF155))*I36),2)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46</v>
      </c>
      <c r="F37" s="130">
        <f>ROUND((SUM(BG120:BG155)),2)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47</v>
      </c>
      <c r="F38" s="130">
        <f>ROUND((SUM(BH120:BH155)),2)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48</v>
      </c>
      <c r="F39" s="130">
        <f>ROUND((SUM(BI120:BI155)),2)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49</v>
      </c>
      <c r="E41" s="134"/>
      <c r="F41" s="134"/>
      <c r="G41" s="135" t="s">
        <v>50</v>
      </c>
      <c r="H41" s="136" t="s">
        <v>51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52</v>
      </c>
      <c r="E50" s="140"/>
      <c r="F50" s="140"/>
      <c r="G50" s="139" t="s">
        <v>53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54</v>
      </c>
      <c r="E61" s="142"/>
      <c r="F61" s="143" t="s">
        <v>55</v>
      </c>
      <c r="G61" s="141" t="s">
        <v>54</v>
      </c>
      <c r="H61" s="142"/>
      <c r="I61" s="142"/>
      <c r="J61" s="144" t="s">
        <v>55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56</v>
      </c>
      <c r="E65" s="145"/>
      <c r="F65" s="145"/>
      <c r="G65" s="139" t="s">
        <v>57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54</v>
      </c>
      <c r="E76" s="142"/>
      <c r="F76" s="143" t="s">
        <v>55</v>
      </c>
      <c r="G76" s="141" t="s">
        <v>54</v>
      </c>
      <c r="H76" s="142"/>
      <c r="I76" s="142"/>
      <c r="J76" s="144" t="s">
        <v>55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7" t="str">
        <f>E7</f>
        <v>Stavební úpravy a přístavba krytého bazénu ve Studénce, Budovatelská 769, 742 13 Studénka - Butovice</v>
      </c>
      <c r="F85" s="328"/>
      <c r="G85" s="328"/>
      <c r="H85" s="32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126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7" t="s">
        <v>2482</v>
      </c>
      <c r="F87" s="329"/>
      <c r="G87" s="329"/>
      <c r="H87" s="32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2326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80" t="str">
        <f>E11</f>
        <v>02 - Technologie - Vířivý bazén</v>
      </c>
      <c r="F89" s="329"/>
      <c r="G89" s="329"/>
      <c r="H89" s="329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 xml:space="preserve"> </v>
      </c>
      <c r="G91" s="37"/>
      <c r="H91" s="37"/>
      <c r="I91" s="30" t="s">
        <v>22</v>
      </c>
      <c r="J91" s="67" t="str">
        <f>IF(J14="","",J14)</f>
        <v>26.10.2021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Město Studénka</v>
      </c>
      <c r="G93" s="37"/>
      <c r="H93" s="37"/>
      <c r="I93" s="30" t="s">
        <v>32</v>
      </c>
      <c r="J93" s="33" t="str">
        <f>E23</f>
        <v>Michal Pospíšil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30</v>
      </c>
      <c r="D94" s="37"/>
      <c r="E94" s="37"/>
      <c r="F94" s="28" t="str">
        <f>IF(E20="","",E20)</f>
        <v>Vyplň údaj</v>
      </c>
      <c r="G94" s="37"/>
      <c r="H94" s="37"/>
      <c r="I94" s="30" t="s">
        <v>37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129</v>
      </c>
      <c r="D96" s="151"/>
      <c r="E96" s="151"/>
      <c r="F96" s="151"/>
      <c r="G96" s="151"/>
      <c r="H96" s="151"/>
      <c r="I96" s="151"/>
      <c r="J96" s="152" t="s">
        <v>130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131</v>
      </c>
      <c r="D98" s="37"/>
      <c r="E98" s="37"/>
      <c r="F98" s="37"/>
      <c r="G98" s="37"/>
      <c r="H98" s="37"/>
      <c r="I98" s="37"/>
      <c r="J98" s="85">
        <f>J120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132</v>
      </c>
    </row>
    <row r="99" spans="1:31" s="2" customFormat="1" ht="21.7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159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27" t="str">
        <f>E7</f>
        <v>Stavební úpravy a přístavba krytého bazénu ve Studénce, Budovatelská 769, 742 13 Studénka - Butovice</v>
      </c>
      <c r="F108" s="328"/>
      <c r="G108" s="328"/>
      <c r="H108" s="328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2:12" s="1" customFormat="1" ht="12" customHeight="1">
      <c r="B109" s="22"/>
      <c r="C109" s="30" t="s">
        <v>126</v>
      </c>
      <c r="D109" s="23"/>
      <c r="E109" s="23"/>
      <c r="F109" s="23"/>
      <c r="G109" s="23"/>
      <c r="H109" s="23"/>
      <c r="I109" s="23"/>
      <c r="J109" s="23"/>
      <c r="K109" s="23"/>
      <c r="L109" s="21"/>
    </row>
    <row r="110" spans="1:31" s="2" customFormat="1" ht="16.5" customHeight="1">
      <c r="A110" s="35"/>
      <c r="B110" s="36"/>
      <c r="C110" s="37"/>
      <c r="D110" s="37"/>
      <c r="E110" s="327" t="s">
        <v>2482</v>
      </c>
      <c r="F110" s="329"/>
      <c r="G110" s="329"/>
      <c r="H110" s="329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2326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280" t="str">
        <f>E11</f>
        <v>02 - Technologie - Vířivý bazén</v>
      </c>
      <c r="F112" s="329"/>
      <c r="G112" s="329"/>
      <c r="H112" s="329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20</v>
      </c>
      <c r="D114" s="37"/>
      <c r="E114" s="37"/>
      <c r="F114" s="28" t="str">
        <f>F14</f>
        <v xml:space="preserve"> </v>
      </c>
      <c r="G114" s="37"/>
      <c r="H114" s="37"/>
      <c r="I114" s="30" t="s">
        <v>22</v>
      </c>
      <c r="J114" s="67" t="str">
        <f>IF(J14="","",J14)</f>
        <v>26.10.2021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2" customHeight="1">
      <c r="A116" s="35"/>
      <c r="B116" s="36"/>
      <c r="C116" s="30" t="s">
        <v>24</v>
      </c>
      <c r="D116" s="37"/>
      <c r="E116" s="37"/>
      <c r="F116" s="28" t="str">
        <f>E17</f>
        <v>Město Studénka</v>
      </c>
      <c r="G116" s="37"/>
      <c r="H116" s="37"/>
      <c r="I116" s="30" t="s">
        <v>32</v>
      </c>
      <c r="J116" s="33" t="str">
        <f>E23</f>
        <v>Michal Pospíšil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2" customHeight="1">
      <c r="A117" s="35"/>
      <c r="B117" s="36"/>
      <c r="C117" s="30" t="s">
        <v>30</v>
      </c>
      <c r="D117" s="37"/>
      <c r="E117" s="37"/>
      <c r="F117" s="28" t="str">
        <f>IF(E20="","",E20)</f>
        <v>Vyplň údaj</v>
      </c>
      <c r="G117" s="37"/>
      <c r="H117" s="37"/>
      <c r="I117" s="30" t="s">
        <v>37</v>
      </c>
      <c r="J117" s="33" t="str">
        <f>E26</f>
        <v xml:space="preserve"> 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0.3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1" customFormat="1" ht="29.25" customHeight="1">
      <c r="A119" s="165"/>
      <c r="B119" s="166"/>
      <c r="C119" s="167" t="s">
        <v>160</v>
      </c>
      <c r="D119" s="168" t="s">
        <v>64</v>
      </c>
      <c r="E119" s="168" t="s">
        <v>60</v>
      </c>
      <c r="F119" s="168" t="s">
        <v>61</v>
      </c>
      <c r="G119" s="168" t="s">
        <v>161</v>
      </c>
      <c r="H119" s="168" t="s">
        <v>162</v>
      </c>
      <c r="I119" s="168" t="s">
        <v>163</v>
      </c>
      <c r="J119" s="168" t="s">
        <v>130</v>
      </c>
      <c r="K119" s="169" t="s">
        <v>164</v>
      </c>
      <c r="L119" s="170"/>
      <c r="M119" s="76" t="s">
        <v>1</v>
      </c>
      <c r="N119" s="77" t="s">
        <v>43</v>
      </c>
      <c r="O119" s="77" t="s">
        <v>165</v>
      </c>
      <c r="P119" s="77" t="s">
        <v>166</v>
      </c>
      <c r="Q119" s="77" t="s">
        <v>167</v>
      </c>
      <c r="R119" s="77" t="s">
        <v>168</v>
      </c>
      <c r="S119" s="77" t="s">
        <v>169</v>
      </c>
      <c r="T119" s="78" t="s">
        <v>170</v>
      </c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</row>
    <row r="120" spans="1:63" s="2" customFormat="1" ht="22.9" customHeight="1">
      <c r="A120" s="35"/>
      <c r="B120" s="36"/>
      <c r="C120" s="83" t="s">
        <v>171</v>
      </c>
      <c r="D120" s="37"/>
      <c r="E120" s="37"/>
      <c r="F120" s="37"/>
      <c r="G120" s="37"/>
      <c r="H120" s="37"/>
      <c r="I120" s="37"/>
      <c r="J120" s="171">
        <f>BK120</f>
        <v>0</v>
      </c>
      <c r="K120" s="37"/>
      <c r="L120" s="40"/>
      <c r="M120" s="79"/>
      <c r="N120" s="172"/>
      <c r="O120" s="80"/>
      <c r="P120" s="173">
        <f>SUM(P121:P155)</f>
        <v>0</v>
      </c>
      <c r="Q120" s="80"/>
      <c r="R120" s="173">
        <f>SUM(R121:R155)</f>
        <v>0</v>
      </c>
      <c r="S120" s="80"/>
      <c r="T120" s="174">
        <f>SUM(T121:T155)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78</v>
      </c>
      <c r="AU120" s="18" t="s">
        <v>132</v>
      </c>
      <c r="BK120" s="175">
        <f>SUM(BK121:BK155)</f>
        <v>0</v>
      </c>
    </row>
    <row r="121" spans="1:65" s="2" customFormat="1" ht="24.2" customHeight="1">
      <c r="A121" s="35"/>
      <c r="B121" s="36"/>
      <c r="C121" s="192" t="s">
        <v>87</v>
      </c>
      <c r="D121" s="192" t="s">
        <v>176</v>
      </c>
      <c r="E121" s="193" t="s">
        <v>2560</v>
      </c>
      <c r="F121" s="194" t="s">
        <v>2561</v>
      </c>
      <c r="G121" s="195" t="s">
        <v>1342</v>
      </c>
      <c r="H121" s="196">
        <v>1</v>
      </c>
      <c r="I121" s="197"/>
      <c r="J121" s="198">
        <f>ROUND(I121*H121,2)</f>
        <v>0</v>
      </c>
      <c r="K121" s="194" t="s">
        <v>1</v>
      </c>
      <c r="L121" s="40"/>
      <c r="M121" s="199" t="s">
        <v>1</v>
      </c>
      <c r="N121" s="200" t="s">
        <v>44</v>
      </c>
      <c r="O121" s="72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3" t="s">
        <v>181</v>
      </c>
      <c r="AT121" s="203" t="s">
        <v>176</v>
      </c>
      <c r="AU121" s="203" t="s">
        <v>79</v>
      </c>
      <c r="AY121" s="18" t="s">
        <v>174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18" t="s">
        <v>87</v>
      </c>
      <c r="BK121" s="204">
        <f>ROUND(I121*H121,2)</f>
        <v>0</v>
      </c>
      <c r="BL121" s="18" t="s">
        <v>181</v>
      </c>
      <c r="BM121" s="203" t="s">
        <v>2562</v>
      </c>
    </row>
    <row r="122" spans="1:65" s="2" customFormat="1" ht="14.45" customHeight="1">
      <c r="A122" s="35"/>
      <c r="B122" s="36"/>
      <c r="C122" s="192" t="s">
        <v>89</v>
      </c>
      <c r="D122" s="192" t="s">
        <v>176</v>
      </c>
      <c r="E122" s="193" t="s">
        <v>2563</v>
      </c>
      <c r="F122" s="194" t="s">
        <v>2564</v>
      </c>
      <c r="G122" s="195" t="s">
        <v>1342</v>
      </c>
      <c r="H122" s="196">
        <v>1</v>
      </c>
      <c r="I122" s="197"/>
      <c r="J122" s="198">
        <f>ROUND(I122*H122,2)</f>
        <v>0</v>
      </c>
      <c r="K122" s="194" t="s">
        <v>1</v>
      </c>
      <c r="L122" s="40"/>
      <c r="M122" s="199" t="s">
        <v>1</v>
      </c>
      <c r="N122" s="200" t="s">
        <v>44</v>
      </c>
      <c r="O122" s="72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3" t="s">
        <v>181</v>
      </c>
      <c r="AT122" s="203" t="s">
        <v>176</v>
      </c>
      <c r="AU122" s="203" t="s">
        <v>79</v>
      </c>
      <c r="AY122" s="18" t="s">
        <v>174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18" t="s">
        <v>87</v>
      </c>
      <c r="BK122" s="204">
        <f>ROUND(I122*H122,2)</f>
        <v>0</v>
      </c>
      <c r="BL122" s="18" t="s">
        <v>181</v>
      </c>
      <c r="BM122" s="203" t="s">
        <v>2565</v>
      </c>
    </row>
    <row r="123" spans="1:47" s="2" customFormat="1" ht="19.5">
      <c r="A123" s="35"/>
      <c r="B123" s="36"/>
      <c r="C123" s="37"/>
      <c r="D123" s="207" t="s">
        <v>2337</v>
      </c>
      <c r="E123" s="37"/>
      <c r="F123" s="263" t="s">
        <v>2566</v>
      </c>
      <c r="G123" s="37"/>
      <c r="H123" s="37"/>
      <c r="I123" s="264"/>
      <c r="J123" s="37"/>
      <c r="K123" s="37"/>
      <c r="L123" s="40"/>
      <c r="M123" s="265"/>
      <c r="N123" s="266"/>
      <c r="O123" s="72"/>
      <c r="P123" s="72"/>
      <c r="Q123" s="72"/>
      <c r="R123" s="72"/>
      <c r="S123" s="72"/>
      <c r="T123" s="73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2337</v>
      </c>
      <c r="AU123" s="18" t="s">
        <v>79</v>
      </c>
    </row>
    <row r="124" spans="1:65" s="2" customFormat="1" ht="14.45" customHeight="1">
      <c r="A124" s="35"/>
      <c r="B124" s="36"/>
      <c r="C124" s="192" t="s">
        <v>194</v>
      </c>
      <c r="D124" s="192" t="s">
        <v>176</v>
      </c>
      <c r="E124" s="193" t="s">
        <v>2567</v>
      </c>
      <c r="F124" s="194" t="s">
        <v>2491</v>
      </c>
      <c r="G124" s="195" t="s">
        <v>334</v>
      </c>
      <c r="H124" s="196">
        <v>530</v>
      </c>
      <c r="I124" s="197"/>
      <c r="J124" s="198">
        <f>ROUND(I124*H124,2)</f>
        <v>0</v>
      </c>
      <c r="K124" s="194" t="s">
        <v>1</v>
      </c>
      <c r="L124" s="40"/>
      <c r="M124" s="199" t="s">
        <v>1</v>
      </c>
      <c r="N124" s="200" t="s">
        <v>44</v>
      </c>
      <c r="O124" s="72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3" t="s">
        <v>181</v>
      </c>
      <c r="AT124" s="203" t="s">
        <v>176</v>
      </c>
      <c r="AU124" s="203" t="s">
        <v>79</v>
      </c>
      <c r="AY124" s="18" t="s">
        <v>174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18" t="s">
        <v>87</v>
      </c>
      <c r="BK124" s="204">
        <f>ROUND(I124*H124,2)</f>
        <v>0</v>
      </c>
      <c r="BL124" s="18" t="s">
        <v>181</v>
      </c>
      <c r="BM124" s="203" t="s">
        <v>2568</v>
      </c>
    </row>
    <row r="125" spans="1:65" s="2" customFormat="1" ht="14.45" customHeight="1">
      <c r="A125" s="35"/>
      <c r="B125" s="36"/>
      <c r="C125" s="192" t="s">
        <v>181</v>
      </c>
      <c r="D125" s="192" t="s">
        <v>176</v>
      </c>
      <c r="E125" s="193" t="s">
        <v>2569</v>
      </c>
      <c r="F125" s="194" t="s">
        <v>2495</v>
      </c>
      <c r="G125" s="195" t="s">
        <v>1342</v>
      </c>
      <c r="H125" s="196">
        <v>2</v>
      </c>
      <c r="I125" s="197"/>
      <c r="J125" s="198">
        <f>ROUND(I125*H125,2)</f>
        <v>0</v>
      </c>
      <c r="K125" s="194" t="s">
        <v>1</v>
      </c>
      <c r="L125" s="40"/>
      <c r="M125" s="199" t="s">
        <v>1</v>
      </c>
      <c r="N125" s="200" t="s">
        <v>44</v>
      </c>
      <c r="O125" s="7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3" t="s">
        <v>181</v>
      </c>
      <c r="AT125" s="203" t="s">
        <v>176</v>
      </c>
      <c r="AU125" s="203" t="s">
        <v>79</v>
      </c>
      <c r="AY125" s="18" t="s">
        <v>174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18" t="s">
        <v>87</v>
      </c>
      <c r="BK125" s="204">
        <f>ROUND(I125*H125,2)</f>
        <v>0</v>
      </c>
      <c r="BL125" s="18" t="s">
        <v>181</v>
      </c>
      <c r="BM125" s="203" t="s">
        <v>2570</v>
      </c>
    </row>
    <row r="126" spans="1:47" s="2" customFormat="1" ht="19.5">
      <c r="A126" s="35"/>
      <c r="B126" s="36"/>
      <c r="C126" s="37"/>
      <c r="D126" s="207" t="s">
        <v>2337</v>
      </c>
      <c r="E126" s="37"/>
      <c r="F126" s="263" t="s">
        <v>2501</v>
      </c>
      <c r="G126" s="37"/>
      <c r="H126" s="37"/>
      <c r="I126" s="264"/>
      <c r="J126" s="37"/>
      <c r="K126" s="37"/>
      <c r="L126" s="40"/>
      <c r="M126" s="265"/>
      <c r="N126" s="266"/>
      <c r="O126" s="72"/>
      <c r="P126" s="72"/>
      <c r="Q126" s="72"/>
      <c r="R126" s="72"/>
      <c r="S126" s="72"/>
      <c r="T126" s="73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2337</v>
      </c>
      <c r="AU126" s="18" t="s">
        <v>79</v>
      </c>
    </row>
    <row r="127" spans="1:65" s="2" customFormat="1" ht="14.45" customHeight="1">
      <c r="A127" s="35"/>
      <c r="B127" s="36"/>
      <c r="C127" s="192" t="s">
        <v>211</v>
      </c>
      <c r="D127" s="192" t="s">
        <v>176</v>
      </c>
      <c r="E127" s="193" t="s">
        <v>2571</v>
      </c>
      <c r="F127" s="194" t="s">
        <v>2495</v>
      </c>
      <c r="G127" s="195" t="s">
        <v>1342</v>
      </c>
      <c r="H127" s="196">
        <v>1</v>
      </c>
      <c r="I127" s="197"/>
      <c r="J127" s="198">
        <f>ROUND(I127*H127,2)</f>
        <v>0</v>
      </c>
      <c r="K127" s="194" t="s">
        <v>1</v>
      </c>
      <c r="L127" s="40"/>
      <c r="M127" s="199" t="s">
        <v>1</v>
      </c>
      <c r="N127" s="200" t="s">
        <v>44</v>
      </c>
      <c r="O127" s="7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181</v>
      </c>
      <c r="AT127" s="203" t="s">
        <v>176</v>
      </c>
      <c r="AU127" s="203" t="s">
        <v>79</v>
      </c>
      <c r="AY127" s="18" t="s">
        <v>174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8" t="s">
        <v>87</v>
      </c>
      <c r="BK127" s="204">
        <f>ROUND(I127*H127,2)</f>
        <v>0</v>
      </c>
      <c r="BL127" s="18" t="s">
        <v>181</v>
      </c>
      <c r="BM127" s="203" t="s">
        <v>2572</v>
      </c>
    </row>
    <row r="128" spans="1:47" s="2" customFormat="1" ht="19.5">
      <c r="A128" s="35"/>
      <c r="B128" s="36"/>
      <c r="C128" s="37"/>
      <c r="D128" s="207" t="s">
        <v>2337</v>
      </c>
      <c r="E128" s="37"/>
      <c r="F128" s="263" t="s">
        <v>2573</v>
      </c>
      <c r="G128" s="37"/>
      <c r="H128" s="37"/>
      <c r="I128" s="264"/>
      <c r="J128" s="37"/>
      <c r="K128" s="37"/>
      <c r="L128" s="40"/>
      <c r="M128" s="265"/>
      <c r="N128" s="266"/>
      <c r="O128" s="72"/>
      <c r="P128" s="72"/>
      <c r="Q128" s="72"/>
      <c r="R128" s="72"/>
      <c r="S128" s="72"/>
      <c r="T128" s="73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2337</v>
      </c>
      <c r="AU128" s="18" t="s">
        <v>79</v>
      </c>
    </row>
    <row r="129" spans="1:65" s="2" customFormat="1" ht="14.45" customHeight="1">
      <c r="A129" s="35"/>
      <c r="B129" s="36"/>
      <c r="C129" s="192" t="s">
        <v>218</v>
      </c>
      <c r="D129" s="192" t="s">
        <v>176</v>
      </c>
      <c r="E129" s="193" t="s">
        <v>2574</v>
      </c>
      <c r="F129" s="194" t="s">
        <v>2503</v>
      </c>
      <c r="G129" s="195" t="s">
        <v>1342</v>
      </c>
      <c r="H129" s="196">
        <v>1</v>
      </c>
      <c r="I129" s="197"/>
      <c r="J129" s="198">
        <f>ROUND(I129*H129,2)</f>
        <v>0</v>
      </c>
      <c r="K129" s="194" t="s">
        <v>1</v>
      </c>
      <c r="L129" s="40"/>
      <c r="M129" s="199" t="s">
        <v>1</v>
      </c>
      <c r="N129" s="200" t="s">
        <v>44</v>
      </c>
      <c r="O129" s="7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181</v>
      </c>
      <c r="AT129" s="203" t="s">
        <v>176</v>
      </c>
      <c r="AU129" s="203" t="s">
        <v>79</v>
      </c>
      <c r="AY129" s="18" t="s">
        <v>174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8" t="s">
        <v>87</v>
      </c>
      <c r="BK129" s="204">
        <f>ROUND(I129*H129,2)</f>
        <v>0</v>
      </c>
      <c r="BL129" s="18" t="s">
        <v>181</v>
      </c>
      <c r="BM129" s="203" t="s">
        <v>2575</v>
      </c>
    </row>
    <row r="130" spans="1:47" s="2" customFormat="1" ht="19.5">
      <c r="A130" s="35"/>
      <c r="B130" s="36"/>
      <c r="C130" s="37"/>
      <c r="D130" s="207" t="s">
        <v>2337</v>
      </c>
      <c r="E130" s="37"/>
      <c r="F130" s="263" t="s">
        <v>2505</v>
      </c>
      <c r="G130" s="37"/>
      <c r="H130" s="37"/>
      <c r="I130" s="264"/>
      <c r="J130" s="37"/>
      <c r="K130" s="37"/>
      <c r="L130" s="40"/>
      <c r="M130" s="265"/>
      <c r="N130" s="266"/>
      <c r="O130" s="72"/>
      <c r="P130" s="72"/>
      <c r="Q130" s="72"/>
      <c r="R130" s="72"/>
      <c r="S130" s="72"/>
      <c r="T130" s="73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2337</v>
      </c>
      <c r="AU130" s="18" t="s">
        <v>79</v>
      </c>
    </row>
    <row r="131" spans="1:65" s="2" customFormat="1" ht="14.45" customHeight="1">
      <c r="A131" s="35"/>
      <c r="B131" s="36"/>
      <c r="C131" s="192" t="s">
        <v>231</v>
      </c>
      <c r="D131" s="192" t="s">
        <v>176</v>
      </c>
      <c r="E131" s="193" t="s">
        <v>2506</v>
      </c>
      <c r="F131" s="194" t="s">
        <v>2507</v>
      </c>
      <c r="G131" s="195" t="s">
        <v>1342</v>
      </c>
      <c r="H131" s="196">
        <v>1</v>
      </c>
      <c r="I131" s="197"/>
      <c r="J131" s="198">
        <f>ROUND(I131*H131,2)</f>
        <v>0</v>
      </c>
      <c r="K131" s="194" t="s">
        <v>1</v>
      </c>
      <c r="L131" s="40"/>
      <c r="M131" s="199" t="s">
        <v>1</v>
      </c>
      <c r="N131" s="200" t="s">
        <v>44</v>
      </c>
      <c r="O131" s="7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181</v>
      </c>
      <c r="AT131" s="203" t="s">
        <v>176</v>
      </c>
      <c r="AU131" s="203" t="s">
        <v>79</v>
      </c>
      <c r="AY131" s="18" t="s">
        <v>174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8" t="s">
        <v>87</v>
      </c>
      <c r="BK131" s="204">
        <f>ROUND(I131*H131,2)</f>
        <v>0</v>
      </c>
      <c r="BL131" s="18" t="s">
        <v>181</v>
      </c>
      <c r="BM131" s="203" t="s">
        <v>2576</v>
      </c>
    </row>
    <row r="132" spans="1:47" s="2" customFormat="1" ht="19.5">
      <c r="A132" s="35"/>
      <c r="B132" s="36"/>
      <c r="C132" s="37"/>
      <c r="D132" s="207" t="s">
        <v>2337</v>
      </c>
      <c r="E132" s="37"/>
      <c r="F132" s="263" t="s">
        <v>2509</v>
      </c>
      <c r="G132" s="37"/>
      <c r="H132" s="37"/>
      <c r="I132" s="264"/>
      <c r="J132" s="37"/>
      <c r="K132" s="37"/>
      <c r="L132" s="40"/>
      <c r="M132" s="265"/>
      <c r="N132" s="266"/>
      <c r="O132" s="72"/>
      <c r="P132" s="72"/>
      <c r="Q132" s="72"/>
      <c r="R132" s="72"/>
      <c r="S132" s="72"/>
      <c r="T132" s="73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2337</v>
      </c>
      <c r="AU132" s="18" t="s">
        <v>79</v>
      </c>
    </row>
    <row r="133" spans="1:65" s="2" customFormat="1" ht="14.45" customHeight="1">
      <c r="A133" s="35"/>
      <c r="B133" s="36"/>
      <c r="C133" s="192" t="s">
        <v>238</v>
      </c>
      <c r="D133" s="192" t="s">
        <v>176</v>
      </c>
      <c r="E133" s="193" t="s">
        <v>2577</v>
      </c>
      <c r="F133" s="194" t="s">
        <v>2511</v>
      </c>
      <c r="G133" s="195" t="s">
        <v>1342</v>
      </c>
      <c r="H133" s="196">
        <v>1</v>
      </c>
      <c r="I133" s="197"/>
      <c r="J133" s="198">
        <f>ROUND(I133*H133,2)</f>
        <v>0</v>
      </c>
      <c r="K133" s="194" t="s">
        <v>1</v>
      </c>
      <c r="L133" s="40"/>
      <c r="M133" s="199" t="s">
        <v>1</v>
      </c>
      <c r="N133" s="200" t="s">
        <v>44</v>
      </c>
      <c r="O133" s="7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181</v>
      </c>
      <c r="AT133" s="203" t="s">
        <v>176</v>
      </c>
      <c r="AU133" s="203" t="s">
        <v>79</v>
      </c>
      <c r="AY133" s="18" t="s">
        <v>174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8" t="s">
        <v>87</v>
      </c>
      <c r="BK133" s="204">
        <f>ROUND(I133*H133,2)</f>
        <v>0</v>
      </c>
      <c r="BL133" s="18" t="s">
        <v>181</v>
      </c>
      <c r="BM133" s="203" t="s">
        <v>2578</v>
      </c>
    </row>
    <row r="134" spans="1:47" s="2" customFormat="1" ht="126.75">
      <c r="A134" s="35"/>
      <c r="B134" s="36"/>
      <c r="C134" s="37"/>
      <c r="D134" s="207" t="s">
        <v>2337</v>
      </c>
      <c r="E134" s="37"/>
      <c r="F134" s="263" t="s">
        <v>2579</v>
      </c>
      <c r="G134" s="37"/>
      <c r="H134" s="37"/>
      <c r="I134" s="264"/>
      <c r="J134" s="37"/>
      <c r="K134" s="37"/>
      <c r="L134" s="40"/>
      <c r="M134" s="265"/>
      <c r="N134" s="266"/>
      <c r="O134" s="72"/>
      <c r="P134" s="72"/>
      <c r="Q134" s="72"/>
      <c r="R134" s="72"/>
      <c r="S134" s="72"/>
      <c r="T134" s="73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2337</v>
      </c>
      <c r="AU134" s="18" t="s">
        <v>79</v>
      </c>
    </row>
    <row r="135" spans="1:65" s="2" customFormat="1" ht="14.45" customHeight="1">
      <c r="A135" s="35"/>
      <c r="B135" s="36"/>
      <c r="C135" s="192" t="s">
        <v>245</v>
      </c>
      <c r="D135" s="192" t="s">
        <v>176</v>
      </c>
      <c r="E135" s="193" t="s">
        <v>2513</v>
      </c>
      <c r="F135" s="194" t="s">
        <v>2514</v>
      </c>
      <c r="G135" s="195" t="s">
        <v>1342</v>
      </c>
      <c r="H135" s="196">
        <v>3</v>
      </c>
      <c r="I135" s="197"/>
      <c r="J135" s="198">
        <f>ROUND(I135*H135,2)</f>
        <v>0</v>
      </c>
      <c r="K135" s="194" t="s">
        <v>1</v>
      </c>
      <c r="L135" s="40"/>
      <c r="M135" s="199" t="s">
        <v>1</v>
      </c>
      <c r="N135" s="200" t="s">
        <v>44</v>
      </c>
      <c r="O135" s="7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181</v>
      </c>
      <c r="AT135" s="203" t="s">
        <v>176</v>
      </c>
      <c r="AU135" s="203" t="s">
        <v>79</v>
      </c>
      <c r="AY135" s="18" t="s">
        <v>174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8" t="s">
        <v>87</v>
      </c>
      <c r="BK135" s="204">
        <f>ROUND(I135*H135,2)</f>
        <v>0</v>
      </c>
      <c r="BL135" s="18" t="s">
        <v>181</v>
      </c>
      <c r="BM135" s="203" t="s">
        <v>2580</v>
      </c>
    </row>
    <row r="136" spans="1:47" s="2" customFormat="1" ht="19.5">
      <c r="A136" s="35"/>
      <c r="B136" s="36"/>
      <c r="C136" s="37"/>
      <c r="D136" s="207" t="s">
        <v>2337</v>
      </c>
      <c r="E136" s="37"/>
      <c r="F136" s="263" t="s">
        <v>2516</v>
      </c>
      <c r="G136" s="37"/>
      <c r="H136" s="37"/>
      <c r="I136" s="264"/>
      <c r="J136" s="37"/>
      <c r="K136" s="37"/>
      <c r="L136" s="40"/>
      <c r="M136" s="265"/>
      <c r="N136" s="266"/>
      <c r="O136" s="72"/>
      <c r="P136" s="72"/>
      <c r="Q136" s="72"/>
      <c r="R136" s="72"/>
      <c r="S136" s="72"/>
      <c r="T136" s="73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2337</v>
      </c>
      <c r="AU136" s="18" t="s">
        <v>79</v>
      </c>
    </row>
    <row r="137" spans="1:65" s="2" customFormat="1" ht="14.45" customHeight="1">
      <c r="A137" s="35"/>
      <c r="B137" s="36"/>
      <c r="C137" s="192" t="s">
        <v>252</v>
      </c>
      <c r="D137" s="192" t="s">
        <v>176</v>
      </c>
      <c r="E137" s="193" t="s">
        <v>2517</v>
      </c>
      <c r="F137" s="194" t="s">
        <v>2518</v>
      </c>
      <c r="G137" s="195" t="s">
        <v>1342</v>
      </c>
      <c r="H137" s="196">
        <v>1</v>
      </c>
      <c r="I137" s="197"/>
      <c r="J137" s="198">
        <f>ROUND(I137*H137,2)</f>
        <v>0</v>
      </c>
      <c r="K137" s="194" t="s">
        <v>1</v>
      </c>
      <c r="L137" s="40"/>
      <c r="M137" s="199" t="s">
        <v>1</v>
      </c>
      <c r="N137" s="200" t="s">
        <v>44</v>
      </c>
      <c r="O137" s="7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181</v>
      </c>
      <c r="AT137" s="203" t="s">
        <v>176</v>
      </c>
      <c r="AU137" s="203" t="s">
        <v>79</v>
      </c>
      <c r="AY137" s="18" t="s">
        <v>174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8" t="s">
        <v>87</v>
      </c>
      <c r="BK137" s="204">
        <f>ROUND(I137*H137,2)</f>
        <v>0</v>
      </c>
      <c r="BL137" s="18" t="s">
        <v>181</v>
      </c>
      <c r="BM137" s="203" t="s">
        <v>2581</v>
      </c>
    </row>
    <row r="138" spans="1:65" s="2" customFormat="1" ht="14.45" customHeight="1">
      <c r="A138" s="35"/>
      <c r="B138" s="36"/>
      <c r="C138" s="192" t="s">
        <v>256</v>
      </c>
      <c r="D138" s="192" t="s">
        <v>176</v>
      </c>
      <c r="E138" s="193" t="s">
        <v>2520</v>
      </c>
      <c r="F138" s="194" t="s">
        <v>2521</v>
      </c>
      <c r="G138" s="195" t="s">
        <v>1342</v>
      </c>
      <c r="H138" s="196">
        <v>1</v>
      </c>
      <c r="I138" s="197"/>
      <c r="J138" s="198">
        <f>ROUND(I138*H138,2)</f>
        <v>0</v>
      </c>
      <c r="K138" s="194" t="s">
        <v>1</v>
      </c>
      <c r="L138" s="40"/>
      <c r="M138" s="199" t="s">
        <v>1</v>
      </c>
      <c r="N138" s="200" t="s">
        <v>44</v>
      </c>
      <c r="O138" s="72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181</v>
      </c>
      <c r="AT138" s="203" t="s">
        <v>176</v>
      </c>
      <c r="AU138" s="203" t="s">
        <v>79</v>
      </c>
      <c r="AY138" s="18" t="s">
        <v>174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8" t="s">
        <v>87</v>
      </c>
      <c r="BK138" s="204">
        <f>ROUND(I138*H138,2)</f>
        <v>0</v>
      </c>
      <c r="BL138" s="18" t="s">
        <v>181</v>
      </c>
      <c r="BM138" s="203" t="s">
        <v>2582</v>
      </c>
    </row>
    <row r="139" spans="1:47" s="2" customFormat="1" ht="19.5">
      <c r="A139" s="35"/>
      <c r="B139" s="36"/>
      <c r="C139" s="37"/>
      <c r="D139" s="207" t="s">
        <v>2337</v>
      </c>
      <c r="E139" s="37"/>
      <c r="F139" s="263" t="s">
        <v>2583</v>
      </c>
      <c r="G139" s="37"/>
      <c r="H139" s="37"/>
      <c r="I139" s="264"/>
      <c r="J139" s="37"/>
      <c r="K139" s="37"/>
      <c r="L139" s="40"/>
      <c r="M139" s="265"/>
      <c r="N139" s="266"/>
      <c r="O139" s="72"/>
      <c r="P139" s="72"/>
      <c r="Q139" s="72"/>
      <c r="R139" s="72"/>
      <c r="S139" s="72"/>
      <c r="T139" s="73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2337</v>
      </c>
      <c r="AU139" s="18" t="s">
        <v>79</v>
      </c>
    </row>
    <row r="140" spans="1:65" s="2" customFormat="1" ht="14.45" customHeight="1">
      <c r="A140" s="35"/>
      <c r="B140" s="36"/>
      <c r="C140" s="192" t="s">
        <v>260</v>
      </c>
      <c r="D140" s="192" t="s">
        <v>176</v>
      </c>
      <c r="E140" s="193" t="s">
        <v>2584</v>
      </c>
      <c r="F140" s="194" t="s">
        <v>2585</v>
      </c>
      <c r="G140" s="195" t="s">
        <v>1342</v>
      </c>
      <c r="H140" s="196">
        <v>1</v>
      </c>
      <c r="I140" s="197"/>
      <c r="J140" s="198">
        <f>ROUND(I140*H140,2)</f>
        <v>0</v>
      </c>
      <c r="K140" s="194" t="s">
        <v>1</v>
      </c>
      <c r="L140" s="40"/>
      <c r="M140" s="199" t="s">
        <v>1</v>
      </c>
      <c r="N140" s="200" t="s">
        <v>44</v>
      </c>
      <c r="O140" s="72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181</v>
      </c>
      <c r="AT140" s="203" t="s">
        <v>176</v>
      </c>
      <c r="AU140" s="203" t="s">
        <v>79</v>
      </c>
      <c r="AY140" s="18" t="s">
        <v>174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8" t="s">
        <v>87</v>
      </c>
      <c r="BK140" s="204">
        <f>ROUND(I140*H140,2)</f>
        <v>0</v>
      </c>
      <c r="BL140" s="18" t="s">
        <v>181</v>
      </c>
      <c r="BM140" s="203" t="s">
        <v>2586</v>
      </c>
    </row>
    <row r="141" spans="1:47" s="2" customFormat="1" ht="19.5">
      <c r="A141" s="35"/>
      <c r="B141" s="36"/>
      <c r="C141" s="37"/>
      <c r="D141" s="207" t="s">
        <v>2337</v>
      </c>
      <c r="E141" s="37"/>
      <c r="F141" s="263" t="s">
        <v>2527</v>
      </c>
      <c r="G141" s="37"/>
      <c r="H141" s="37"/>
      <c r="I141" s="264"/>
      <c r="J141" s="37"/>
      <c r="K141" s="37"/>
      <c r="L141" s="40"/>
      <c r="M141" s="265"/>
      <c r="N141" s="266"/>
      <c r="O141" s="72"/>
      <c r="P141" s="72"/>
      <c r="Q141" s="72"/>
      <c r="R141" s="72"/>
      <c r="S141" s="72"/>
      <c r="T141" s="73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2337</v>
      </c>
      <c r="AU141" s="18" t="s">
        <v>79</v>
      </c>
    </row>
    <row r="142" spans="1:65" s="2" customFormat="1" ht="14.45" customHeight="1">
      <c r="A142" s="35"/>
      <c r="B142" s="36"/>
      <c r="C142" s="192" t="s">
        <v>265</v>
      </c>
      <c r="D142" s="192" t="s">
        <v>176</v>
      </c>
      <c r="E142" s="193" t="s">
        <v>2587</v>
      </c>
      <c r="F142" s="194" t="s">
        <v>2533</v>
      </c>
      <c r="G142" s="195" t="s">
        <v>1342</v>
      </c>
      <c r="H142" s="196">
        <v>1</v>
      </c>
      <c r="I142" s="197"/>
      <c r="J142" s="198">
        <f>ROUND(I142*H142,2)</f>
        <v>0</v>
      </c>
      <c r="K142" s="194" t="s">
        <v>1</v>
      </c>
      <c r="L142" s="40"/>
      <c r="M142" s="199" t="s">
        <v>1</v>
      </c>
      <c r="N142" s="200" t="s">
        <v>44</v>
      </c>
      <c r="O142" s="7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3" t="s">
        <v>181</v>
      </c>
      <c r="AT142" s="203" t="s">
        <v>176</v>
      </c>
      <c r="AU142" s="203" t="s">
        <v>79</v>
      </c>
      <c r="AY142" s="18" t="s">
        <v>174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8" t="s">
        <v>87</v>
      </c>
      <c r="BK142" s="204">
        <f>ROUND(I142*H142,2)</f>
        <v>0</v>
      </c>
      <c r="BL142" s="18" t="s">
        <v>181</v>
      </c>
      <c r="BM142" s="203" t="s">
        <v>2588</v>
      </c>
    </row>
    <row r="143" spans="1:65" s="2" customFormat="1" ht="14.45" customHeight="1">
      <c r="A143" s="35"/>
      <c r="B143" s="36"/>
      <c r="C143" s="192" t="s">
        <v>269</v>
      </c>
      <c r="D143" s="192" t="s">
        <v>176</v>
      </c>
      <c r="E143" s="193" t="s">
        <v>2589</v>
      </c>
      <c r="F143" s="194" t="s">
        <v>2590</v>
      </c>
      <c r="G143" s="195" t="s">
        <v>1342</v>
      </c>
      <c r="H143" s="196">
        <v>1</v>
      </c>
      <c r="I143" s="197"/>
      <c r="J143" s="198">
        <f>ROUND(I143*H143,2)</f>
        <v>0</v>
      </c>
      <c r="K143" s="194" t="s">
        <v>1</v>
      </c>
      <c r="L143" s="40"/>
      <c r="M143" s="199" t="s">
        <v>1</v>
      </c>
      <c r="N143" s="200" t="s">
        <v>44</v>
      </c>
      <c r="O143" s="72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181</v>
      </c>
      <c r="AT143" s="203" t="s">
        <v>176</v>
      </c>
      <c r="AU143" s="203" t="s">
        <v>79</v>
      </c>
      <c r="AY143" s="18" t="s">
        <v>174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8" t="s">
        <v>87</v>
      </c>
      <c r="BK143" s="204">
        <f>ROUND(I143*H143,2)</f>
        <v>0</v>
      </c>
      <c r="BL143" s="18" t="s">
        <v>181</v>
      </c>
      <c r="BM143" s="203" t="s">
        <v>2591</v>
      </c>
    </row>
    <row r="144" spans="1:65" s="2" customFormat="1" ht="14.45" customHeight="1">
      <c r="A144" s="35"/>
      <c r="B144" s="36"/>
      <c r="C144" s="192" t="s">
        <v>8</v>
      </c>
      <c r="D144" s="192" t="s">
        <v>176</v>
      </c>
      <c r="E144" s="193" t="s">
        <v>2592</v>
      </c>
      <c r="F144" s="194" t="s">
        <v>2593</v>
      </c>
      <c r="G144" s="195" t="s">
        <v>1342</v>
      </c>
      <c r="H144" s="196">
        <v>1</v>
      </c>
      <c r="I144" s="197"/>
      <c r="J144" s="198">
        <f>ROUND(I144*H144,2)</f>
        <v>0</v>
      </c>
      <c r="K144" s="194" t="s">
        <v>1</v>
      </c>
      <c r="L144" s="40"/>
      <c r="M144" s="199" t="s">
        <v>1</v>
      </c>
      <c r="N144" s="200" t="s">
        <v>44</v>
      </c>
      <c r="O144" s="72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3" t="s">
        <v>181</v>
      </c>
      <c r="AT144" s="203" t="s">
        <v>176</v>
      </c>
      <c r="AU144" s="203" t="s">
        <v>79</v>
      </c>
      <c r="AY144" s="18" t="s">
        <v>174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8" t="s">
        <v>87</v>
      </c>
      <c r="BK144" s="204">
        <f>ROUND(I144*H144,2)</f>
        <v>0</v>
      </c>
      <c r="BL144" s="18" t="s">
        <v>181</v>
      </c>
      <c r="BM144" s="203" t="s">
        <v>2594</v>
      </c>
    </row>
    <row r="145" spans="1:65" s="2" customFormat="1" ht="14.45" customHeight="1">
      <c r="A145" s="35"/>
      <c r="B145" s="36"/>
      <c r="C145" s="192" t="s">
        <v>278</v>
      </c>
      <c r="D145" s="192" t="s">
        <v>176</v>
      </c>
      <c r="E145" s="193" t="s">
        <v>2595</v>
      </c>
      <c r="F145" s="194" t="s">
        <v>2596</v>
      </c>
      <c r="G145" s="195" t="s">
        <v>1342</v>
      </c>
      <c r="H145" s="196">
        <v>1</v>
      </c>
      <c r="I145" s="197"/>
      <c r="J145" s="198">
        <f>ROUND(I145*H145,2)</f>
        <v>0</v>
      </c>
      <c r="K145" s="194" t="s">
        <v>1</v>
      </c>
      <c r="L145" s="40"/>
      <c r="M145" s="199" t="s">
        <v>1</v>
      </c>
      <c r="N145" s="200" t="s">
        <v>44</v>
      </c>
      <c r="O145" s="7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181</v>
      </c>
      <c r="AT145" s="203" t="s">
        <v>176</v>
      </c>
      <c r="AU145" s="203" t="s">
        <v>79</v>
      </c>
      <c r="AY145" s="18" t="s">
        <v>174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8" t="s">
        <v>87</v>
      </c>
      <c r="BK145" s="204">
        <f>ROUND(I145*H145,2)</f>
        <v>0</v>
      </c>
      <c r="BL145" s="18" t="s">
        <v>181</v>
      </c>
      <c r="BM145" s="203" t="s">
        <v>2597</v>
      </c>
    </row>
    <row r="146" spans="1:65" s="2" customFormat="1" ht="14.45" customHeight="1">
      <c r="A146" s="35"/>
      <c r="B146" s="36"/>
      <c r="C146" s="192" t="s">
        <v>282</v>
      </c>
      <c r="D146" s="192" t="s">
        <v>176</v>
      </c>
      <c r="E146" s="193" t="s">
        <v>2598</v>
      </c>
      <c r="F146" s="194" t="s">
        <v>2599</v>
      </c>
      <c r="G146" s="195" t="s">
        <v>595</v>
      </c>
      <c r="H146" s="196">
        <v>1</v>
      </c>
      <c r="I146" s="197"/>
      <c r="J146" s="198">
        <f>ROUND(I146*H146,2)</f>
        <v>0</v>
      </c>
      <c r="K146" s="194" t="s">
        <v>1</v>
      </c>
      <c r="L146" s="40"/>
      <c r="M146" s="199" t="s">
        <v>1</v>
      </c>
      <c r="N146" s="200" t="s">
        <v>44</v>
      </c>
      <c r="O146" s="7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181</v>
      </c>
      <c r="AT146" s="203" t="s">
        <v>176</v>
      </c>
      <c r="AU146" s="203" t="s">
        <v>79</v>
      </c>
      <c r="AY146" s="18" t="s">
        <v>174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8" t="s">
        <v>87</v>
      </c>
      <c r="BK146" s="204">
        <f>ROUND(I146*H146,2)</f>
        <v>0</v>
      </c>
      <c r="BL146" s="18" t="s">
        <v>181</v>
      </c>
      <c r="BM146" s="203" t="s">
        <v>2600</v>
      </c>
    </row>
    <row r="147" spans="1:47" s="2" customFormat="1" ht="19.5">
      <c r="A147" s="35"/>
      <c r="B147" s="36"/>
      <c r="C147" s="37"/>
      <c r="D147" s="207" t="s">
        <v>2337</v>
      </c>
      <c r="E147" s="37"/>
      <c r="F147" s="263" t="s">
        <v>2601</v>
      </c>
      <c r="G147" s="37"/>
      <c r="H147" s="37"/>
      <c r="I147" s="264"/>
      <c r="J147" s="37"/>
      <c r="K147" s="37"/>
      <c r="L147" s="40"/>
      <c r="M147" s="265"/>
      <c r="N147" s="266"/>
      <c r="O147" s="72"/>
      <c r="P147" s="72"/>
      <c r="Q147" s="72"/>
      <c r="R147" s="72"/>
      <c r="S147" s="72"/>
      <c r="T147" s="73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2337</v>
      </c>
      <c r="AU147" s="18" t="s">
        <v>79</v>
      </c>
    </row>
    <row r="148" spans="1:65" s="2" customFormat="1" ht="14.45" customHeight="1">
      <c r="A148" s="35"/>
      <c r="B148" s="36"/>
      <c r="C148" s="192" t="s">
        <v>292</v>
      </c>
      <c r="D148" s="192" t="s">
        <v>176</v>
      </c>
      <c r="E148" s="193" t="s">
        <v>2602</v>
      </c>
      <c r="F148" s="194" t="s">
        <v>2603</v>
      </c>
      <c r="G148" s="195" t="s">
        <v>595</v>
      </c>
      <c r="H148" s="196">
        <v>1</v>
      </c>
      <c r="I148" s="197"/>
      <c r="J148" s="198">
        <f>ROUND(I148*H148,2)</f>
        <v>0</v>
      </c>
      <c r="K148" s="194" t="s">
        <v>1</v>
      </c>
      <c r="L148" s="40"/>
      <c r="M148" s="199" t="s">
        <v>1</v>
      </c>
      <c r="N148" s="200" t="s">
        <v>44</v>
      </c>
      <c r="O148" s="72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3" t="s">
        <v>181</v>
      </c>
      <c r="AT148" s="203" t="s">
        <v>176</v>
      </c>
      <c r="AU148" s="203" t="s">
        <v>79</v>
      </c>
      <c r="AY148" s="18" t="s">
        <v>174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8" t="s">
        <v>87</v>
      </c>
      <c r="BK148" s="204">
        <f>ROUND(I148*H148,2)</f>
        <v>0</v>
      </c>
      <c r="BL148" s="18" t="s">
        <v>181</v>
      </c>
      <c r="BM148" s="203" t="s">
        <v>2604</v>
      </c>
    </row>
    <row r="149" spans="1:65" s="2" customFormat="1" ht="14.45" customHeight="1">
      <c r="A149" s="35"/>
      <c r="B149" s="36"/>
      <c r="C149" s="192" t="s">
        <v>298</v>
      </c>
      <c r="D149" s="192" t="s">
        <v>176</v>
      </c>
      <c r="E149" s="193" t="s">
        <v>2605</v>
      </c>
      <c r="F149" s="194" t="s">
        <v>2606</v>
      </c>
      <c r="G149" s="195" t="s">
        <v>1342</v>
      </c>
      <c r="H149" s="196">
        <v>1</v>
      </c>
      <c r="I149" s="197"/>
      <c r="J149" s="198">
        <f>ROUND(I149*H149,2)</f>
        <v>0</v>
      </c>
      <c r="K149" s="194" t="s">
        <v>1</v>
      </c>
      <c r="L149" s="40"/>
      <c r="M149" s="199" t="s">
        <v>1</v>
      </c>
      <c r="N149" s="200" t="s">
        <v>44</v>
      </c>
      <c r="O149" s="72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181</v>
      </c>
      <c r="AT149" s="203" t="s">
        <v>176</v>
      </c>
      <c r="AU149" s="203" t="s">
        <v>79</v>
      </c>
      <c r="AY149" s="18" t="s">
        <v>174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8" t="s">
        <v>87</v>
      </c>
      <c r="BK149" s="204">
        <f>ROUND(I149*H149,2)</f>
        <v>0</v>
      </c>
      <c r="BL149" s="18" t="s">
        <v>181</v>
      </c>
      <c r="BM149" s="203" t="s">
        <v>2607</v>
      </c>
    </row>
    <row r="150" spans="1:47" s="2" customFormat="1" ht="19.5">
      <c r="A150" s="35"/>
      <c r="B150" s="36"/>
      <c r="C150" s="37"/>
      <c r="D150" s="207" t="s">
        <v>2337</v>
      </c>
      <c r="E150" s="37"/>
      <c r="F150" s="263" t="s">
        <v>2608</v>
      </c>
      <c r="G150" s="37"/>
      <c r="H150" s="37"/>
      <c r="I150" s="264"/>
      <c r="J150" s="37"/>
      <c r="K150" s="37"/>
      <c r="L150" s="40"/>
      <c r="M150" s="265"/>
      <c r="N150" s="266"/>
      <c r="O150" s="72"/>
      <c r="P150" s="72"/>
      <c r="Q150" s="72"/>
      <c r="R150" s="72"/>
      <c r="S150" s="72"/>
      <c r="T150" s="73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2337</v>
      </c>
      <c r="AU150" s="18" t="s">
        <v>79</v>
      </c>
    </row>
    <row r="151" spans="1:65" s="2" customFormat="1" ht="14.45" customHeight="1">
      <c r="A151" s="35"/>
      <c r="B151" s="36"/>
      <c r="C151" s="192" t="s">
        <v>304</v>
      </c>
      <c r="D151" s="192" t="s">
        <v>176</v>
      </c>
      <c r="E151" s="193" t="s">
        <v>2609</v>
      </c>
      <c r="F151" s="194" t="s">
        <v>2610</v>
      </c>
      <c r="G151" s="195" t="s">
        <v>1342</v>
      </c>
      <c r="H151" s="196">
        <v>2</v>
      </c>
      <c r="I151" s="197"/>
      <c r="J151" s="198">
        <f>ROUND(I151*H151,2)</f>
        <v>0</v>
      </c>
      <c r="K151" s="194" t="s">
        <v>1</v>
      </c>
      <c r="L151" s="40"/>
      <c r="M151" s="199" t="s">
        <v>1</v>
      </c>
      <c r="N151" s="200" t="s">
        <v>44</v>
      </c>
      <c r="O151" s="72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3" t="s">
        <v>181</v>
      </c>
      <c r="AT151" s="203" t="s">
        <v>176</v>
      </c>
      <c r="AU151" s="203" t="s">
        <v>79</v>
      </c>
      <c r="AY151" s="18" t="s">
        <v>174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8" t="s">
        <v>87</v>
      </c>
      <c r="BK151" s="204">
        <f>ROUND(I151*H151,2)</f>
        <v>0</v>
      </c>
      <c r="BL151" s="18" t="s">
        <v>181</v>
      </c>
      <c r="BM151" s="203" t="s">
        <v>2611</v>
      </c>
    </row>
    <row r="152" spans="1:65" s="2" customFormat="1" ht="14.45" customHeight="1">
      <c r="A152" s="35"/>
      <c r="B152" s="36"/>
      <c r="C152" s="192" t="s">
        <v>7</v>
      </c>
      <c r="D152" s="192" t="s">
        <v>176</v>
      </c>
      <c r="E152" s="193" t="s">
        <v>2612</v>
      </c>
      <c r="F152" s="194" t="s">
        <v>2550</v>
      </c>
      <c r="G152" s="195" t="s">
        <v>1342</v>
      </c>
      <c r="H152" s="196">
        <v>1</v>
      </c>
      <c r="I152" s="197"/>
      <c r="J152" s="198">
        <f>ROUND(I152*H152,2)</f>
        <v>0</v>
      </c>
      <c r="K152" s="194" t="s">
        <v>1</v>
      </c>
      <c r="L152" s="40"/>
      <c r="M152" s="199" t="s">
        <v>1</v>
      </c>
      <c r="N152" s="200" t="s">
        <v>44</v>
      </c>
      <c r="O152" s="7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3" t="s">
        <v>181</v>
      </c>
      <c r="AT152" s="203" t="s">
        <v>176</v>
      </c>
      <c r="AU152" s="203" t="s">
        <v>79</v>
      </c>
      <c r="AY152" s="18" t="s">
        <v>174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8" t="s">
        <v>87</v>
      </c>
      <c r="BK152" s="204">
        <f>ROUND(I152*H152,2)</f>
        <v>0</v>
      </c>
      <c r="BL152" s="18" t="s">
        <v>181</v>
      </c>
      <c r="BM152" s="203" t="s">
        <v>2613</v>
      </c>
    </row>
    <row r="153" spans="1:65" s="2" customFormat="1" ht="14.45" customHeight="1">
      <c r="A153" s="35"/>
      <c r="B153" s="36"/>
      <c r="C153" s="192" t="s">
        <v>316</v>
      </c>
      <c r="D153" s="192" t="s">
        <v>176</v>
      </c>
      <c r="E153" s="193" t="s">
        <v>2614</v>
      </c>
      <c r="F153" s="194" t="s">
        <v>2553</v>
      </c>
      <c r="G153" s="195" t="s">
        <v>1342</v>
      </c>
      <c r="H153" s="196">
        <v>1</v>
      </c>
      <c r="I153" s="197"/>
      <c r="J153" s="198">
        <f>ROUND(I153*H153,2)</f>
        <v>0</v>
      </c>
      <c r="K153" s="194" t="s">
        <v>1</v>
      </c>
      <c r="L153" s="40"/>
      <c r="M153" s="199" t="s">
        <v>1</v>
      </c>
      <c r="N153" s="200" t="s">
        <v>44</v>
      </c>
      <c r="O153" s="72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3" t="s">
        <v>181</v>
      </c>
      <c r="AT153" s="203" t="s">
        <v>176</v>
      </c>
      <c r="AU153" s="203" t="s">
        <v>79</v>
      </c>
      <c r="AY153" s="18" t="s">
        <v>174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8" t="s">
        <v>87</v>
      </c>
      <c r="BK153" s="204">
        <f>ROUND(I153*H153,2)</f>
        <v>0</v>
      </c>
      <c r="BL153" s="18" t="s">
        <v>181</v>
      </c>
      <c r="BM153" s="203" t="s">
        <v>2615</v>
      </c>
    </row>
    <row r="154" spans="1:47" s="2" customFormat="1" ht="19.5">
      <c r="A154" s="35"/>
      <c r="B154" s="36"/>
      <c r="C154" s="37"/>
      <c r="D154" s="207" t="s">
        <v>2337</v>
      </c>
      <c r="E154" s="37"/>
      <c r="F154" s="263" t="s">
        <v>2555</v>
      </c>
      <c r="G154" s="37"/>
      <c r="H154" s="37"/>
      <c r="I154" s="264"/>
      <c r="J154" s="37"/>
      <c r="K154" s="37"/>
      <c r="L154" s="40"/>
      <c r="M154" s="265"/>
      <c r="N154" s="266"/>
      <c r="O154" s="72"/>
      <c r="P154" s="72"/>
      <c r="Q154" s="72"/>
      <c r="R154" s="72"/>
      <c r="S154" s="72"/>
      <c r="T154" s="73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2337</v>
      </c>
      <c r="AU154" s="18" t="s">
        <v>79</v>
      </c>
    </row>
    <row r="155" spans="1:65" s="2" customFormat="1" ht="14.45" customHeight="1">
      <c r="A155" s="35"/>
      <c r="B155" s="36"/>
      <c r="C155" s="192" t="s">
        <v>322</v>
      </c>
      <c r="D155" s="192" t="s">
        <v>176</v>
      </c>
      <c r="E155" s="193" t="s">
        <v>2616</v>
      </c>
      <c r="F155" s="194" t="s">
        <v>2557</v>
      </c>
      <c r="G155" s="195" t="s">
        <v>2349</v>
      </c>
      <c r="H155" s="196">
        <v>1</v>
      </c>
      <c r="I155" s="197"/>
      <c r="J155" s="198">
        <f>ROUND(I155*H155,2)</f>
        <v>0</v>
      </c>
      <c r="K155" s="194" t="s">
        <v>1</v>
      </c>
      <c r="L155" s="40"/>
      <c r="M155" s="271" t="s">
        <v>1</v>
      </c>
      <c r="N155" s="272" t="s">
        <v>44</v>
      </c>
      <c r="O155" s="269"/>
      <c r="P155" s="273">
        <f>O155*H155</f>
        <v>0</v>
      </c>
      <c r="Q155" s="273">
        <v>0</v>
      </c>
      <c r="R155" s="273">
        <f>Q155*H155</f>
        <v>0</v>
      </c>
      <c r="S155" s="273">
        <v>0</v>
      </c>
      <c r="T155" s="27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3" t="s">
        <v>181</v>
      </c>
      <c r="AT155" s="203" t="s">
        <v>176</v>
      </c>
      <c r="AU155" s="203" t="s">
        <v>79</v>
      </c>
      <c r="AY155" s="18" t="s">
        <v>174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8" t="s">
        <v>87</v>
      </c>
      <c r="BK155" s="204">
        <f>ROUND(I155*H155,2)</f>
        <v>0</v>
      </c>
      <c r="BL155" s="18" t="s">
        <v>181</v>
      </c>
      <c r="BM155" s="203" t="s">
        <v>2617</v>
      </c>
    </row>
    <row r="156" spans="1:31" s="2" customFormat="1" ht="6.95" customHeight="1">
      <c r="A156" s="35"/>
      <c r="B156" s="55"/>
      <c r="C156" s="56"/>
      <c r="D156" s="56"/>
      <c r="E156" s="56"/>
      <c r="F156" s="56"/>
      <c r="G156" s="56"/>
      <c r="H156" s="56"/>
      <c r="I156" s="56"/>
      <c r="J156" s="56"/>
      <c r="K156" s="56"/>
      <c r="L156" s="40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sheetProtection algorithmName="SHA-512" hashValue="1kFcwAwO1DqmRtV578zlIoUjtlB1bEo3w6H3ppg6mL0I+J5tkjLFLuXNE2bq4TlKWtePpPJ5JNMKTOkS3hhR+g==" saltValue="b/2pl9uf0QbQP7ayr5T8HrqC7a8EbLFxLHYa/h9dfML53OXhqNYZshDH3yIBG3OLwD0NvIb53MhDckUTUKncUw==" spinCount="100000" sheet="1" objects="1" scenarios="1" formatColumns="0" formatRows="0" autoFilter="0"/>
  <autoFilter ref="C119:K155"/>
  <mergeCells count="12">
    <mergeCell ref="E112:H112"/>
    <mergeCell ref="L2:V2"/>
    <mergeCell ref="E85:H85"/>
    <mergeCell ref="E87:H87"/>
    <mergeCell ref="E89:H89"/>
    <mergeCell ref="E108:H108"/>
    <mergeCell ref="E110:H11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109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5" customHeight="1">
      <c r="B4" s="21"/>
      <c r="D4" s="118" t="s">
        <v>125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20" t="str">
        <f>'Rekapitulace stavby'!K6</f>
        <v>Stavební úpravy a přístavba krytého bazénu ve Studénce, Budovatelská 769, 742 13 Studénka - Butovice</v>
      </c>
      <c r="F7" s="321"/>
      <c r="G7" s="321"/>
      <c r="H7" s="321"/>
      <c r="L7" s="21"/>
    </row>
    <row r="8" spans="1:31" s="2" customFormat="1" ht="12" customHeight="1">
      <c r="A8" s="35"/>
      <c r="B8" s="40"/>
      <c r="C8" s="35"/>
      <c r="D8" s="120" t="s">
        <v>126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2" t="s">
        <v>2618</v>
      </c>
      <c r="F9" s="323"/>
      <c r="G9" s="323"/>
      <c r="H9" s="32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20" t="s">
        <v>18</v>
      </c>
      <c r="E11" s="35"/>
      <c r="F11" s="111" t="s">
        <v>1</v>
      </c>
      <c r="G11" s="35"/>
      <c r="H11" s="35"/>
      <c r="I11" s="120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20</v>
      </c>
      <c r="E12" s="35"/>
      <c r="F12" s="111" t="s">
        <v>21</v>
      </c>
      <c r="G12" s="35"/>
      <c r="H12" s="35"/>
      <c r="I12" s="120" t="s">
        <v>22</v>
      </c>
      <c r="J12" s="121" t="str">
        <f>'Rekapitulace stavby'!AN8</f>
        <v>26.10.2021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24</v>
      </c>
      <c r="E14" s="35"/>
      <c r="F14" s="35"/>
      <c r="G14" s="35"/>
      <c r="H14" s="35"/>
      <c r="I14" s="120" t="s">
        <v>25</v>
      </c>
      <c r="J14" s="111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27</v>
      </c>
      <c r="F15" s="35"/>
      <c r="G15" s="35"/>
      <c r="H15" s="35"/>
      <c r="I15" s="120" t="s">
        <v>28</v>
      </c>
      <c r="J15" s="111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30</v>
      </c>
      <c r="E17" s="35"/>
      <c r="F17" s="35"/>
      <c r="G17" s="35"/>
      <c r="H17" s="35"/>
      <c r="I17" s="120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4" t="str">
        <f>'Rekapitulace stavby'!E14</f>
        <v>Vyplň údaj</v>
      </c>
      <c r="F18" s="325"/>
      <c r="G18" s="325"/>
      <c r="H18" s="325"/>
      <c r="I18" s="120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32</v>
      </c>
      <c r="E20" s="35"/>
      <c r="F20" s="35"/>
      <c r="G20" s="35"/>
      <c r="H20" s="35"/>
      <c r="I20" s="120" t="s">
        <v>25</v>
      </c>
      <c r="J20" s="111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34</v>
      </c>
      <c r="F21" s="35"/>
      <c r="G21" s="35"/>
      <c r="H21" s="35"/>
      <c r="I21" s="120" t="s">
        <v>28</v>
      </c>
      <c r="J21" s="111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37</v>
      </c>
      <c r="E23" s="35"/>
      <c r="F23" s="35"/>
      <c r="G23" s="35"/>
      <c r="H23" s="35"/>
      <c r="I23" s="120" t="s">
        <v>25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">
        <v>21</v>
      </c>
      <c r="F24" s="35"/>
      <c r="G24" s="35"/>
      <c r="H24" s="35"/>
      <c r="I24" s="120" t="s">
        <v>28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38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2"/>
      <c r="B27" s="123"/>
      <c r="C27" s="122"/>
      <c r="D27" s="122"/>
      <c r="E27" s="326" t="s">
        <v>1</v>
      </c>
      <c r="F27" s="326"/>
      <c r="G27" s="326"/>
      <c r="H27" s="326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39</v>
      </c>
      <c r="E30" s="35"/>
      <c r="F30" s="35"/>
      <c r="G30" s="35"/>
      <c r="H30" s="35"/>
      <c r="I30" s="35"/>
      <c r="J30" s="127">
        <f>ROUND(J122,2)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41</v>
      </c>
      <c r="G32" s="35"/>
      <c r="H32" s="35"/>
      <c r="I32" s="128" t="s">
        <v>40</v>
      </c>
      <c r="J32" s="128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43</v>
      </c>
      <c r="E33" s="120" t="s">
        <v>44</v>
      </c>
      <c r="F33" s="130">
        <f>ROUND((SUM(BE122:BE173)),2)</f>
        <v>0</v>
      </c>
      <c r="G33" s="35"/>
      <c r="H33" s="35"/>
      <c r="I33" s="131">
        <v>0.21</v>
      </c>
      <c r="J33" s="130">
        <f>ROUND(((SUM(BE122:BE173))*I33),2)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45</v>
      </c>
      <c r="F34" s="130">
        <f>ROUND((SUM(BF122:BF173)),2)</f>
        <v>0</v>
      </c>
      <c r="G34" s="35"/>
      <c r="H34" s="35"/>
      <c r="I34" s="131">
        <v>0.15</v>
      </c>
      <c r="J34" s="130">
        <f>ROUND(((SUM(BF122:BF173))*I34),2)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20" t="s">
        <v>46</v>
      </c>
      <c r="F35" s="130">
        <f>ROUND((SUM(BG122:BG173)),2)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0" t="s">
        <v>47</v>
      </c>
      <c r="F36" s="130">
        <f>ROUND((SUM(BH122:BH173)),2)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48</v>
      </c>
      <c r="F37" s="130">
        <f>ROUND((SUM(BI122:BI173)),2)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49</v>
      </c>
      <c r="E39" s="134"/>
      <c r="F39" s="134"/>
      <c r="G39" s="135" t="s">
        <v>50</v>
      </c>
      <c r="H39" s="136" t="s">
        <v>51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52</v>
      </c>
      <c r="E50" s="140"/>
      <c r="F50" s="140"/>
      <c r="G50" s="139" t="s">
        <v>53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54</v>
      </c>
      <c r="E61" s="142"/>
      <c r="F61" s="143" t="s">
        <v>55</v>
      </c>
      <c r="G61" s="141" t="s">
        <v>54</v>
      </c>
      <c r="H61" s="142"/>
      <c r="I61" s="142"/>
      <c r="J61" s="144" t="s">
        <v>55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56</v>
      </c>
      <c r="E65" s="145"/>
      <c r="F65" s="145"/>
      <c r="G65" s="139" t="s">
        <v>57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54</v>
      </c>
      <c r="E76" s="142"/>
      <c r="F76" s="143" t="s">
        <v>55</v>
      </c>
      <c r="G76" s="141" t="s">
        <v>54</v>
      </c>
      <c r="H76" s="142"/>
      <c r="I76" s="142"/>
      <c r="J76" s="144" t="s">
        <v>55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7" t="str">
        <f>E7</f>
        <v>Stavební úpravy a přístavba krytého bazénu ve Studénce, Budovatelská 769, 742 13 Studénka - Butovice</v>
      </c>
      <c r="F85" s="328"/>
      <c r="G85" s="328"/>
      <c r="H85" s="32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126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0" t="str">
        <f>E9</f>
        <v>SO04 - Zdravotechnická instalace</v>
      </c>
      <c r="F87" s="329"/>
      <c r="G87" s="329"/>
      <c r="H87" s="32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26.10.2021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Město Studénka</v>
      </c>
      <c r="G91" s="37"/>
      <c r="H91" s="37"/>
      <c r="I91" s="30" t="s">
        <v>32</v>
      </c>
      <c r="J91" s="33" t="str">
        <f>E21</f>
        <v>Michal Pospíšil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0" t="s">
        <v>129</v>
      </c>
      <c r="D94" s="151"/>
      <c r="E94" s="151"/>
      <c r="F94" s="151"/>
      <c r="G94" s="151"/>
      <c r="H94" s="151"/>
      <c r="I94" s="151"/>
      <c r="J94" s="152" t="s">
        <v>130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131</v>
      </c>
      <c r="D96" s="37"/>
      <c r="E96" s="37"/>
      <c r="F96" s="37"/>
      <c r="G96" s="37"/>
      <c r="H96" s="37"/>
      <c r="I96" s="37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132</v>
      </c>
    </row>
    <row r="97" spans="2:12" s="9" customFormat="1" ht="24.95" customHeight="1">
      <c r="B97" s="154"/>
      <c r="C97" s="155"/>
      <c r="D97" s="156" t="s">
        <v>133</v>
      </c>
      <c r="E97" s="157"/>
      <c r="F97" s="157"/>
      <c r="G97" s="157"/>
      <c r="H97" s="157"/>
      <c r="I97" s="157"/>
      <c r="J97" s="158">
        <f>J123</f>
        <v>0</v>
      </c>
      <c r="K97" s="155"/>
      <c r="L97" s="159"/>
    </row>
    <row r="98" spans="2:12" s="10" customFormat="1" ht="19.9" customHeight="1">
      <c r="B98" s="160"/>
      <c r="C98" s="105"/>
      <c r="D98" s="161" t="s">
        <v>139</v>
      </c>
      <c r="E98" s="162"/>
      <c r="F98" s="162"/>
      <c r="G98" s="162"/>
      <c r="H98" s="162"/>
      <c r="I98" s="162"/>
      <c r="J98" s="163">
        <f>J124</f>
        <v>0</v>
      </c>
      <c r="K98" s="105"/>
      <c r="L98" s="164"/>
    </row>
    <row r="99" spans="2:12" s="9" customFormat="1" ht="24.95" customHeight="1">
      <c r="B99" s="154"/>
      <c r="C99" s="155"/>
      <c r="D99" s="156" t="s">
        <v>2619</v>
      </c>
      <c r="E99" s="157"/>
      <c r="F99" s="157"/>
      <c r="G99" s="157"/>
      <c r="H99" s="157"/>
      <c r="I99" s="157"/>
      <c r="J99" s="158">
        <f>J141</f>
        <v>0</v>
      </c>
      <c r="K99" s="155"/>
      <c r="L99" s="159"/>
    </row>
    <row r="100" spans="2:12" s="10" customFormat="1" ht="19.9" customHeight="1">
      <c r="B100" s="160"/>
      <c r="C100" s="105"/>
      <c r="D100" s="161" t="s">
        <v>147</v>
      </c>
      <c r="E100" s="162"/>
      <c r="F100" s="162"/>
      <c r="G100" s="162"/>
      <c r="H100" s="162"/>
      <c r="I100" s="162"/>
      <c r="J100" s="163">
        <f>J142</f>
        <v>0</v>
      </c>
      <c r="K100" s="105"/>
      <c r="L100" s="164"/>
    </row>
    <row r="101" spans="2:12" s="10" customFormat="1" ht="19.9" customHeight="1">
      <c r="B101" s="160"/>
      <c r="C101" s="105"/>
      <c r="D101" s="161" t="s">
        <v>2620</v>
      </c>
      <c r="E101" s="162"/>
      <c r="F101" s="162"/>
      <c r="G101" s="162"/>
      <c r="H101" s="162"/>
      <c r="I101" s="162"/>
      <c r="J101" s="163">
        <f>J155</f>
        <v>0</v>
      </c>
      <c r="K101" s="105"/>
      <c r="L101" s="164"/>
    </row>
    <row r="102" spans="2:12" s="10" customFormat="1" ht="19.9" customHeight="1">
      <c r="B102" s="160"/>
      <c r="C102" s="105"/>
      <c r="D102" s="161" t="s">
        <v>148</v>
      </c>
      <c r="E102" s="162"/>
      <c r="F102" s="162"/>
      <c r="G102" s="162"/>
      <c r="H102" s="162"/>
      <c r="I102" s="162"/>
      <c r="J102" s="163">
        <f>J166</f>
        <v>0</v>
      </c>
      <c r="K102" s="105"/>
      <c r="L102" s="164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159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27" t="str">
        <f>E7</f>
        <v>Stavební úpravy a přístavba krytého bazénu ve Studénce, Budovatelská 769, 742 13 Studénka - Butovice</v>
      </c>
      <c r="F112" s="328"/>
      <c r="G112" s="328"/>
      <c r="H112" s="328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126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280" t="str">
        <f>E9</f>
        <v>SO04 - Zdravotechnická instalace</v>
      </c>
      <c r="F114" s="329"/>
      <c r="G114" s="329"/>
      <c r="H114" s="329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20</v>
      </c>
      <c r="D116" s="37"/>
      <c r="E116" s="37"/>
      <c r="F116" s="28" t="str">
        <f>F12</f>
        <v xml:space="preserve"> </v>
      </c>
      <c r="G116" s="37"/>
      <c r="H116" s="37"/>
      <c r="I116" s="30" t="s">
        <v>22</v>
      </c>
      <c r="J116" s="67" t="str">
        <f>IF(J12="","",J12)</f>
        <v>26.10.2021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2" customHeight="1">
      <c r="A118" s="35"/>
      <c r="B118" s="36"/>
      <c r="C118" s="30" t="s">
        <v>24</v>
      </c>
      <c r="D118" s="37"/>
      <c r="E118" s="37"/>
      <c r="F118" s="28" t="str">
        <f>E15</f>
        <v>Město Studénka</v>
      </c>
      <c r="G118" s="37"/>
      <c r="H118" s="37"/>
      <c r="I118" s="30" t="s">
        <v>32</v>
      </c>
      <c r="J118" s="33" t="str">
        <f>E21</f>
        <v>Michal Pospíšil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30</v>
      </c>
      <c r="D119" s="37"/>
      <c r="E119" s="37"/>
      <c r="F119" s="28" t="str">
        <f>IF(E18="","",E18)</f>
        <v>Vyplň údaj</v>
      </c>
      <c r="G119" s="37"/>
      <c r="H119" s="37"/>
      <c r="I119" s="30" t="s">
        <v>37</v>
      </c>
      <c r="J119" s="33" t="str">
        <f>E24</f>
        <v xml:space="preserve"> 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165"/>
      <c r="B121" s="166"/>
      <c r="C121" s="167" t="s">
        <v>160</v>
      </c>
      <c r="D121" s="168" t="s">
        <v>64</v>
      </c>
      <c r="E121" s="168" t="s">
        <v>60</v>
      </c>
      <c r="F121" s="168" t="s">
        <v>61</v>
      </c>
      <c r="G121" s="168" t="s">
        <v>161</v>
      </c>
      <c r="H121" s="168" t="s">
        <v>162</v>
      </c>
      <c r="I121" s="168" t="s">
        <v>163</v>
      </c>
      <c r="J121" s="168" t="s">
        <v>130</v>
      </c>
      <c r="K121" s="169" t="s">
        <v>164</v>
      </c>
      <c r="L121" s="170"/>
      <c r="M121" s="76" t="s">
        <v>1</v>
      </c>
      <c r="N121" s="77" t="s">
        <v>43</v>
      </c>
      <c r="O121" s="77" t="s">
        <v>165</v>
      </c>
      <c r="P121" s="77" t="s">
        <v>166</v>
      </c>
      <c r="Q121" s="77" t="s">
        <v>167</v>
      </c>
      <c r="R121" s="77" t="s">
        <v>168</v>
      </c>
      <c r="S121" s="77" t="s">
        <v>169</v>
      </c>
      <c r="T121" s="78" t="s">
        <v>170</v>
      </c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</row>
    <row r="122" spans="1:63" s="2" customFormat="1" ht="22.9" customHeight="1">
      <c r="A122" s="35"/>
      <c r="B122" s="36"/>
      <c r="C122" s="83" t="s">
        <v>171</v>
      </c>
      <c r="D122" s="37"/>
      <c r="E122" s="37"/>
      <c r="F122" s="37"/>
      <c r="G122" s="37"/>
      <c r="H122" s="37"/>
      <c r="I122" s="37"/>
      <c r="J122" s="171">
        <f>BK122</f>
        <v>0</v>
      </c>
      <c r="K122" s="37"/>
      <c r="L122" s="40"/>
      <c r="M122" s="79"/>
      <c r="N122" s="172"/>
      <c r="O122" s="80"/>
      <c r="P122" s="173">
        <f>P123+P141</f>
        <v>0</v>
      </c>
      <c r="Q122" s="80"/>
      <c r="R122" s="173">
        <f>R123+R141</f>
        <v>1.29132</v>
      </c>
      <c r="S122" s="80"/>
      <c r="T122" s="174">
        <f>T123+T141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78</v>
      </c>
      <c r="AU122" s="18" t="s">
        <v>132</v>
      </c>
      <c r="BK122" s="175">
        <f>BK123+BK141</f>
        <v>0</v>
      </c>
    </row>
    <row r="123" spans="2:63" s="12" customFormat="1" ht="25.9" customHeight="1">
      <c r="B123" s="176"/>
      <c r="C123" s="177"/>
      <c r="D123" s="178" t="s">
        <v>78</v>
      </c>
      <c r="E123" s="179" t="s">
        <v>172</v>
      </c>
      <c r="F123" s="179" t="s">
        <v>173</v>
      </c>
      <c r="G123" s="177"/>
      <c r="H123" s="177"/>
      <c r="I123" s="180"/>
      <c r="J123" s="181">
        <f>BK123</f>
        <v>0</v>
      </c>
      <c r="K123" s="177"/>
      <c r="L123" s="182"/>
      <c r="M123" s="183"/>
      <c r="N123" s="184"/>
      <c r="O123" s="184"/>
      <c r="P123" s="185">
        <f>P124</f>
        <v>0</v>
      </c>
      <c r="Q123" s="184"/>
      <c r="R123" s="185">
        <f>R124</f>
        <v>0.09153000000000001</v>
      </c>
      <c r="S123" s="184"/>
      <c r="T123" s="186">
        <f>T124</f>
        <v>0</v>
      </c>
      <c r="AR123" s="187" t="s">
        <v>87</v>
      </c>
      <c r="AT123" s="188" t="s">
        <v>78</v>
      </c>
      <c r="AU123" s="188" t="s">
        <v>79</v>
      </c>
      <c r="AY123" s="187" t="s">
        <v>174</v>
      </c>
      <c r="BK123" s="189">
        <f>BK124</f>
        <v>0</v>
      </c>
    </row>
    <row r="124" spans="2:63" s="12" customFormat="1" ht="22.9" customHeight="1">
      <c r="B124" s="176"/>
      <c r="C124" s="177"/>
      <c r="D124" s="178" t="s">
        <v>78</v>
      </c>
      <c r="E124" s="190" t="s">
        <v>238</v>
      </c>
      <c r="F124" s="190" t="s">
        <v>1020</v>
      </c>
      <c r="G124" s="177"/>
      <c r="H124" s="177"/>
      <c r="I124" s="180"/>
      <c r="J124" s="191">
        <f>BK124</f>
        <v>0</v>
      </c>
      <c r="K124" s="177"/>
      <c r="L124" s="182"/>
      <c r="M124" s="183"/>
      <c r="N124" s="184"/>
      <c r="O124" s="184"/>
      <c r="P124" s="185">
        <f>SUM(P125:P140)</f>
        <v>0</v>
      </c>
      <c r="Q124" s="184"/>
      <c r="R124" s="185">
        <f>SUM(R125:R140)</f>
        <v>0.09153000000000001</v>
      </c>
      <c r="S124" s="184"/>
      <c r="T124" s="186">
        <f>SUM(T125:T140)</f>
        <v>0</v>
      </c>
      <c r="AR124" s="187" t="s">
        <v>87</v>
      </c>
      <c r="AT124" s="188" t="s">
        <v>78</v>
      </c>
      <c r="AU124" s="188" t="s">
        <v>87</v>
      </c>
      <c r="AY124" s="187" t="s">
        <v>174</v>
      </c>
      <c r="BK124" s="189">
        <f>SUM(BK125:BK140)</f>
        <v>0</v>
      </c>
    </row>
    <row r="125" spans="1:65" s="2" customFormat="1" ht="14.45" customHeight="1">
      <c r="A125" s="35"/>
      <c r="B125" s="36"/>
      <c r="C125" s="192" t="s">
        <v>87</v>
      </c>
      <c r="D125" s="192" t="s">
        <v>176</v>
      </c>
      <c r="E125" s="193" t="s">
        <v>2621</v>
      </c>
      <c r="F125" s="194" t="s">
        <v>2622</v>
      </c>
      <c r="G125" s="195" t="s">
        <v>357</v>
      </c>
      <c r="H125" s="196">
        <v>10</v>
      </c>
      <c r="I125" s="197"/>
      <c r="J125" s="198">
        <f aca="true" t="shared" si="0" ref="J125:J136">ROUND(I125*H125,2)</f>
        <v>0</v>
      </c>
      <c r="K125" s="194" t="s">
        <v>1</v>
      </c>
      <c r="L125" s="40"/>
      <c r="M125" s="199" t="s">
        <v>1</v>
      </c>
      <c r="N125" s="200" t="s">
        <v>44</v>
      </c>
      <c r="O125" s="72"/>
      <c r="P125" s="201">
        <f aca="true" t="shared" si="1" ref="P125:P136">O125*H125</f>
        <v>0</v>
      </c>
      <c r="Q125" s="201">
        <v>0</v>
      </c>
      <c r="R125" s="201">
        <f aca="true" t="shared" si="2" ref="R125:R136">Q125*H125</f>
        <v>0</v>
      </c>
      <c r="S125" s="201">
        <v>0</v>
      </c>
      <c r="T125" s="202">
        <f aca="true" t="shared" si="3" ref="T125:T136"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3" t="s">
        <v>181</v>
      </c>
      <c r="AT125" s="203" t="s">
        <v>176</v>
      </c>
      <c r="AU125" s="203" t="s">
        <v>89</v>
      </c>
      <c r="AY125" s="18" t="s">
        <v>174</v>
      </c>
      <c r="BE125" s="204">
        <f aca="true" t="shared" si="4" ref="BE125:BE136">IF(N125="základní",J125,0)</f>
        <v>0</v>
      </c>
      <c r="BF125" s="204">
        <f aca="true" t="shared" si="5" ref="BF125:BF136">IF(N125="snížená",J125,0)</f>
        <v>0</v>
      </c>
      <c r="BG125" s="204">
        <f aca="true" t="shared" si="6" ref="BG125:BG136">IF(N125="zákl. přenesená",J125,0)</f>
        <v>0</v>
      </c>
      <c r="BH125" s="204">
        <f aca="true" t="shared" si="7" ref="BH125:BH136">IF(N125="sníž. přenesená",J125,0)</f>
        <v>0</v>
      </c>
      <c r="BI125" s="204">
        <f aca="true" t="shared" si="8" ref="BI125:BI136">IF(N125="nulová",J125,0)</f>
        <v>0</v>
      </c>
      <c r="BJ125" s="18" t="s">
        <v>87</v>
      </c>
      <c r="BK125" s="204">
        <f aca="true" t="shared" si="9" ref="BK125:BK136">ROUND(I125*H125,2)</f>
        <v>0</v>
      </c>
      <c r="BL125" s="18" t="s">
        <v>181</v>
      </c>
      <c r="BM125" s="203" t="s">
        <v>2623</v>
      </c>
    </row>
    <row r="126" spans="1:65" s="2" customFormat="1" ht="14.45" customHeight="1">
      <c r="A126" s="35"/>
      <c r="B126" s="36"/>
      <c r="C126" s="249" t="s">
        <v>89</v>
      </c>
      <c r="D126" s="249" t="s">
        <v>317</v>
      </c>
      <c r="E126" s="250" t="s">
        <v>2624</v>
      </c>
      <c r="F126" s="251" t="s">
        <v>2625</v>
      </c>
      <c r="G126" s="252" t="s">
        <v>357</v>
      </c>
      <c r="H126" s="253">
        <v>10.15</v>
      </c>
      <c r="I126" s="254"/>
      <c r="J126" s="255">
        <f t="shared" si="0"/>
        <v>0</v>
      </c>
      <c r="K126" s="251" t="s">
        <v>1</v>
      </c>
      <c r="L126" s="256"/>
      <c r="M126" s="257" t="s">
        <v>1</v>
      </c>
      <c r="N126" s="258" t="s">
        <v>44</v>
      </c>
      <c r="O126" s="72"/>
      <c r="P126" s="201">
        <f t="shared" si="1"/>
        <v>0</v>
      </c>
      <c r="Q126" s="201">
        <v>0.000279802955665025</v>
      </c>
      <c r="R126" s="201">
        <f t="shared" si="2"/>
        <v>0.0028400000000000035</v>
      </c>
      <c r="S126" s="201">
        <v>0</v>
      </c>
      <c r="T126" s="202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3" t="s">
        <v>238</v>
      </c>
      <c r="AT126" s="203" t="s">
        <v>317</v>
      </c>
      <c r="AU126" s="203" t="s">
        <v>89</v>
      </c>
      <c r="AY126" s="18" t="s">
        <v>174</v>
      </c>
      <c r="BE126" s="204">
        <f t="shared" si="4"/>
        <v>0</v>
      </c>
      <c r="BF126" s="204">
        <f t="shared" si="5"/>
        <v>0</v>
      </c>
      <c r="BG126" s="204">
        <f t="shared" si="6"/>
        <v>0</v>
      </c>
      <c r="BH126" s="204">
        <f t="shared" si="7"/>
        <v>0</v>
      </c>
      <c r="BI126" s="204">
        <f t="shared" si="8"/>
        <v>0</v>
      </c>
      <c r="BJ126" s="18" t="s">
        <v>87</v>
      </c>
      <c r="BK126" s="204">
        <f t="shared" si="9"/>
        <v>0</v>
      </c>
      <c r="BL126" s="18" t="s">
        <v>181</v>
      </c>
      <c r="BM126" s="203" t="s">
        <v>2626</v>
      </c>
    </row>
    <row r="127" spans="1:65" s="2" customFormat="1" ht="14.45" customHeight="1">
      <c r="A127" s="35"/>
      <c r="B127" s="36"/>
      <c r="C127" s="192" t="s">
        <v>194</v>
      </c>
      <c r="D127" s="192" t="s">
        <v>176</v>
      </c>
      <c r="E127" s="193" t="s">
        <v>2627</v>
      </c>
      <c r="F127" s="194" t="s">
        <v>2628</v>
      </c>
      <c r="G127" s="195" t="s">
        <v>357</v>
      </c>
      <c r="H127" s="196">
        <v>7</v>
      </c>
      <c r="I127" s="197"/>
      <c r="J127" s="198">
        <f t="shared" si="0"/>
        <v>0</v>
      </c>
      <c r="K127" s="194" t="s">
        <v>1</v>
      </c>
      <c r="L127" s="40"/>
      <c r="M127" s="199" t="s">
        <v>1</v>
      </c>
      <c r="N127" s="200" t="s">
        <v>44</v>
      </c>
      <c r="O127" s="72"/>
      <c r="P127" s="201">
        <f t="shared" si="1"/>
        <v>0</v>
      </c>
      <c r="Q127" s="201">
        <v>0</v>
      </c>
      <c r="R127" s="201">
        <f t="shared" si="2"/>
        <v>0</v>
      </c>
      <c r="S127" s="201">
        <v>0</v>
      </c>
      <c r="T127" s="202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181</v>
      </c>
      <c r="AT127" s="203" t="s">
        <v>176</v>
      </c>
      <c r="AU127" s="203" t="s">
        <v>89</v>
      </c>
      <c r="AY127" s="18" t="s">
        <v>174</v>
      </c>
      <c r="BE127" s="204">
        <f t="shared" si="4"/>
        <v>0</v>
      </c>
      <c r="BF127" s="204">
        <f t="shared" si="5"/>
        <v>0</v>
      </c>
      <c r="BG127" s="204">
        <f t="shared" si="6"/>
        <v>0</v>
      </c>
      <c r="BH127" s="204">
        <f t="shared" si="7"/>
        <v>0</v>
      </c>
      <c r="BI127" s="204">
        <f t="shared" si="8"/>
        <v>0</v>
      </c>
      <c r="BJ127" s="18" t="s">
        <v>87</v>
      </c>
      <c r="BK127" s="204">
        <f t="shared" si="9"/>
        <v>0</v>
      </c>
      <c r="BL127" s="18" t="s">
        <v>181</v>
      </c>
      <c r="BM127" s="203" t="s">
        <v>2629</v>
      </c>
    </row>
    <row r="128" spans="1:65" s="2" customFormat="1" ht="14.45" customHeight="1">
      <c r="A128" s="35"/>
      <c r="B128" s="36"/>
      <c r="C128" s="192" t="s">
        <v>181</v>
      </c>
      <c r="D128" s="192" t="s">
        <v>176</v>
      </c>
      <c r="E128" s="193" t="s">
        <v>2630</v>
      </c>
      <c r="F128" s="194" t="s">
        <v>2631</v>
      </c>
      <c r="G128" s="195" t="s">
        <v>357</v>
      </c>
      <c r="H128" s="196">
        <v>7</v>
      </c>
      <c r="I128" s="197"/>
      <c r="J128" s="198">
        <f t="shared" si="0"/>
        <v>0</v>
      </c>
      <c r="K128" s="194" t="s">
        <v>1</v>
      </c>
      <c r="L128" s="40"/>
      <c r="M128" s="199" t="s">
        <v>1</v>
      </c>
      <c r="N128" s="200" t="s">
        <v>44</v>
      </c>
      <c r="O128" s="72"/>
      <c r="P128" s="201">
        <f t="shared" si="1"/>
        <v>0</v>
      </c>
      <c r="Q128" s="201">
        <v>0</v>
      </c>
      <c r="R128" s="201">
        <f t="shared" si="2"/>
        <v>0</v>
      </c>
      <c r="S128" s="201">
        <v>0</v>
      </c>
      <c r="T128" s="202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3" t="s">
        <v>181</v>
      </c>
      <c r="AT128" s="203" t="s">
        <v>176</v>
      </c>
      <c r="AU128" s="203" t="s">
        <v>89</v>
      </c>
      <c r="AY128" s="18" t="s">
        <v>174</v>
      </c>
      <c r="BE128" s="204">
        <f t="shared" si="4"/>
        <v>0</v>
      </c>
      <c r="BF128" s="204">
        <f t="shared" si="5"/>
        <v>0</v>
      </c>
      <c r="BG128" s="204">
        <f t="shared" si="6"/>
        <v>0</v>
      </c>
      <c r="BH128" s="204">
        <f t="shared" si="7"/>
        <v>0</v>
      </c>
      <c r="BI128" s="204">
        <f t="shared" si="8"/>
        <v>0</v>
      </c>
      <c r="BJ128" s="18" t="s">
        <v>87</v>
      </c>
      <c r="BK128" s="204">
        <f t="shared" si="9"/>
        <v>0</v>
      </c>
      <c r="BL128" s="18" t="s">
        <v>181</v>
      </c>
      <c r="BM128" s="203" t="s">
        <v>2632</v>
      </c>
    </row>
    <row r="129" spans="1:65" s="2" customFormat="1" ht="14.45" customHeight="1">
      <c r="A129" s="35"/>
      <c r="B129" s="36"/>
      <c r="C129" s="249" t="s">
        <v>211</v>
      </c>
      <c r="D129" s="249" t="s">
        <v>317</v>
      </c>
      <c r="E129" s="250" t="s">
        <v>2633</v>
      </c>
      <c r="F129" s="251" t="s">
        <v>2634</v>
      </c>
      <c r="G129" s="252" t="s">
        <v>357</v>
      </c>
      <c r="H129" s="253">
        <v>7.105</v>
      </c>
      <c r="I129" s="254"/>
      <c r="J129" s="255">
        <f t="shared" si="0"/>
        <v>0</v>
      </c>
      <c r="K129" s="251" t="s">
        <v>1</v>
      </c>
      <c r="L129" s="256"/>
      <c r="M129" s="257" t="s">
        <v>1</v>
      </c>
      <c r="N129" s="258" t="s">
        <v>44</v>
      </c>
      <c r="O129" s="72"/>
      <c r="P129" s="201">
        <f t="shared" si="1"/>
        <v>0</v>
      </c>
      <c r="Q129" s="201">
        <v>0.00105981703026038</v>
      </c>
      <c r="R129" s="201">
        <f t="shared" si="2"/>
        <v>0.00753</v>
      </c>
      <c r="S129" s="201">
        <v>0</v>
      </c>
      <c r="T129" s="202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238</v>
      </c>
      <c r="AT129" s="203" t="s">
        <v>317</v>
      </c>
      <c r="AU129" s="203" t="s">
        <v>89</v>
      </c>
      <c r="AY129" s="18" t="s">
        <v>174</v>
      </c>
      <c r="BE129" s="204">
        <f t="shared" si="4"/>
        <v>0</v>
      </c>
      <c r="BF129" s="204">
        <f t="shared" si="5"/>
        <v>0</v>
      </c>
      <c r="BG129" s="204">
        <f t="shared" si="6"/>
        <v>0</v>
      </c>
      <c r="BH129" s="204">
        <f t="shared" si="7"/>
        <v>0</v>
      </c>
      <c r="BI129" s="204">
        <f t="shared" si="8"/>
        <v>0</v>
      </c>
      <c r="BJ129" s="18" t="s">
        <v>87</v>
      </c>
      <c r="BK129" s="204">
        <f t="shared" si="9"/>
        <v>0</v>
      </c>
      <c r="BL129" s="18" t="s">
        <v>181</v>
      </c>
      <c r="BM129" s="203" t="s">
        <v>2635</v>
      </c>
    </row>
    <row r="130" spans="1:65" s="2" customFormat="1" ht="14.45" customHeight="1">
      <c r="A130" s="35"/>
      <c r="B130" s="36"/>
      <c r="C130" s="249" t="s">
        <v>218</v>
      </c>
      <c r="D130" s="249" t="s">
        <v>317</v>
      </c>
      <c r="E130" s="250" t="s">
        <v>2636</v>
      </c>
      <c r="F130" s="251" t="s">
        <v>2637</v>
      </c>
      <c r="G130" s="252" t="s">
        <v>357</v>
      </c>
      <c r="H130" s="253">
        <v>7.105</v>
      </c>
      <c r="I130" s="254"/>
      <c r="J130" s="255">
        <f t="shared" si="0"/>
        <v>0</v>
      </c>
      <c r="K130" s="251" t="s">
        <v>1</v>
      </c>
      <c r="L130" s="256"/>
      <c r="M130" s="257" t="s">
        <v>1</v>
      </c>
      <c r="N130" s="258" t="s">
        <v>44</v>
      </c>
      <c r="O130" s="72"/>
      <c r="P130" s="201">
        <f t="shared" si="1"/>
        <v>0</v>
      </c>
      <c r="Q130" s="201">
        <v>0.000430682617874736</v>
      </c>
      <c r="R130" s="201">
        <f t="shared" si="2"/>
        <v>0.00306</v>
      </c>
      <c r="S130" s="201">
        <v>0</v>
      </c>
      <c r="T130" s="202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238</v>
      </c>
      <c r="AT130" s="203" t="s">
        <v>317</v>
      </c>
      <c r="AU130" s="203" t="s">
        <v>89</v>
      </c>
      <c r="AY130" s="18" t="s">
        <v>174</v>
      </c>
      <c r="BE130" s="204">
        <f t="shared" si="4"/>
        <v>0</v>
      </c>
      <c r="BF130" s="204">
        <f t="shared" si="5"/>
        <v>0</v>
      </c>
      <c r="BG130" s="204">
        <f t="shared" si="6"/>
        <v>0</v>
      </c>
      <c r="BH130" s="204">
        <f t="shared" si="7"/>
        <v>0</v>
      </c>
      <c r="BI130" s="204">
        <f t="shared" si="8"/>
        <v>0</v>
      </c>
      <c r="BJ130" s="18" t="s">
        <v>87</v>
      </c>
      <c r="BK130" s="204">
        <f t="shared" si="9"/>
        <v>0</v>
      </c>
      <c r="BL130" s="18" t="s">
        <v>181</v>
      </c>
      <c r="BM130" s="203" t="s">
        <v>2638</v>
      </c>
    </row>
    <row r="131" spans="1:65" s="2" customFormat="1" ht="14.45" customHeight="1">
      <c r="A131" s="35"/>
      <c r="B131" s="36"/>
      <c r="C131" s="192" t="s">
        <v>231</v>
      </c>
      <c r="D131" s="192" t="s">
        <v>176</v>
      </c>
      <c r="E131" s="193" t="s">
        <v>2639</v>
      </c>
      <c r="F131" s="194" t="s">
        <v>2640</v>
      </c>
      <c r="G131" s="195" t="s">
        <v>2349</v>
      </c>
      <c r="H131" s="196">
        <v>1</v>
      </c>
      <c r="I131" s="197"/>
      <c r="J131" s="198">
        <f t="shared" si="0"/>
        <v>0</v>
      </c>
      <c r="K131" s="194" t="s">
        <v>1</v>
      </c>
      <c r="L131" s="40"/>
      <c r="M131" s="199" t="s">
        <v>1</v>
      </c>
      <c r="N131" s="200" t="s">
        <v>44</v>
      </c>
      <c r="O131" s="72"/>
      <c r="P131" s="201">
        <f t="shared" si="1"/>
        <v>0</v>
      </c>
      <c r="Q131" s="201">
        <v>0</v>
      </c>
      <c r="R131" s="201">
        <f t="shared" si="2"/>
        <v>0</v>
      </c>
      <c r="S131" s="201">
        <v>0</v>
      </c>
      <c r="T131" s="202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181</v>
      </c>
      <c r="AT131" s="203" t="s">
        <v>176</v>
      </c>
      <c r="AU131" s="203" t="s">
        <v>89</v>
      </c>
      <c r="AY131" s="18" t="s">
        <v>174</v>
      </c>
      <c r="BE131" s="204">
        <f t="shared" si="4"/>
        <v>0</v>
      </c>
      <c r="BF131" s="204">
        <f t="shared" si="5"/>
        <v>0</v>
      </c>
      <c r="BG131" s="204">
        <f t="shared" si="6"/>
        <v>0</v>
      </c>
      <c r="BH131" s="204">
        <f t="shared" si="7"/>
        <v>0</v>
      </c>
      <c r="BI131" s="204">
        <f t="shared" si="8"/>
        <v>0</v>
      </c>
      <c r="BJ131" s="18" t="s">
        <v>87</v>
      </c>
      <c r="BK131" s="204">
        <f t="shared" si="9"/>
        <v>0</v>
      </c>
      <c r="BL131" s="18" t="s">
        <v>181</v>
      </c>
      <c r="BM131" s="203" t="s">
        <v>2641</v>
      </c>
    </row>
    <row r="132" spans="1:65" s="2" customFormat="1" ht="14.45" customHeight="1">
      <c r="A132" s="35"/>
      <c r="B132" s="36"/>
      <c r="C132" s="192" t="s">
        <v>238</v>
      </c>
      <c r="D132" s="192" t="s">
        <v>176</v>
      </c>
      <c r="E132" s="193" t="s">
        <v>2642</v>
      </c>
      <c r="F132" s="194" t="s">
        <v>2643</v>
      </c>
      <c r="G132" s="195" t="s">
        <v>2349</v>
      </c>
      <c r="H132" s="196">
        <v>1</v>
      </c>
      <c r="I132" s="197"/>
      <c r="J132" s="198">
        <f t="shared" si="0"/>
        <v>0</v>
      </c>
      <c r="K132" s="194" t="s">
        <v>1</v>
      </c>
      <c r="L132" s="40"/>
      <c r="M132" s="199" t="s">
        <v>1</v>
      </c>
      <c r="N132" s="200" t="s">
        <v>44</v>
      </c>
      <c r="O132" s="72"/>
      <c r="P132" s="201">
        <f t="shared" si="1"/>
        <v>0</v>
      </c>
      <c r="Q132" s="201">
        <v>0</v>
      </c>
      <c r="R132" s="201">
        <f t="shared" si="2"/>
        <v>0</v>
      </c>
      <c r="S132" s="201">
        <v>0</v>
      </c>
      <c r="T132" s="202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3" t="s">
        <v>181</v>
      </c>
      <c r="AT132" s="203" t="s">
        <v>176</v>
      </c>
      <c r="AU132" s="203" t="s">
        <v>89</v>
      </c>
      <c r="AY132" s="18" t="s">
        <v>174</v>
      </c>
      <c r="BE132" s="204">
        <f t="shared" si="4"/>
        <v>0</v>
      </c>
      <c r="BF132" s="204">
        <f t="shared" si="5"/>
        <v>0</v>
      </c>
      <c r="BG132" s="204">
        <f t="shared" si="6"/>
        <v>0</v>
      </c>
      <c r="BH132" s="204">
        <f t="shared" si="7"/>
        <v>0</v>
      </c>
      <c r="BI132" s="204">
        <f t="shared" si="8"/>
        <v>0</v>
      </c>
      <c r="BJ132" s="18" t="s">
        <v>87</v>
      </c>
      <c r="BK132" s="204">
        <f t="shared" si="9"/>
        <v>0</v>
      </c>
      <c r="BL132" s="18" t="s">
        <v>181</v>
      </c>
      <c r="BM132" s="203" t="s">
        <v>2644</v>
      </c>
    </row>
    <row r="133" spans="1:65" s="2" customFormat="1" ht="14.45" customHeight="1">
      <c r="A133" s="35"/>
      <c r="B133" s="36"/>
      <c r="C133" s="192" t="s">
        <v>245</v>
      </c>
      <c r="D133" s="192" t="s">
        <v>176</v>
      </c>
      <c r="E133" s="193" t="s">
        <v>2645</v>
      </c>
      <c r="F133" s="194" t="s">
        <v>2646</v>
      </c>
      <c r="G133" s="195" t="s">
        <v>595</v>
      </c>
      <c r="H133" s="196">
        <v>1</v>
      </c>
      <c r="I133" s="197"/>
      <c r="J133" s="198">
        <f t="shared" si="0"/>
        <v>0</v>
      </c>
      <c r="K133" s="194" t="s">
        <v>1</v>
      </c>
      <c r="L133" s="40"/>
      <c r="M133" s="199" t="s">
        <v>1</v>
      </c>
      <c r="N133" s="200" t="s">
        <v>44</v>
      </c>
      <c r="O133" s="72"/>
      <c r="P133" s="201">
        <f t="shared" si="1"/>
        <v>0</v>
      </c>
      <c r="Q133" s="201">
        <v>0.06404</v>
      </c>
      <c r="R133" s="201">
        <f t="shared" si="2"/>
        <v>0.06404</v>
      </c>
      <c r="S133" s="201">
        <v>0</v>
      </c>
      <c r="T133" s="202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181</v>
      </c>
      <c r="AT133" s="203" t="s">
        <v>176</v>
      </c>
      <c r="AU133" s="203" t="s">
        <v>89</v>
      </c>
      <c r="AY133" s="18" t="s">
        <v>174</v>
      </c>
      <c r="BE133" s="204">
        <f t="shared" si="4"/>
        <v>0</v>
      </c>
      <c r="BF133" s="204">
        <f t="shared" si="5"/>
        <v>0</v>
      </c>
      <c r="BG133" s="204">
        <f t="shared" si="6"/>
        <v>0</v>
      </c>
      <c r="BH133" s="204">
        <f t="shared" si="7"/>
        <v>0</v>
      </c>
      <c r="BI133" s="204">
        <f t="shared" si="8"/>
        <v>0</v>
      </c>
      <c r="BJ133" s="18" t="s">
        <v>87</v>
      </c>
      <c r="BK133" s="204">
        <f t="shared" si="9"/>
        <v>0</v>
      </c>
      <c r="BL133" s="18" t="s">
        <v>181</v>
      </c>
      <c r="BM133" s="203" t="s">
        <v>2647</v>
      </c>
    </row>
    <row r="134" spans="1:65" s="2" customFormat="1" ht="14.45" customHeight="1">
      <c r="A134" s="35"/>
      <c r="B134" s="36"/>
      <c r="C134" s="192" t="s">
        <v>252</v>
      </c>
      <c r="D134" s="192" t="s">
        <v>176</v>
      </c>
      <c r="E134" s="193" t="s">
        <v>2648</v>
      </c>
      <c r="F134" s="194" t="s">
        <v>2649</v>
      </c>
      <c r="G134" s="195" t="s">
        <v>595</v>
      </c>
      <c r="H134" s="196">
        <v>1</v>
      </c>
      <c r="I134" s="197"/>
      <c r="J134" s="198">
        <f t="shared" si="0"/>
        <v>0</v>
      </c>
      <c r="K134" s="194" t="s">
        <v>1</v>
      </c>
      <c r="L134" s="40"/>
      <c r="M134" s="199" t="s">
        <v>1</v>
      </c>
      <c r="N134" s="200" t="s">
        <v>44</v>
      </c>
      <c r="O134" s="72"/>
      <c r="P134" s="201">
        <f t="shared" si="1"/>
        <v>0</v>
      </c>
      <c r="Q134" s="201">
        <v>0.00396</v>
      </c>
      <c r="R134" s="201">
        <f t="shared" si="2"/>
        <v>0.00396</v>
      </c>
      <c r="S134" s="201">
        <v>0</v>
      </c>
      <c r="T134" s="202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3" t="s">
        <v>181</v>
      </c>
      <c r="AT134" s="203" t="s">
        <v>176</v>
      </c>
      <c r="AU134" s="203" t="s">
        <v>89</v>
      </c>
      <c r="AY134" s="18" t="s">
        <v>174</v>
      </c>
      <c r="BE134" s="204">
        <f t="shared" si="4"/>
        <v>0</v>
      </c>
      <c r="BF134" s="204">
        <f t="shared" si="5"/>
        <v>0</v>
      </c>
      <c r="BG134" s="204">
        <f t="shared" si="6"/>
        <v>0</v>
      </c>
      <c r="BH134" s="204">
        <f t="shared" si="7"/>
        <v>0</v>
      </c>
      <c r="BI134" s="204">
        <f t="shared" si="8"/>
        <v>0</v>
      </c>
      <c r="BJ134" s="18" t="s">
        <v>87</v>
      </c>
      <c r="BK134" s="204">
        <f t="shared" si="9"/>
        <v>0</v>
      </c>
      <c r="BL134" s="18" t="s">
        <v>181</v>
      </c>
      <c r="BM134" s="203" t="s">
        <v>2650</v>
      </c>
    </row>
    <row r="135" spans="1:65" s="2" customFormat="1" ht="14.45" customHeight="1">
      <c r="A135" s="35"/>
      <c r="B135" s="36"/>
      <c r="C135" s="192" t="s">
        <v>256</v>
      </c>
      <c r="D135" s="192" t="s">
        <v>176</v>
      </c>
      <c r="E135" s="193" t="s">
        <v>2651</v>
      </c>
      <c r="F135" s="194" t="s">
        <v>2652</v>
      </c>
      <c r="G135" s="195" t="s">
        <v>595</v>
      </c>
      <c r="H135" s="196">
        <v>1</v>
      </c>
      <c r="I135" s="197"/>
      <c r="J135" s="198">
        <f t="shared" si="0"/>
        <v>0</v>
      </c>
      <c r="K135" s="194" t="s">
        <v>1</v>
      </c>
      <c r="L135" s="40"/>
      <c r="M135" s="199" t="s">
        <v>1</v>
      </c>
      <c r="N135" s="200" t="s">
        <v>44</v>
      </c>
      <c r="O135" s="72"/>
      <c r="P135" s="201">
        <f t="shared" si="1"/>
        <v>0</v>
      </c>
      <c r="Q135" s="201">
        <v>0.0101</v>
      </c>
      <c r="R135" s="201">
        <f t="shared" si="2"/>
        <v>0.0101</v>
      </c>
      <c r="S135" s="201">
        <v>0</v>
      </c>
      <c r="T135" s="202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181</v>
      </c>
      <c r="AT135" s="203" t="s">
        <v>176</v>
      </c>
      <c r="AU135" s="203" t="s">
        <v>89</v>
      </c>
      <c r="AY135" s="18" t="s">
        <v>174</v>
      </c>
      <c r="BE135" s="204">
        <f t="shared" si="4"/>
        <v>0</v>
      </c>
      <c r="BF135" s="204">
        <f t="shared" si="5"/>
        <v>0</v>
      </c>
      <c r="BG135" s="204">
        <f t="shared" si="6"/>
        <v>0</v>
      </c>
      <c r="BH135" s="204">
        <f t="shared" si="7"/>
        <v>0</v>
      </c>
      <c r="BI135" s="204">
        <f t="shared" si="8"/>
        <v>0</v>
      </c>
      <c r="BJ135" s="18" t="s">
        <v>87</v>
      </c>
      <c r="BK135" s="204">
        <f t="shared" si="9"/>
        <v>0</v>
      </c>
      <c r="BL135" s="18" t="s">
        <v>181</v>
      </c>
      <c r="BM135" s="203" t="s">
        <v>2653</v>
      </c>
    </row>
    <row r="136" spans="1:65" s="2" customFormat="1" ht="14.45" customHeight="1">
      <c r="A136" s="35"/>
      <c r="B136" s="36"/>
      <c r="C136" s="192" t="s">
        <v>260</v>
      </c>
      <c r="D136" s="192" t="s">
        <v>176</v>
      </c>
      <c r="E136" s="193" t="s">
        <v>2654</v>
      </c>
      <c r="F136" s="194" t="s">
        <v>2655</v>
      </c>
      <c r="G136" s="195" t="s">
        <v>1721</v>
      </c>
      <c r="H136" s="196">
        <v>1</v>
      </c>
      <c r="I136" s="197"/>
      <c r="J136" s="198">
        <f t="shared" si="0"/>
        <v>0</v>
      </c>
      <c r="K136" s="194" t="s">
        <v>1</v>
      </c>
      <c r="L136" s="40"/>
      <c r="M136" s="199" t="s">
        <v>1</v>
      </c>
      <c r="N136" s="200" t="s">
        <v>44</v>
      </c>
      <c r="O136" s="72"/>
      <c r="P136" s="201">
        <f t="shared" si="1"/>
        <v>0</v>
      </c>
      <c r="Q136" s="201">
        <v>0</v>
      </c>
      <c r="R136" s="201">
        <f t="shared" si="2"/>
        <v>0</v>
      </c>
      <c r="S136" s="201">
        <v>0</v>
      </c>
      <c r="T136" s="202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3" t="s">
        <v>181</v>
      </c>
      <c r="AT136" s="203" t="s">
        <v>176</v>
      </c>
      <c r="AU136" s="203" t="s">
        <v>89</v>
      </c>
      <c r="AY136" s="18" t="s">
        <v>174</v>
      </c>
      <c r="BE136" s="204">
        <f t="shared" si="4"/>
        <v>0</v>
      </c>
      <c r="BF136" s="204">
        <f t="shared" si="5"/>
        <v>0</v>
      </c>
      <c r="BG136" s="204">
        <f t="shared" si="6"/>
        <v>0</v>
      </c>
      <c r="BH136" s="204">
        <f t="shared" si="7"/>
        <v>0</v>
      </c>
      <c r="BI136" s="204">
        <f t="shared" si="8"/>
        <v>0</v>
      </c>
      <c r="BJ136" s="18" t="s">
        <v>87</v>
      </c>
      <c r="BK136" s="204">
        <f t="shared" si="9"/>
        <v>0</v>
      </c>
      <c r="BL136" s="18" t="s">
        <v>181</v>
      </c>
      <c r="BM136" s="203" t="s">
        <v>2656</v>
      </c>
    </row>
    <row r="137" spans="1:47" s="2" customFormat="1" ht="19.5">
      <c r="A137" s="35"/>
      <c r="B137" s="36"/>
      <c r="C137" s="37"/>
      <c r="D137" s="207" t="s">
        <v>2337</v>
      </c>
      <c r="E137" s="37"/>
      <c r="F137" s="263" t="s">
        <v>2657</v>
      </c>
      <c r="G137" s="37"/>
      <c r="H137" s="37"/>
      <c r="I137" s="264"/>
      <c r="J137" s="37"/>
      <c r="K137" s="37"/>
      <c r="L137" s="40"/>
      <c r="M137" s="265"/>
      <c r="N137" s="266"/>
      <c r="O137" s="72"/>
      <c r="P137" s="72"/>
      <c r="Q137" s="72"/>
      <c r="R137" s="72"/>
      <c r="S137" s="72"/>
      <c r="T137" s="73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2337</v>
      </c>
      <c r="AU137" s="18" t="s">
        <v>89</v>
      </c>
    </row>
    <row r="138" spans="2:51" s="13" customFormat="1" ht="11.25">
      <c r="B138" s="205"/>
      <c r="C138" s="206"/>
      <c r="D138" s="207" t="s">
        <v>183</v>
      </c>
      <c r="E138" s="208" t="s">
        <v>1</v>
      </c>
      <c r="F138" s="209" t="s">
        <v>2658</v>
      </c>
      <c r="G138" s="206"/>
      <c r="H138" s="208" t="s">
        <v>1</v>
      </c>
      <c r="I138" s="210"/>
      <c r="J138" s="206"/>
      <c r="K138" s="206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183</v>
      </c>
      <c r="AU138" s="215" t="s">
        <v>89</v>
      </c>
      <c r="AV138" s="13" t="s">
        <v>87</v>
      </c>
      <c r="AW138" s="13" t="s">
        <v>36</v>
      </c>
      <c r="AX138" s="13" t="s">
        <v>79</v>
      </c>
      <c r="AY138" s="215" t="s">
        <v>174</v>
      </c>
    </row>
    <row r="139" spans="2:51" s="14" customFormat="1" ht="11.25">
      <c r="B139" s="216"/>
      <c r="C139" s="217"/>
      <c r="D139" s="207" t="s">
        <v>183</v>
      </c>
      <c r="E139" s="218" t="s">
        <v>1</v>
      </c>
      <c r="F139" s="219" t="s">
        <v>87</v>
      </c>
      <c r="G139" s="217"/>
      <c r="H139" s="220">
        <v>1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183</v>
      </c>
      <c r="AU139" s="226" t="s">
        <v>89</v>
      </c>
      <c r="AV139" s="14" t="s">
        <v>89</v>
      </c>
      <c r="AW139" s="14" t="s">
        <v>36</v>
      </c>
      <c r="AX139" s="14" t="s">
        <v>79</v>
      </c>
      <c r="AY139" s="226" t="s">
        <v>174</v>
      </c>
    </row>
    <row r="140" spans="2:51" s="15" customFormat="1" ht="11.25">
      <c r="B140" s="227"/>
      <c r="C140" s="228"/>
      <c r="D140" s="207" t="s">
        <v>183</v>
      </c>
      <c r="E140" s="229" t="s">
        <v>1</v>
      </c>
      <c r="F140" s="230" t="s">
        <v>188</v>
      </c>
      <c r="G140" s="228"/>
      <c r="H140" s="231">
        <v>1</v>
      </c>
      <c r="I140" s="232"/>
      <c r="J140" s="228"/>
      <c r="K140" s="228"/>
      <c r="L140" s="233"/>
      <c r="M140" s="234"/>
      <c r="N140" s="235"/>
      <c r="O140" s="235"/>
      <c r="P140" s="235"/>
      <c r="Q140" s="235"/>
      <c r="R140" s="235"/>
      <c r="S140" s="235"/>
      <c r="T140" s="236"/>
      <c r="AT140" s="237" t="s">
        <v>183</v>
      </c>
      <c r="AU140" s="237" t="s">
        <v>89</v>
      </c>
      <c r="AV140" s="15" t="s">
        <v>181</v>
      </c>
      <c r="AW140" s="15" t="s">
        <v>36</v>
      </c>
      <c r="AX140" s="15" t="s">
        <v>87</v>
      </c>
      <c r="AY140" s="237" t="s">
        <v>174</v>
      </c>
    </row>
    <row r="141" spans="2:63" s="12" customFormat="1" ht="25.9" customHeight="1">
      <c r="B141" s="176"/>
      <c r="C141" s="177"/>
      <c r="D141" s="178" t="s">
        <v>78</v>
      </c>
      <c r="E141" s="179" t="s">
        <v>1492</v>
      </c>
      <c r="F141" s="179" t="s">
        <v>1492</v>
      </c>
      <c r="G141" s="177"/>
      <c r="H141" s="177"/>
      <c r="I141" s="180"/>
      <c r="J141" s="181">
        <f>BK141</f>
        <v>0</v>
      </c>
      <c r="K141" s="177"/>
      <c r="L141" s="182"/>
      <c r="M141" s="183"/>
      <c r="N141" s="184"/>
      <c r="O141" s="184"/>
      <c r="P141" s="185">
        <f>P142+P155+P166</f>
        <v>0</v>
      </c>
      <c r="Q141" s="184"/>
      <c r="R141" s="185">
        <f>R142+R155+R166</f>
        <v>1.19979</v>
      </c>
      <c r="S141" s="184"/>
      <c r="T141" s="186">
        <f>T142+T155+T166</f>
        <v>0</v>
      </c>
      <c r="AR141" s="187" t="s">
        <v>89</v>
      </c>
      <c r="AT141" s="188" t="s">
        <v>78</v>
      </c>
      <c r="AU141" s="188" t="s">
        <v>79</v>
      </c>
      <c r="AY141" s="187" t="s">
        <v>174</v>
      </c>
      <c r="BK141" s="189">
        <f>BK142+BK155+BK166</f>
        <v>0</v>
      </c>
    </row>
    <row r="142" spans="2:63" s="12" customFormat="1" ht="22.9" customHeight="1">
      <c r="B142" s="176"/>
      <c r="C142" s="177"/>
      <c r="D142" s="178" t="s">
        <v>78</v>
      </c>
      <c r="E142" s="190" t="s">
        <v>1694</v>
      </c>
      <c r="F142" s="190" t="s">
        <v>1695</v>
      </c>
      <c r="G142" s="177"/>
      <c r="H142" s="177"/>
      <c r="I142" s="180"/>
      <c r="J142" s="191">
        <f>BK142</f>
        <v>0</v>
      </c>
      <c r="K142" s="177"/>
      <c r="L142" s="182"/>
      <c r="M142" s="183"/>
      <c r="N142" s="184"/>
      <c r="O142" s="184"/>
      <c r="P142" s="185">
        <f>SUM(P143:P154)</f>
        <v>0</v>
      </c>
      <c r="Q142" s="184"/>
      <c r="R142" s="185">
        <f>SUM(R143:R154)</f>
        <v>1.08854</v>
      </c>
      <c r="S142" s="184"/>
      <c r="T142" s="186">
        <f>SUM(T143:T154)</f>
        <v>0</v>
      </c>
      <c r="AR142" s="187" t="s">
        <v>89</v>
      </c>
      <c r="AT142" s="188" t="s">
        <v>78</v>
      </c>
      <c r="AU142" s="188" t="s">
        <v>87</v>
      </c>
      <c r="AY142" s="187" t="s">
        <v>174</v>
      </c>
      <c r="BK142" s="189">
        <f>SUM(BK143:BK154)</f>
        <v>0</v>
      </c>
    </row>
    <row r="143" spans="1:65" s="2" customFormat="1" ht="14.45" customHeight="1">
      <c r="A143" s="35"/>
      <c r="B143" s="36"/>
      <c r="C143" s="192" t="s">
        <v>265</v>
      </c>
      <c r="D143" s="192" t="s">
        <v>176</v>
      </c>
      <c r="E143" s="193" t="s">
        <v>2659</v>
      </c>
      <c r="F143" s="194" t="s">
        <v>2660</v>
      </c>
      <c r="G143" s="195" t="s">
        <v>357</v>
      </c>
      <c r="H143" s="196">
        <v>65</v>
      </c>
      <c r="I143" s="197"/>
      <c r="J143" s="198">
        <f aca="true" t="shared" si="10" ref="J143:J150">ROUND(I143*H143,2)</f>
        <v>0</v>
      </c>
      <c r="K143" s="194" t="s">
        <v>1</v>
      </c>
      <c r="L143" s="40"/>
      <c r="M143" s="199" t="s">
        <v>1</v>
      </c>
      <c r="N143" s="200" t="s">
        <v>44</v>
      </c>
      <c r="O143" s="72"/>
      <c r="P143" s="201">
        <f aca="true" t="shared" si="11" ref="P143:P150">O143*H143</f>
        <v>0</v>
      </c>
      <c r="Q143" s="201">
        <v>0.00142</v>
      </c>
      <c r="R143" s="201">
        <f aca="true" t="shared" si="12" ref="R143:R150">Q143*H143</f>
        <v>0.09230000000000001</v>
      </c>
      <c r="S143" s="201">
        <v>0</v>
      </c>
      <c r="T143" s="202">
        <f aca="true" t="shared" si="13" ref="T143:T150"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278</v>
      </c>
      <c r="AT143" s="203" t="s">
        <v>176</v>
      </c>
      <c r="AU143" s="203" t="s">
        <v>89</v>
      </c>
      <c r="AY143" s="18" t="s">
        <v>174</v>
      </c>
      <c r="BE143" s="204">
        <f aca="true" t="shared" si="14" ref="BE143:BE150">IF(N143="základní",J143,0)</f>
        <v>0</v>
      </c>
      <c r="BF143" s="204">
        <f aca="true" t="shared" si="15" ref="BF143:BF150">IF(N143="snížená",J143,0)</f>
        <v>0</v>
      </c>
      <c r="BG143" s="204">
        <f aca="true" t="shared" si="16" ref="BG143:BG150">IF(N143="zákl. přenesená",J143,0)</f>
        <v>0</v>
      </c>
      <c r="BH143" s="204">
        <f aca="true" t="shared" si="17" ref="BH143:BH150">IF(N143="sníž. přenesená",J143,0)</f>
        <v>0</v>
      </c>
      <c r="BI143" s="204">
        <f aca="true" t="shared" si="18" ref="BI143:BI150">IF(N143="nulová",J143,0)</f>
        <v>0</v>
      </c>
      <c r="BJ143" s="18" t="s">
        <v>87</v>
      </c>
      <c r="BK143" s="204">
        <f aca="true" t="shared" si="19" ref="BK143:BK150">ROUND(I143*H143,2)</f>
        <v>0</v>
      </c>
      <c r="BL143" s="18" t="s">
        <v>278</v>
      </c>
      <c r="BM143" s="203" t="s">
        <v>2661</v>
      </c>
    </row>
    <row r="144" spans="1:65" s="2" customFormat="1" ht="14.45" customHeight="1">
      <c r="A144" s="35"/>
      <c r="B144" s="36"/>
      <c r="C144" s="192" t="s">
        <v>269</v>
      </c>
      <c r="D144" s="192" t="s">
        <v>176</v>
      </c>
      <c r="E144" s="193" t="s">
        <v>2662</v>
      </c>
      <c r="F144" s="194" t="s">
        <v>2663</v>
      </c>
      <c r="G144" s="195" t="s">
        <v>357</v>
      </c>
      <c r="H144" s="196">
        <v>15</v>
      </c>
      <c r="I144" s="197"/>
      <c r="J144" s="198">
        <f t="shared" si="10"/>
        <v>0</v>
      </c>
      <c r="K144" s="194" t="s">
        <v>1</v>
      </c>
      <c r="L144" s="40"/>
      <c r="M144" s="199" t="s">
        <v>1</v>
      </c>
      <c r="N144" s="200" t="s">
        <v>44</v>
      </c>
      <c r="O144" s="72"/>
      <c r="P144" s="201">
        <f t="shared" si="11"/>
        <v>0</v>
      </c>
      <c r="Q144" s="201">
        <v>0.01232</v>
      </c>
      <c r="R144" s="201">
        <f t="shared" si="12"/>
        <v>0.1848</v>
      </c>
      <c r="S144" s="201">
        <v>0</v>
      </c>
      <c r="T144" s="202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3" t="s">
        <v>278</v>
      </c>
      <c r="AT144" s="203" t="s">
        <v>176</v>
      </c>
      <c r="AU144" s="203" t="s">
        <v>89</v>
      </c>
      <c r="AY144" s="18" t="s">
        <v>174</v>
      </c>
      <c r="BE144" s="204">
        <f t="shared" si="14"/>
        <v>0</v>
      </c>
      <c r="BF144" s="204">
        <f t="shared" si="15"/>
        <v>0</v>
      </c>
      <c r="BG144" s="204">
        <f t="shared" si="16"/>
        <v>0</v>
      </c>
      <c r="BH144" s="204">
        <f t="shared" si="17"/>
        <v>0</v>
      </c>
      <c r="BI144" s="204">
        <f t="shared" si="18"/>
        <v>0</v>
      </c>
      <c r="BJ144" s="18" t="s">
        <v>87</v>
      </c>
      <c r="BK144" s="204">
        <f t="shared" si="19"/>
        <v>0</v>
      </c>
      <c r="BL144" s="18" t="s">
        <v>278</v>
      </c>
      <c r="BM144" s="203" t="s">
        <v>2664</v>
      </c>
    </row>
    <row r="145" spans="1:65" s="2" customFormat="1" ht="14.45" customHeight="1">
      <c r="A145" s="35"/>
      <c r="B145" s="36"/>
      <c r="C145" s="192" t="s">
        <v>8</v>
      </c>
      <c r="D145" s="192" t="s">
        <v>176</v>
      </c>
      <c r="E145" s="193" t="s">
        <v>2665</v>
      </c>
      <c r="F145" s="194" t="s">
        <v>2666</v>
      </c>
      <c r="G145" s="195" t="s">
        <v>357</v>
      </c>
      <c r="H145" s="196">
        <v>40</v>
      </c>
      <c r="I145" s="197"/>
      <c r="J145" s="198">
        <f t="shared" si="10"/>
        <v>0</v>
      </c>
      <c r="K145" s="194" t="s">
        <v>1</v>
      </c>
      <c r="L145" s="40"/>
      <c r="M145" s="199" t="s">
        <v>1</v>
      </c>
      <c r="N145" s="200" t="s">
        <v>44</v>
      </c>
      <c r="O145" s="72"/>
      <c r="P145" s="201">
        <f t="shared" si="11"/>
        <v>0</v>
      </c>
      <c r="Q145" s="201">
        <v>0.01975</v>
      </c>
      <c r="R145" s="201">
        <f t="shared" si="12"/>
        <v>0.79</v>
      </c>
      <c r="S145" s="201">
        <v>0</v>
      </c>
      <c r="T145" s="202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278</v>
      </c>
      <c r="AT145" s="203" t="s">
        <v>176</v>
      </c>
      <c r="AU145" s="203" t="s">
        <v>89</v>
      </c>
      <c r="AY145" s="18" t="s">
        <v>174</v>
      </c>
      <c r="BE145" s="204">
        <f t="shared" si="14"/>
        <v>0</v>
      </c>
      <c r="BF145" s="204">
        <f t="shared" si="15"/>
        <v>0</v>
      </c>
      <c r="BG145" s="204">
        <f t="shared" si="16"/>
        <v>0</v>
      </c>
      <c r="BH145" s="204">
        <f t="shared" si="17"/>
        <v>0</v>
      </c>
      <c r="BI145" s="204">
        <f t="shared" si="18"/>
        <v>0</v>
      </c>
      <c r="BJ145" s="18" t="s">
        <v>87</v>
      </c>
      <c r="BK145" s="204">
        <f t="shared" si="19"/>
        <v>0</v>
      </c>
      <c r="BL145" s="18" t="s">
        <v>278</v>
      </c>
      <c r="BM145" s="203" t="s">
        <v>2667</v>
      </c>
    </row>
    <row r="146" spans="1:65" s="2" customFormat="1" ht="14.45" customHeight="1">
      <c r="A146" s="35"/>
      <c r="B146" s="36"/>
      <c r="C146" s="192" t="s">
        <v>278</v>
      </c>
      <c r="D146" s="192" t="s">
        <v>176</v>
      </c>
      <c r="E146" s="193" t="s">
        <v>2668</v>
      </c>
      <c r="F146" s="194" t="s">
        <v>2669</v>
      </c>
      <c r="G146" s="195" t="s">
        <v>357</v>
      </c>
      <c r="H146" s="196">
        <v>2</v>
      </c>
      <c r="I146" s="197"/>
      <c r="J146" s="198">
        <f t="shared" si="10"/>
        <v>0</v>
      </c>
      <c r="K146" s="194" t="s">
        <v>1</v>
      </c>
      <c r="L146" s="40"/>
      <c r="M146" s="199" t="s">
        <v>1</v>
      </c>
      <c r="N146" s="200" t="s">
        <v>44</v>
      </c>
      <c r="O146" s="72"/>
      <c r="P146" s="201">
        <f t="shared" si="11"/>
        <v>0</v>
      </c>
      <c r="Q146" s="201">
        <v>0.00048</v>
      </c>
      <c r="R146" s="201">
        <f t="shared" si="12"/>
        <v>0.00096</v>
      </c>
      <c r="S146" s="201">
        <v>0</v>
      </c>
      <c r="T146" s="202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278</v>
      </c>
      <c r="AT146" s="203" t="s">
        <v>176</v>
      </c>
      <c r="AU146" s="203" t="s">
        <v>89</v>
      </c>
      <c r="AY146" s="18" t="s">
        <v>174</v>
      </c>
      <c r="BE146" s="204">
        <f t="shared" si="14"/>
        <v>0</v>
      </c>
      <c r="BF146" s="204">
        <f t="shared" si="15"/>
        <v>0</v>
      </c>
      <c r="BG146" s="204">
        <f t="shared" si="16"/>
        <v>0</v>
      </c>
      <c r="BH146" s="204">
        <f t="shared" si="17"/>
        <v>0</v>
      </c>
      <c r="BI146" s="204">
        <f t="shared" si="18"/>
        <v>0</v>
      </c>
      <c r="BJ146" s="18" t="s">
        <v>87</v>
      </c>
      <c r="BK146" s="204">
        <f t="shared" si="19"/>
        <v>0</v>
      </c>
      <c r="BL146" s="18" t="s">
        <v>278</v>
      </c>
      <c r="BM146" s="203" t="s">
        <v>2670</v>
      </c>
    </row>
    <row r="147" spans="1:65" s="2" customFormat="1" ht="14.45" customHeight="1">
      <c r="A147" s="35"/>
      <c r="B147" s="36"/>
      <c r="C147" s="192" t="s">
        <v>282</v>
      </c>
      <c r="D147" s="192" t="s">
        <v>176</v>
      </c>
      <c r="E147" s="193" t="s">
        <v>2671</v>
      </c>
      <c r="F147" s="194" t="s">
        <v>2672</v>
      </c>
      <c r="G147" s="195" t="s">
        <v>595</v>
      </c>
      <c r="H147" s="196">
        <v>3</v>
      </c>
      <c r="I147" s="197"/>
      <c r="J147" s="198">
        <f t="shared" si="10"/>
        <v>0</v>
      </c>
      <c r="K147" s="194" t="s">
        <v>1</v>
      </c>
      <c r="L147" s="40"/>
      <c r="M147" s="199" t="s">
        <v>1</v>
      </c>
      <c r="N147" s="200" t="s">
        <v>44</v>
      </c>
      <c r="O147" s="72"/>
      <c r="P147" s="201">
        <f t="shared" si="11"/>
        <v>0</v>
      </c>
      <c r="Q147" s="201">
        <v>0.00112</v>
      </c>
      <c r="R147" s="201">
        <f t="shared" si="12"/>
        <v>0.0033599999999999997</v>
      </c>
      <c r="S147" s="201">
        <v>0</v>
      </c>
      <c r="T147" s="202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3" t="s">
        <v>278</v>
      </c>
      <c r="AT147" s="203" t="s">
        <v>176</v>
      </c>
      <c r="AU147" s="203" t="s">
        <v>89</v>
      </c>
      <c r="AY147" s="18" t="s">
        <v>174</v>
      </c>
      <c r="BE147" s="204">
        <f t="shared" si="14"/>
        <v>0</v>
      </c>
      <c r="BF147" s="204">
        <f t="shared" si="15"/>
        <v>0</v>
      </c>
      <c r="BG147" s="204">
        <f t="shared" si="16"/>
        <v>0</v>
      </c>
      <c r="BH147" s="204">
        <f t="shared" si="17"/>
        <v>0</v>
      </c>
      <c r="BI147" s="204">
        <f t="shared" si="18"/>
        <v>0</v>
      </c>
      <c r="BJ147" s="18" t="s">
        <v>87</v>
      </c>
      <c r="BK147" s="204">
        <f t="shared" si="19"/>
        <v>0</v>
      </c>
      <c r="BL147" s="18" t="s">
        <v>278</v>
      </c>
      <c r="BM147" s="203" t="s">
        <v>2673</v>
      </c>
    </row>
    <row r="148" spans="1:65" s="2" customFormat="1" ht="14.45" customHeight="1">
      <c r="A148" s="35"/>
      <c r="B148" s="36"/>
      <c r="C148" s="192" t="s">
        <v>292</v>
      </c>
      <c r="D148" s="192" t="s">
        <v>176</v>
      </c>
      <c r="E148" s="193" t="s">
        <v>2674</v>
      </c>
      <c r="F148" s="194" t="s">
        <v>2675</v>
      </c>
      <c r="G148" s="195" t="s">
        <v>595</v>
      </c>
      <c r="H148" s="196">
        <v>4</v>
      </c>
      <c r="I148" s="197"/>
      <c r="J148" s="198">
        <f t="shared" si="10"/>
        <v>0</v>
      </c>
      <c r="K148" s="194" t="s">
        <v>1</v>
      </c>
      <c r="L148" s="40"/>
      <c r="M148" s="199" t="s">
        <v>1</v>
      </c>
      <c r="N148" s="200" t="s">
        <v>44</v>
      </c>
      <c r="O148" s="72"/>
      <c r="P148" s="201">
        <f t="shared" si="11"/>
        <v>0</v>
      </c>
      <c r="Q148" s="201">
        <v>0.00213</v>
      </c>
      <c r="R148" s="201">
        <f t="shared" si="12"/>
        <v>0.00852</v>
      </c>
      <c r="S148" s="201">
        <v>0</v>
      </c>
      <c r="T148" s="202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3" t="s">
        <v>278</v>
      </c>
      <c r="AT148" s="203" t="s">
        <v>176</v>
      </c>
      <c r="AU148" s="203" t="s">
        <v>89</v>
      </c>
      <c r="AY148" s="18" t="s">
        <v>174</v>
      </c>
      <c r="BE148" s="204">
        <f t="shared" si="14"/>
        <v>0</v>
      </c>
      <c r="BF148" s="204">
        <f t="shared" si="15"/>
        <v>0</v>
      </c>
      <c r="BG148" s="204">
        <f t="shared" si="16"/>
        <v>0</v>
      </c>
      <c r="BH148" s="204">
        <f t="shared" si="17"/>
        <v>0</v>
      </c>
      <c r="BI148" s="204">
        <f t="shared" si="18"/>
        <v>0</v>
      </c>
      <c r="BJ148" s="18" t="s">
        <v>87</v>
      </c>
      <c r="BK148" s="204">
        <f t="shared" si="19"/>
        <v>0</v>
      </c>
      <c r="BL148" s="18" t="s">
        <v>278</v>
      </c>
      <c r="BM148" s="203" t="s">
        <v>2676</v>
      </c>
    </row>
    <row r="149" spans="1:65" s="2" customFormat="1" ht="14.45" customHeight="1">
      <c r="A149" s="35"/>
      <c r="B149" s="36"/>
      <c r="C149" s="192" t="s">
        <v>298</v>
      </c>
      <c r="D149" s="192" t="s">
        <v>176</v>
      </c>
      <c r="E149" s="193" t="s">
        <v>2677</v>
      </c>
      <c r="F149" s="194" t="s">
        <v>2678</v>
      </c>
      <c r="G149" s="195" t="s">
        <v>595</v>
      </c>
      <c r="H149" s="196">
        <v>2</v>
      </c>
      <c r="I149" s="197"/>
      <c r="J149" s="198">
        <f t="shared" si="10"/>
        <v>0</v>
      </c>
      <c r="K149" s="194" t="s">
        <v>1</v>
      </c>
      <c r="L149" s="40"/>
      <c r="M149" s="199" t="s">
        <v>1</v>
      </c>
      <c r="N149" s="200" t="s">
        <v>44</v>
      </c>
      <c r="O149" s="72"/>
      <c r="P149" s="201">
        <f t="shared" si="11"/>
        <v>0</v>
      </c>
      <c r="Q149" s="201">
        <v>0.0015</v>
      </c>
      <c r="R149" s="201">
        <f t="shared" si="12"/>
        <v>0.003</v>
      </c>
      <c r="S149" s="201">
        <v>0</v>
      </c>
      <c r="T149" s="202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278</v>
      </c>
      <c r="AT149" s="203" t="s">
        <v>176</v>
      </c>
      <c r="AU149" s="203" t="s">
        <v>89</v>
      </c>
      <c r="AY149" s="18" t="s">
        <v>174</v>
      </c>
      <c r="BE149" s="204">
        <f t="shared" si="14"/>
        <v>0</v>
      </c>
      <c r="BF149" s="204">
        <f t="shared" si="15"/>
        <v>0</v>
      </c>
      <c r="BG149" s="204">
        <f t="shared" si="16"/>
        <v>0</v>
      </c>
      <c r="BH149" s="204">
        <f t="shared" si="17"/>
        <v>0</v>
      </c>
      <c r="BI149" s="204">
        <f t="shared" si="18"/>
        <v>0</v>
      </c>
      <c r="BJ149" s="18" t="s">
        <v>87</v>
      </c>
      <c r="BK149" s="204">
        <f t="shared" si="19"/>
        <v>0</v>
      </c>
      <c r="BL149" s="18" t="s">
        <v>278</v>
      </c>
      <c r="BM149" s="203" t="s">
        <v>2679</v>
      </c>
    </row>
    <row r="150" spans="1:65" s="2" customFormat="1" ht="24.2" customHeight="1">
      <c r="A150" s="35"/>
      <c r="B150" s="36"/>
      <c r="C150" s="249" t="s">
        <v>304</v>
      </c>
      <c r="D150" s="249" t="s">
        <v>317</v>
      </c>
      <c r="E150" s="250" t="s">
        <v>2680</v>
      </c>
      <c r="F150" s="251" t="s">
        <v>2681</v>
      </c>
      <c r="G150" s="252" t="s">
        <v>595</v>
      </c>
      <c r="H150" s="253">
        <v>4</v>
      </c>
      <c r="I150" s="254"/>
      <c r="J150" s="255">
        <f t="shared" si="10"/>
        <v>0</v>
      </c>
      <c r="K150" s="251" t="s">
        <v>1</v>
      </c>
      <c r="L150" s="256"/>
      <c r="M150" s="257" t="s">
        <v>1</v>
      </c>
      <c r="N150" s="258" t="s">
        <v>44</v>
      </c>
      <c r="O150" s="72"/>
      <c r="P150" s="201">
        <f t="shared" si="11"/>
        <v>0</v>
      </c>
      <c r="Q150" s="201">
        <v>0.0009</v>
      </c>
      <c r="R150" s="201">
        <f t="shared" si="12"/>
        <v>0.0036</v>
      </c>
      <c r="S150" s="201">
        <v>0</v>
      </c>
      <c r="T150" s="202">
        <f t="shared" si="1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371</v>
      </c>
      <c r="AT150" s="203" t="s">
        <v>317</v>
      </c>
      <c r="AU150" s="203" t="s">
        <v>89</v>
      </c>
      <c r="AY150" s="18" t="s">
        <v>174</v>
      </c>
      <c r="BE150" s="204">
        <f t="shared" si="14"/>
        <v>0</v>
      </c>
      <c r="BF150" s="204">
        <f t="shared" si="15"/>
        <v>0</v>
      </c>
      <c r="BG150" s="204">
        <f t="shared" si="16"/>
        <v>0</v>
      </c>
      <c r="BH150" s="204">
        <f t="shared" si="17"/>
        <v>0</v>
      </c>
      <c r="BI150" s="204">
        <f t="shared" si="18"/>
        <v>0</v>
      </c>
      <c r="BJ150" s="18" t="s">
        <v>87</v>
      </c>
      <c r="BK150" s="204">
        <f t="shared" si="19"/>
        <v>0</v>
      </c>
      <c r="BL150" s="18" t="s">
        <v>278</v>
      </c>
      <c r="BM150" s="203" t="s">
        <v>2682</v>
      </c>
    </row>
    <row r="151" spans="1:47" s="2" customFormat="1" ht="29.25">
      <c r="A151" s="35"/>
      <c r="B151" s="36"/>
      <c r="C151" s="37"/>
      <c r="D151" s="207" t="s">
        <v>2337</v>
      </c>
      <c r="E151" s="37"/>
      <c r="F151" s="263" t="s">
        <v>2683</v>
      </c>
      <c r="G151" s="37"/>
      <c r="H151" s="37"/>
      <c r="I151" s="264"/>
      <c r="J151" s="37"/>
      <c r="K151" s="37"/>
      <c r="L151" s="40"/>
      <c r="M151" s="265"/>
      <c r="N151" s="266"/>
      <c r="O151" s="72"/>
      <c r="P151" s="72"/>
      <c r="Q151" s="72"/>
      <c r="R151" s="72"/>
      <c r="S151" s="72"/>
      <c r="T151" s="73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2337</v>
      </c>
      <c r="AU151" s="18" t="s">
        <v>89</v>
      </c>
    </row>
    <row r="152" spans="1:65" s="2" customFormat="1" ht="14.45" customHeight="1">
      <c r="A152" s="35"/>
      <c r="B152" s="36"/>
      <c r="C152" s="249" t="s">
        <v>7</v>
      </c>
      <c r="D152" s="249" t="s">
        <v>317</v>
      </c>
      <c r="E152" s="250" t="s">
        <v>2684</v>
      </c>
      <c r="F152" s="251" t="s">
        <v>2685</v>
      </c>
      <c r="G152" s="252" t="s">
        <v>595</v>
      </c>
      <c r="H152" s="253">
        <v>1</v>
      </c>
      <c r="I152" s="254"/>
      <c r="J152" s="255">
        <f>ROUND(I152*H152,2)</f>
        <v>0</v>
      </c>
      <c r="K152" s="251" t="s">
        <v>1</v>
      </c>
      <c r="L152" s="256"/>
      <c r="M152" s="257" t="s">
        <v>1</v>
      </c>
      <c r="N152" s="258" t="s">
        <v>44</v>
      </c>
      <c r="O152" s="72"/>
      <c r="P152" s="201">
        <f>O152*H152</f>
        <v>0</v>
      </c>
      <c r="Q152" s="201">
        <v>0.002</v>
      </c>
      <c r="R152" s="201">
        <f>Q152*H152</f>
        <v>0.002</v>
      </c>
      <c r="S152" s="201">
        <v>0</v>
      </c>
      <c r="T152" s="20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3" t="s">
        <v>371</v>
      </c>
      <c r="AT152" s="203" t="s">
        <v>317</v>
      </c>
      <c r="AU152" s="203" t="s">
        <v>89</v>
      </c>
      <c r="AY152" s="18" t="s">
        <v>174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8" t="s">
        <v>87</v>
      </c>
      <c r="BK152" s="204">
        <f>ROUND(I152*H152,2)</f>
        <v>0</v>
      </c>
      <c r="BL152" s="18" t="s">
        <v>278</v>
      </c>
      <c r="BM152" s="203" t="s">
        <v>2686</v>
      </c>
    </row>
    <row r="153" spans="1:65" s="2" customFormat="1" ht="14.45" customHeight="1">
      <c r="A153" s="35"/>
      <c r="B153" s="36"/>
      <c r="C153" s="192" t="s">
        <v>316</v>
      </c>
      <c r="D153" s="192" t="s">
        <v>176</v>
      </c>
      <c r="E153" s="193" t="s">
        <v>2687</v>
      </c>
      <c r="F153" s="194" t="s">
        <v>2688</v>
      </c>
      <c r="G153" s="195" t="s">
        <v>1342</v>
      </c>
      <c r="H153" s="196">
        <v>4</v>
      </c>
      <c r="I153" s="197"/>
      <c r="J153" s="198">
        <f>ROUND(I153*H153,2)</f>
        <v>0</v>
      </c>
      <c r="K153" s="194" t="s">
        <v>1</v>
      </c>
      <c r="L153" s="40"/>
      <c r="M153" s="199" t="s">
        <v>1</v>
      </c>
      <c r="N153" s="200" t="s">
        <v>44</v>
      </c>
      <c r="O153" s="72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3" t="s">
        <v>278</v>
      </c>
      <c r="AT153" s="203" t="s">
        <v>176</v>
      </c>
      <c r="AU153" s="203" t="s">
        <v>89</v>
      </c>
      <c r="AY153" s="18" t="s">
        <v>174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8" t="s">
        <v>87</v>
      </c>
      <c r="BK153" s="204">
        <f>ROUND(I153*H153,2)</f>
        <v>0</v>
      </c>
      <c r="BL153" s="18" t="s">
        <v>278</v>
      </c>
      <c r="BM153" s="203" t="s">
        <v>2689</v>
      </c>
    </row>
    <row r="154" spans="1:65" s="2" customFormat="1" ht="14.45" customHeight="1">
      <c r="A154" s="35"/>
      <c r="B154" s="36"/>
      <c r="C154" s="192" t="s">
        <v>322</v>
      </c>
      <c r="D154" s="192" t="s">
        <v>176</v>
      </c>
      <c r="E154" s="193" t="s">
        <v>2690</v>
      </c>
      <c r="F154" s="194" t="s">
        <v>2691</v>
      </c>
      <c r="G154" s="195" t="s">
        <v>1342</v>
      </c>
      <c r="H154" s="196">
        <v>1</v>
      </c>
      <c r="I154" s="197"/>
      <c r="J154" s="198">
        <f>ROUND(I154*H154,2)</f>
        <v>0</v>
      </c>
      <c r="K154" s="194" t="s">
        <v>1</v>
      </c>
      <c r="L154" s="40"/>
      <c r="M154" s="199" t="s">
        <v>1</v>
      </c>
      <c r="N154" s="200" t="s">
        <v>44</v>
      </c>
      <c r="O154" s="72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3" t="s">
        <v>278</v>
      </c>
      <c r="AT154" s="203" t="s">
        <v>176</v>
      </c>
      <c r="AU154" s="203" t="s">
        <v>89</v>
      </c>
      <c r="AY154" s="18" t="s">
        <v>174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8" t="s">
        <v>87</v>
      </c>
      <c r="BK154" s="204">
        <f>ROUND(I154*H154,2)</f>
        <v>0</v>
      </c>
      <c r="BL154" s="18" t="s">
        <v>278</v>
      </c>
      <c r="BM154" s="203" t="s">
        <v>2692</v>
      </c>
    </row>
    <row r="155" spans="2:63" s="12" customFormat="1" ht="22.9" customHeight="1">
      <c r="B155" s="176"/>
      <c r="C155" s="177"/>
      <c r="D155" s="178" t="s">
        <v>78</v>
      </c>
      <c r="E155" s="190" t="s">
        <v>2693</v>
      </c>
      <c r="F155" s="190" t="s">
        <v>2694</v>
      </c>
      <c r="G155" s="177"/>
      <c r="H155" s="177"/>
      <c r="I155" s="180"/>
      <c r="J155" s="191">
        <f>BK155</f>
        <v>0</v>
      </c>
      <c r="K155" s="177"/>
      <c r="L155" s="182"/>
      <c r="M155" s="183"/>
      <c r="N155" s="184"/>
      <c r="O155" s="184"/>
      <c r="P155" s="185">
        <f>SUM(P156:P165)</f>
        <v>0</v>
      </c>
      <c r="Q155" s="184"/>
      <c r="R155" s="185">
        <f>SUM(R156:R165)</f>
        <v>0.06225</v>
      </c>
      <c r="S155" s="184"/>
      <c r="T155" s="186">
        <f>SUM(T156:T165)</f>
        <v>0</v>
      </c>
      <c r="AR155" s="187" t="s">
        <v>89</v>
      </c>
      <c r="AT155" s="188" t="s">
        <v>78</v>
      </c>
      <c r="AU155" s="188" t="s">
        <v>87</v>
      </c>
      <c r="AY155" s="187" t="s">
        <v>174</v>
      </c>
      <c r="BK155" s="189">
        <f>SUM(BK156:BK165)</f>
        <v>0</v>
      </c>
    </row>
    <row r="156" spans="1:65" s="2" customFormat="1" ht="14.45" customHeight="1">
      <c r="A156" s="35"/>
      <c r="B156" s="36"/>
      <c r="C156" s="192" t="s">
        <v>327</v>
      </c>
      <c r="D156" s="192" t="s">
        <v>176</v>
      </c>
      <c r="E156" s="193" t="s">
        <v>2695</v>
      </c>
      <c r="F156" s="194" t="s">
        <v>2696</v>
      </c>
      <c r="G156" s="195" t="s">
        <v>357</v>
      </c>
      <c r="H156" s="196">
        <v>2</v>
      </c>
      <c r="I156" s="197"/>
      <c r="J156" s="198">
        <f aca="true" t="shared" si="20" ref="J156:J165">ROUND(I156*H156,2)</f>
        <v>0</v>
      </c>
      <c r="K156" s="194" t="s">
        <v>1</v>
      </c>
      <c r="L156" s="40"/>
      <c r="M156" s="199" t="s">
        <v>1</v>
      </c>
      <c r="N156" s="200" t="s">
        <v>44</v>
      </c>
      <c r="O156" s="72"/>
      <c r="P156" s="201">
        <f aca="true" t="shared" si="21" ref="P156:P165">O156*H156</f>
        <v>0</v>
      </c>
      <c r="Q156" s="201">
        <v>0.00073</v>
      </c>
      <c r="R156" s="201">
        <f aca="true" t="shared" si="22" ref="R156:R165">Q156*H156</f>
        <v>0.00146</v>
      </c>
      <c r="S156" s="201">
        <v>0</v>
      </c>
      <c r="T156" s="202">
        <f aca="true" t="shared" si="23" ref="T156:T165"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3" t="s">
        <v>278</v>
      </c>
      <c r="AT156" s="203" t="s">
        <v>176</v>
      </c>
      <c r="AU156" s="203" t="s">
        <v>89</v>
      </c>
      <c r="AY156" s="18" t="s">
        <v>174</v>
      </c>
      <c r="BE156" s="204">
        <f aca="true" t="shared" si="24" ref="BE156:BE165">IF(N156="základní",J156,0)</f>
        <v>0</v>
      </c>
      <c r="BF156" s="204">
        <f aca="true" t="shared" si="25" ref="BF156:BF165">IF(N156="snížená",J156,0)</f>
        <v>0</v>
      </c>
      <c r="BG156" s="204">
        <f aca="true" t="shared" si="26" ref="BG156:BG165">IF(N156="zákl. přenesená",J156,0)</f>
        <v>0</v>
      </c>
      <c r="BH156" s="204">
        <f aca="true" t="shared" si="27" ref="BH156:BH165">IF(N156="sníž. přenesená",J156,0)</f>
        <v>0</v>
      </c>
      <c r="BI156" s="204">
        <f aca="true" t="shared" si="28" ref="BI156:BI165">IF(N156="nulová",J156,0)</f>
        <v>0</v>
      </c>
      <c r="BJ156" s="18" t="s">
        <v>87</v>
      </c>
      <c r="BK156" s="204">
        <f aca="true" t="shared" si="29" ref="BK156:BK165">ROUND(I156*H156,2)</f>
        <v>0</v>
      </c>
      <c r="BL156" s="18" t="s">
        <v>278</v>
      </c>
      <c r="BM156" s="203" t="s">
        <v>2697</v>
      </c>
    </row>
    <row r="157" spans="1:65" s="2" customFormat="1" ht="14.45" customHeight="1">
      <c r="A157" s="35"/>
      <c r="B157" s="36"/>
      <c r="C157" s="192" t="s">
        <v>331</v>
      </c>
      <c r="D157" s="192" t="s">
        <v>176</v>
      </c>
      <c r="E157" s="193" t="s">
        <v>2698</v>
      </c>
      <c r="F157" s="194" t="s">
        <v>2699</v>
      </c>
      <c r="G157" s="195" t="s">
        <v>357</v>
      </c>
      <c r="H157" s="196">
        <v>21</v>
      </c>
      <c r="I157" s="197"/>
      <c r="J157" s="198">
        <f t="shared" si="20"/>
        <v>0</v>
      </c>
      <c r="K157" s="194" t="s">
        <v>1</v>
      </c>
      <c r="L157" s="40"/>
      <c r="M157" s="199" t="s">
        <v>1</v>
      </c>
      <c r="N157" s="200" t="s">
        <v>44</v>
      </c>
      <c r="O157" s="72"/>
      <c r="P157" s="201">
        <f t="shared" si="21"/>
        <v>0</v>
      </c>
      <c r="Q157" s="201">
        <v>0.00098</v>
      </c>
      <c r="R157" s="201">
        <f t="shared" si="22"/>
        <v>0.02058</v>
      </c>
      <c r="S157" s="201">
        <v>0</v>
      </c>
      <c r="T157" s="202">
        <f t="shared" si="2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3" t="s">
        <v>278</v>
      </c>
      <c r="AT157" s="203" t="s">
        <v>176</v>
      </c>
      <c r="AU157" s="203" t="s">
        <v>89</v>
      </c>
      <c r="AY157" s="18" t="s">
        <v>174</v>
      </c>
      <c r="BE157" s="204">
        <f t="shared" si="24"/>
        <v>0</v>
      </c>
      <c r="BF157" s="204">
        <f t="shared" si="25"/>
        <v>0</v>
      </c>
      <c r="BG157" s="204">
        <f t="shared" si="26"/>
        <v>0</v>
      </c>
      <c r="BH157" s="204">
        <f t="shared" si="27"/>
        <v>0</v>
      </c>
      <c r="BI157" s="204">
        <f t="shared" si="28"/>
        <v>0</v>
      </c>
      <c r="BJ157" s="18" t="s">
        <v>87</v>
      </c>
      <c r="BK157" s="204">
        <f t="shared" si="29"/>
        <v>0</v>
      </c>
      <c r="BL157" s="18" t="s">
        <v>278</v>
      </c>
      <c r="BM157" s="203" t="s">
        <v>2700</v>
      </c>
    </row>
    <row r="158" spans="1:65" s="2" customFormat="1" ht="14.45" customHeight="1">
      <c r="A158" s="35"/>
      <c r="B158" s="36"/>
      <c r="C158" s="192" t="s">
        <v>338</v>
      </c>
      <c r="D158" s="192" t="s">
        <v>176</v>
      </c>
      <c r="E158" s="193" t="s">
        <v>2701</v>
      </c>
      <c r="F158" s="194" t="s">
        <v>2702</v>
      </c>
      <c r="G158" s="195" t="s">
        <v>357</v>
      </c>
      <c r="H158" s="196">
        <v>10</v>
      </c>
      <c r="I158" s="197"/>
      <c r="J158" s="198">
        <f t="shared" si="20"/>
        <v>0</v>
      </c>
      <c r="K158" s="194" t="s">
        <v>1</v>
      </c>
      <c r="L158" s="40"/>
      <c r="M158" s="199" t="s">
        <v>1</v>
      </c>
      <c r="N158" s="200" t="s">
        <v>44</v>
      </c>
      <c r="O158" s="72"/>
      <c r="P158" s="201">
        <f t="shared" si="21"/>
        <v>0</v>
      </c>
      <c r="Q158" s="201">
        <v>0.0013</v>
      </c>
      <c r="R158" s="201">
        <f t="shared" si="22"/>
        <v>0.013</v>
      </c>
      <c r="S158" s="201">
        <v>0</v>
      </c>
      <c r="T158" s="202">
        <f t="shared" si="2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3" t="s">
        <v>278</v>
      </c>
      <c r="AT158" s="203" t="s">
        <v>176</v>
      </c>
      <c r="AU158" s="203" t="s">
        <v>89</v>
      </c>
      <c r="AY158" s="18" t="s">
        <v>174</v>
      </c>
      <c r="BE158" s="204">
        <f t="shared" si="24"/>
        <v>0</v>
      </c>
      <c r="BF158" s="204">
        <f t="shared" si="25"/>
        <v>0</v>
      </c>
      <c r="BG158" s="204">
        <f t="shared" si="26"/>
        <v>0</v>
      </c>
      <c r="BH158" s="204">
        <f t="shared" si="27"/>
        <v>0</v>
      </c>
      <c r="BI158" s="204">
        <f t="shared" si="28"/>
        <v>0</v>
      </c>
      <c r="BJ158" s="18" t="s">
        <v>87</v>
      </c>
      <c r="BK158" s="204">
        <f t="shared" si="29"/>
        <v>0</v>
      </c>
      <c r="BL158" s="18" t="s">
        <v>278</v>
      </c>
      <c r="BM158" s="203" t="s">
        <v>2703</v>
      </c>
    </row>
    <row r="159" spans="1:65" s="2" customFormat="1" ht="14.45" customHeight="1">
      <c r="A159" s="35"/>
      <c r="B159" s="36"/>
      <c r="C159" s="192" t="s">
        <v>344</v>
      </c>
      <c r="D159" s="192" t="s">
        <v>176</v>
      </c>
      <c r="E159" s="193" t="s">
        <v>2704</v>
      </c>
      <c r="F159" s="194" t="s">
        <v>2705</v>
      </c>
      <c r="G159" s="195" t="s">
        <v>357</v>
      </c>
      <c r="H159" s="196">
        <v>3</v>
      </c>
      <c r="I159" s="197"/>
      <c r="J159" s="198">
        <f t="shared" si="20"/>
        <v>0</v>
      </c>
      <c r="K159" s="194" t="s">
        <v>1</v>
      </c>
      <c r="L159" s="40"/>
      <c r="M159" s="199" t="s">
        <v>1</v>
      </c>
      <c r="N159" s="200" t="s">
        <v>44</v>
      </c>
      <c r="O159" s="72"/>
      <c r="P159" s="201">
        <f t="shared" si="21"/>
        <v>0</v>
      </c>
      <c r="Q159" s="201">
        <v>0.00364</v>
      </c>
      <c r="R159" s="201">
        <f t="shared" si="22"/>
        <v>0.01092</v>
      </c>
      <c r="S159" s="201">
        <v>0</v>
      </c>
      <c r="T159" s="202">
        <f t="shared" si="2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3" t="s">
        <v>278</v>
      </c>
      <c r="AT159" s="203" t="s">
        <v>176</v>
      </c>
      <c r="AU159" s="203" t="s">
        <v>89</v>
      </c>
      <c r="AY159" s="18" t="s">
        <v>174</v>
      </c>
      <c r="BE159" s="204">
        <f t="shared" si="24"/>
        <v>0</v>
      </c>
      <c r="BF159" s="204">
        <f t="shared" si="25"/>
        <v>0</v>
      </c>
      <c r="BG159" s="204">
        <f t="shared" si="26"/>
        <v>0</v>
      </c>
      <c r="BH159" s="204">
        <f t="shared" si="27"/>
        <v>0</v>
      </c>
      <c r="BI159" s="204">
        <f t="shared" si="28"/>
        <v>0</v>
      </c>
      <c r="BJ159" s="18" t="s">
        <v>87</v>
      </c>
      <c r="BK159" s="204">
        <f t="shared" si="29"/>
        <v>0</v>
      </c>
      <c r="BL159" s="18" t="s">
        <v>278</v>
      </c>
      <c r="BM159" s="203" t="s">
        <v>2706</v>
      </c>
    </row>
    <row r="160" spans="1:65" s="2" customFormat="1" ht="14.45" customHeight="1">
      <c r="A160" s="35"/>
      <c r="B160" s="36"/>
      <c r="C160" s="192" t="s">
        <v>349</v>
      </c>
      <c r="D160" s="192" t="s">
        <v>176</v>
      </c>
      <c r="E160" s="193" t="s">
        <v>2707</v>
      </c>
      <c r="F160" s="194" t="s">
        <v>2708</v>
      </c>
      <c r="G160" s="195" t="s">
        <v>595</v>
      </c>
      <c r="H160" s="196">
        <v>3</v>
      </c>
      <c r="I160" s="197"/>
      <c r="J160" s="198">
        <f t="shared" si="20"/>
        <v>0</v>
      </c>
      <c r="K160" s="194" t="s">
        <v>1</v>
      </c>
      <c r="L160" s="40"/>
      <c r="M160" s="199" t="s">
        <v>1</v>
      </c>
      <c r="N160" s="200" t="s">
        <v>44</v>
      </c>
      <c r="O160" s="72"/>
      <c r="P160" s="201">
        <f t="shared" si="21"/>
        <v>0</v>
      </c>
      <c r="Q160" s="201">
        <v>0.00057</v>
      </c>
      <c r="R160" s="201">
        <f t="shared" si="22"/>
        <v>0.00171</v>
      </c>
      <c r="S160" s="201">
        <v>0</v>
      </c>
      <c r="T160" s="202">
        <f t="shared" si="2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3" t="s">
        <v>278</v>
      </c>
      <c r="AT160" s="203" t="s">
        <v>176</v>
      </c>
      <c r="AU160" s="203" t="s">
        <v>89</v>
      </c>
      <c r="AY160" s="18" t="s">
        <v>174</v>
      </c>
      <c r="BE160" s="204">
        <f t="shared" si="24"/>
        <v>0</v>
      </c>
      <c r="BF160" s="204">
        <f t="shared" si="25"/>
        <v>0</v>
      </c>
      <c r="BG160" s="204">
        <f t="shared" si="26"/>
        <v>0</v>
      </c>
      <c r="BH160" s="204">
        <f t="shared" si="27"/>
        <v>0</v>
      </c>
      <c r="BI160" s="204">
        <f t="shared" si="28"/>
        <v>0</v>
      </c>
      <c r="BJ160" s="18" t="s">
        <v>87</v>
      </c>
      <c r="BK160" s="204">
        <f t="shared" si="29"/>
        <v>0</v>
      </c>
      <c r="BL160" s="18" t="s">
        <v>278</v>
      </c>
      <c r="BM160" s="203" t="s">
        <v>2709</v>
      </c>
    </row>
    <row r="161" spans="1:65" s="2" customFormat="1" ht="14.45" customHeight="1">
      <c r="A161" s="35"/>
      <c r="B161" s="36"/>
      <c r="C161" s="192" t="s">
        <v>354</v>
      </c>
      <c r="D161" s="192" t="s">
        <v>176</v>
      </c>
      <c r="E161" s="193" t="s">
        <v>2710</v>
      </c>
      <c r="F161" s="194" t="s">
        <v>2711</v>
      </c>
      <c r="G161" s="195" t="s">
        <v>595</v>
      </c>
      <c r="H161" s="196">
        <v>2</v>
      </c>
      <c r="I161" s="197"/>
      <c r="J161" s="198">
        <f t="shared" si="20"/>
        <v>0</v>
      </c>
      <c r="K161" s="194" t="s">
        <v>1</v>
      </c>
      <c r="L161" s="40"/>
      <c r="M161" s="199" t="s">
        <v>1</v>
      </c>
      <c r="N161" s="200" t="s">
        <v>44</v>
      </c>
      <c r="O161" s="72"/>
      <c r="P161" s="201">
        <f t="shared" si="21"/>
        <v>0</v>
      </c>
      <c r="Q161" s="201">
        <v>0.00072</v>
      </c>
      <c r="R161" s="201">
        <f t="shared" si="22"/>
        <v>0.00144</v>
      </c>
      <c r="S161" s="201">
        <v>0</v>
      </c>
      <c r="T161" s="202">
        <f t="shared" si="2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278</v>
      </c>
      <c r="AT161" s="203" t="s">
        <v>176</v>
      </c>
      <c r="AU161" s="203" t="s">
        <v>89</v>
      </c>
      <c r="AY161" s="18" t="s">
        <v>174</v>
      </c>
      <c r="BE161" s="204">
        <f t="shared" si="24"/>
        <v>0</v>
      </c>
      <c r="BF161" s="204">
        <f t="shared" si="25"/>
        <v>0</v>
      </c>
      <c r="BG161" s="204">
        <f t="shared" si="26"/>
        <v>0</v>
      </c>
      <c r="BH161" s="204">
        <f t="shared" si="27"/>
        <v>0</v>
      </c>
      <c r="BI161" s="204">
        <f t="shared" si="28"/>
        <v>0</v>
      </c>
      <c r="BJ161" s="18" t="s">
        <v>87</v>
      </c>
      <c r="BK161" s="204">
        <f t="shared" si="29"/>
        <v>0</v>
      </c>
      <c r="BL161" s="18" t="s">
        <v>278</v>
      </c>
      <c r="BM161" s="203" t="s">
        <v>2712</v>
      </c>
    </row>
    <row r="162" spans="1:65" s="2" customFormat="1" ht="14.45" customHeight="1">
      <c r="A162" s="35"/>
      <c r="B162" s="36"/>
      <c r="C162" s="192" t="s">
        <v>360</v>
      </c>
      <c r="D162" s="192" t="s">
        <v>176</v>
      </c>
      <c r="E162" s="193" t="s">
        <v>2713</v>
      </c>
      <c r="F162" s="194" t="s">
        <v>2714</v>
      </c>
      <c r="G162" s="195" t="s">
        <v>595</v>
      </c>
      <c r="H162" s="196">
        <v>2</v>
      </c>
      <c r="I162" s="197"/>
      <c r="J162" s="198">
        <f t="shared" si="20"/>
        <v>0</v>
      </c>
      <c r="K162" s="194" t="s">
        <v>1</v>
      </c>
      <c r="L162" s="40"/>
      <c r="M162" s="199" t="s">
        <v>1</v>
      </c>
      <c r="N162" s="200" t="s">
        <v>44</v>
      </c>
      <c r="O162" s="72"/>
      <c r="P162" s="201">
        <f t="shared" si="21"/>
        <v>0</v>
      </c>
      <c r="Q162" s="201">
        <v>0.00152</v>
      </c>
      <c r="R162" s="201">
        <f t="shared" si="22"/>
        <v>0.00304</v>
      </c>
      <c r="S162" s="201">
        <v>0</v>
      </c>
      <c r="T162" s="202">
        <f t="shared" si="2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3" t="s">
        <v>278</v>
      </c>
      <c r="AT162" s="203" t="s">
        <v>176</v>
      </c>
      <c r="AU162" s="203" t="s">
        <v>89</v>
      </c>
      <c r="AY162" s="18" t="s">
        <v>174</v>
      </c>
      <c r="BE162" s="204">
        <f t="shared" si="24"/>
        <v>0</v>
      </c>
      <c r="BF162" s="204">
        <f t="shared" si="25"/>
        <v>0</v>
      </c>
      <c r="BG162" s="204">
        <f t="shared" si="26"/>
        <v>0</v>
      </c>
      <c r="BH162" s="204">
        <f t="shared" si="27"/>
        <v>0</v>
      </c>
      <c r="BI162" s="204">
        <f t="shared" si="28"/>
        <v>0</v>
      </c>
      <c r="BJ162" s="18" t="s">
        <v>87</v>
      </c>
      <c r="BK162" s="204">
        <f t="shared" si="29"/>
        <v>0</v>
      </c>
      <c r="BL162" s="18" t="s">
        <v>278</v>
      </c>
      <c r="BM162" s="203" t="s">
        <v>2715</v>
      </c>
    </row>
    <row r="163" spans="1:65" s="2" customFormat="1" ht="14.45" customHeight="1">
      <c r="A163" s="35"/>
      <c r="B163" s="36"/>
      <c r="C163" s="192" t="s">
        <v>366</v>
      </c>
      <c r="D163" s="192" t="s">
        <v>176</v>
      </c>
      <c r="E163" s="193" t="s">
        <v>2716</v>
      </c>
      <c r="F163" s="194" t="s">
        <v>2717</v>
      </c>
      <c r="G163" s="195" t="s">
        <v>595</v>
      </c>
      <c r="H163" s="196">
        <v>1</v>
      </c>
      <c r="I163" s="197"/>
      <c r="J163" s="198">
        <f t="shared" si="20"/>
        <v>0</v>
      </c>
      <c r="K163" s="194" t="s">
        <v>1</v>
      </c>
      <c r="L163" s="40"/>
      <c r="M163" s="199" t="s">
        <v>1</v>
      </c>
      <c r="N163" s="200" t="s">
        <v>44</v>
      </c>
      <c r="O163" s="72"/>
      <c r="P163" s="201">
        <f t="shared" si="21"/>
        <v>0</v>
      </c>
      <c r="Q163" s="201">
        <v>0.00099</v>
      </c>
      <c r="R163" s="201">
        <f t="shared" si="22"/>
        <v>0.00099</v>
      </c>
      <c r="S163" s="201">
        <v>0</v>
      </c>
      <c r="T163" s="202">
        <f t="shared" si="2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3" t="s">
        <v>278</v>
      </c>
      <c r="AT163" s="203" t="s">
        <v>176</v>
      </c>
      <c r="AU163" s="203" t="s">
        <v>89</v>
      </c>
      <c r="AY163" s="18" t="s">
        <v>174</v>
      </c>
      <c r="BE163" s="204">
        <f t="shared" si="24"/>
        <v>0</v>
      </c>
      <c r="BF163" s="204">
        <f t="shared" si="25"/>
        <v>0</v>
      </c>
      <c r="BG163" s="204">
        <f t="shared" si="26"/>
        <v>0</v>
      </c>
      <c r="BH163" s="204">
        <f t="shared" si="27"/>
        <v>0</v>
      </c>
      <c r="BI163" s="204">
        <f t="shared" si="28"/>
        <v>0</v>
      </c>
      <c r="BJ163" s="18" t="s">
        <v>87</v>
      </c>
      <c r="BK163" s="204">
        <f t="shared" si="29"/>
        <v>0</v>
      </c>
      <c r="BL163" s="18" t="s">
        <v>278</v>
      </c>
      <c r="BM163" s="203" t="s">
        <v>2718</v>
      </c>
    </row>
    <row r="164" spans="1:65" s="2" customFormat="1" ht="14.45" customHeight="1">
      <c r="A164" s="35"/>
      <c r="B164" s="36"/>
      <c r="C164" s="192" t="s">
        <v>371</v>
      </c>
      <c r="D164" s="192" t="s">
        <v>176</v>
      </c>
      <c r="E164" s="193" t="s">
        <v>2719</v>
      </c>
      <c r="F164" s="194" t="s">
        <v>2720</v>
      </c>
      <c r="G164" s="195" t="s">
        <v>595</v>
      </c>
      <c r="H164" s="196">
        <v>1</v>
      </c>
      <c r="I164" s="197"/>
      <c r="J164" s="198">
        <f t="shared" si="20"/>
        <v>0</v>
      </c>
      <c r="K164" s="194" t="s">
        <v>1</v>
      </c>
      <c r="L164" s="40"/>
      <c r="M164" s="199" t="s">
        <v>1</v>
      </c>
      <c r="N164" s="200" t="s">
        <v>44</v>
      </c>
      <c r="O164" s="72"/>
      <c r="P164" s="201">
        <f t="shared" si="21"/>
        <v>0</v>
      </c>
      <c r="Q164" s="201">
        <v>0.00257</v>
      </c>
      <c r="R164" s="201">
        <f t="shared" si="22"/>
        <v>0.00257</v>
      </c>
      <c r="S164" s="201">
        <v>0</v>
      </c>
      <c r="T164" s="202">
        <f t="shared" si="2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3" t="s">
        <v>278</v>
      </c>
      <c r="AT164" s="203" t="s">
        <v>176</v>
      </c>
      <c r="AU164" s="203" t="s">
        <v>89</v>
      </c>
      <c r="AY164" s="18" t="s">
        <v>174</v>
      </c>
      <c r="BE164" s="204">
        <f t="shared" si="24"/>
        <v>0</v>
      </c>
      <c r="BF164" s="204">
        <f t="shared" si="25"/>
        <v>0</v>
      </c>
      <c r="BG164" s="204">
        <f t="shared" si="26"/>
        <v>0</v>
      </c>
      <c r="BH164" s="204">
        <f t="shared" si="27"/>
        <v>0</v>
      </c>
      <c r="BI164" s="204">
        <f t="shared" si="28"/>
        <v>0</v>
      </c>
      <c r="BJ164" s="18" t="s">
        <v>87</v>
      </c>
      <c r="BK164" s="204">
        <f t="shared" si="29"/>
        <v>0</v>
      </c>
      <c r="BL164" s="18" t="s">
        <v>278</v>
      </c>
      <c r="BM164" s="203" t="s">
        <v>2721</v>
      </c>
    </row>
    <row r="165" spans="1:65" s="2" customFormat="1" ht="14.45" customHeight="1">
      <c r="A165" s="35"/>
      <c r="B165" s="36"/>
      <c r="C165" s="192" t="s">
        <v>377</v>
      </c>
      <c r="D165" s="192" t="s">
        <v>176</v>
      </c>
      <c r="E165" s="193" t="s">
        <v>2722</v>
      </c>
      <c r="F165" s="194" t="s">
        <v>2723</v>
      </c>
      <c r="G165" s="195" t="s">
        <v>595</v>
      </c>
      <c r="H165" s="196">
        <v>2</v>
      </c>
      <c r="I165" s="197"/>
      <c r="J165" s="198">
        <f t="shared" si="20"/>
        <v>0</v>
      </c>
      <c r="K165" s="194" t="s">
        <v>1</v>
      </c>
      <c r="L165" s="40"/>
      <c r="M165" s="199" t="s">
        <v>1</v>
      </c>
      <c r="N165" s="200" t="s">
        <v>44</v>
      </c>
      <c r="O165" s="72"/>
      <c r="P165" s="201">
        <f t="shared" si="21"/>
        <v>0</v>
      </c>
      <c r="Q165" s="201">
        <v>0.00327</v>
      </c>
      <c r="R165" s="201">
        <f t="shared" si="22"/>
        <v>0.00654</v>
      </c>
      <c r="S165" s="201">
        <v>0</v>
      </c>
      <c r="T165" s="202">
        <f t="shared" si="2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3" t="s">
        <v>278</v>
      </c>
      <c r="AT165" s="203" t="s">
        <v>176</v>
      </c>
      <c r="AU165" s="203" t="s">
        <v>89</v>
      </c>
      <c r="AY165" s="18" t="s">
        <v>174</v>
      </c>
      <c r="BE165" s="204">
        <f t="shared" si="24"/>
        <v>0</v>
      </c>
      <c r="BF165" s="204">
        <f t="shared" si="25"/>
        <v>0</v>
      </c>
      <c r="BG165" s="204">
        <f t="shared" si="26"/>
        <v>0</v>
      </c>
      <c r="BH165" s="204">
        <f t="shared" si="27"/>
        <v>0</v>
      </c>
      <c r="BI165" s="204">
        <f t="shared" si="28"/>
        <v>0</v>
      </c>
      <c r="BJ165" s="18" t="s">
        <v>87</v>
      </c>
      <c r="BK165" s="204">
        <f t="shared" si="29"/>
        <v>0</v>
      </c>
      <c r="BL165" s="18" t="s">
        <v>278</v>
      </c>
      <c r="BM165" s="203" t="s">
        <v>2724</v>
      </c>
    </row>
    <row r="166" spans="2:63" s="12" customFormat="1" ht="22.9" customHeight="1">
      <c r="B166" s="176"/>
      <c r="C166" s="177"/>
      <c r="D166" s="178" t="s">
        <v>78</v>
      </c>
      <c r="E166" s="190" t="s">
        <v>1716</v>
      </c>
      <c r="F166" s="190" t="s">
        <v>1717</v>
      </c>
      <c r="G166" s="177"/>
      <c r="H166" s="177"/>
      <c r="I166" s="180"/>
      <c r="J166" s="191">
        <f>BK166</f>
        <v>0</v>
      </c>
      <c r="K166" s="177"/>
      <c r="L166" s="182"/>
      <c r="M166" s="183"/>
      <c r="N166" s="184"/>
      <c r="O166" s="184"/>
      <c r="P166" s="185">
        <f>SUM(P167:P173)</f>
        <v>0</v>
      </c>
      <c r="Q166" s="184"/>
      <c r="R166" s="185">
        <f>SUM(R167:R173)</f>
        <v>0.048999999999999995</v>
      </c>
      <c r="S166" s="184"/>
      <c r="T166" s="186">
        <f>SUM(T167:T173)</f>
        <v>0</v>
      </c>
      <c r="AR166" s="187" t="s">
        <v>89</v>
      </c>
      <c r="AT166" s="188" t="s">
        <v>78</v>
      </c>
      <c r="AU166" s="188" t="s">
        <v>87</v>
      </c>
      <c r="AY166" s="187" t="s">
        <v>174</v>
      </c>
      <c r="BK166" s="189">
        <f>SUM(BK167:BK173)</f>
        <v>0</v>
      </c>
    </row>
    <row r="167" spans="1:65" s="2" customFormat="1" ht="14.45" customHeight="1">
      <c r="A167" s="35"/>
      <c r="B167" s="36"/>
      <c r="C167" s="192" t="s">
        <v>382</v>
      </c>
      <c r="D167" s="192" t="s">
        <v>176</v>
      </c>
      <c r="E167" s="193" t="s">
        <v>2725</v>
      </c>
      <c r="F167" s="194" t="s">
        <v>2726</v>
      </c>
      <c r="G167" s="195" t="s">
        <v>1721</v>
      </c>
      <c r="H167" s="196">
        <v>2</v>
      </c>
      <c r="I167" s="197"/>
      <c r="J167" s="198">
        <f aca="true" t="shared" si="30" ref="J167:J173">ROUND(I167*H167,2)</f>
        <v>0</v>
      </c>
      <c r="K167" s="194" t="s">
        <v>1</v>
      </c>
      <c r="L167" s="40"/>
      <c r="M167" s="199" t="s">
        <v>1</v>
      </c>
      <c r="N167" s="200" t="s">
        <v>44</v>
      </c>
      <c r="O167" s="72"/>
      <c r="P167" s="201">
        <f aca="true" t="shared" si="31" ref="P167:P173">O167*H167</f>
        <v>0</v>
      </c>
      <c r="Q167" s="201">
        <v>0.02073</v>
      </c>
      <c r="R167" s="201">
        <f aca="true" t="shared" si="32" ref="R167:R173">Q167*H167</f>
        <v>0.04146</v>
      </c>
      <c r="S167" s="201">
        <v>0</v>
      </c>
      <c r="T167" s="202">
        <f aca="true" t="shared" si="33" ref="T167:T173"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3" t="s">
        <v>278</v>
      </c>
      <c r="AT167" s="203" t="s">
        <v>176</v>
      </c>
      <c r="AU167" s="203" t="s">
        <v>89</v>
      </c>
      <c r="AY167" s="18" t="s">
        <v>174</v>
      </c>
      <c r="BE167" s="204">
        <f aca="true" t="shared" si="34" ref="BE167:BE173">IF(N167="základní",J167,0)</f>
        <v>0</v>
      </c>
      <c r="BF167" s="204">
        <f aca="true" t="shared" si="35" ref="BF167:BF173">IF(N167="snížená",J167,0)</f>
        <v>0</v>
      </c>
      <c r="BG167" s="204">
        <f aca="true" t="shared" si="36" ref="BG167:BG173">IF(N167="zákl. přenesená",J167,0)</f>
        <v>0</v>
      </c>
      <c r="BH167" s="204">
        <f aca="true" t="shared" si="37" ref="BH167:BH173">IF(N167="sníž. přenesená",J167,0)</f>
        <v>0</v>
      </c>
      <c r="BI167" s="204">
        <f aca="true" t="shared" si="38" ref="BI167:BI173">IF(N167="nulová",J167,0)</f>
        <v>0</v>
      </c>
      <c r="BJ167" s="18" t="s">
        <v>87</v>
      </c>
      <c r="BK167" s="204">
        <f aca="true" t="shared" si="39" ref="BK167:BK173">ROUND(I167*H167,2)</f>
        <v>0</v>
      </c>
      <c r="BL167" s="18" t="s">
        <v>278</v>
      </c>
      <c r="BM167" s="203" t="s">
        <v>2727</v>
      </c>
    </row>
    <row r="168" spans="1:65" s="2" customFormat="1" ht="14.45" customHeight="1">
      <c r="A168" s="35"/>
      <c r="B168" s="36"/>
      <c r="C168" s="192" t="s">
        <v>398</v>
      </c>
      <c r="D168" s="192" t="s">
        <v>176</v>
      </c>
      <c r="E168" s="193" t="s">
        <v>2728</v>
      </c>
      <c r="F168" s="194" t="s">
        <v>2729</v>
      </c>
      <c r="G168" s="195" t="s">
        <v>1721</v>
      </c>
      <c r="H168" s="196">
        <v>2</v>
      </c>
      <c r="I168" s="197"/>
      <c r="J168" s="198">
        <f t="shared" si="30"/>
        <v>0</v>
      </c>
      <c r="K168" s="194" t="s">
        <v>1</v>
      </c>
      <c r="L168" s="40"/>
      <c r="M168" s="199" t="s">
        <v>1</v>
      </c>
      <c r="N168" s="200" t="s">
        <v>44</v>
      </c>
      <c r="O168" s="72"/>
      <c r="P168" s="201">
        <f t="shared" si="31"/>
        <v>0</v>
      </c>
      <c r="Q168" s="201">
        <v>0.00173</v>
      </c>
      <c r="R168" s="201">
        <f t="shared" si="32"/>
        <v>0.00346</v>
      </c>
      <c r="S168" s="201">
        <v>0</v>
      </c>
      <c r="T168" s="202">
        <f t="shared" si="3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3" t="s">
        <v>278</v>
      </c>
      <c r="AT168" s="203" t="s">
        <v>176</v>
      </c>
      <c r="AU168" s="203" t="s">
        <v>89</v>
      </c>
      <c r="AY168" s="18" t="s">
        <v>174</v>
      </c>
      <c r="BE168" s="204">
        <f t="shared" si="34"/>
        <v>0</v>
      </c>
      <c r="BF168" s="204">
        <f t="shared" si="35"/>
        <v>0</v>
      </c>
      <c r="BG168" s="204">
        <f t="shared" si="36"/>
        <v>0</v>
      </c>
      <c r="BH168" s="204">
        <f t="shared" si="37"/>
        <v>0</v>
      </c>
      <c r="BI168" s="204">
        <f t="shared" si="38"/>
        <v>0</v>
      </c>
      <c r="BJ168" s="18" t="s">
        <v>87</v>
      </c>
      <c r="BK168" s="204">
        <f t="shared" si="39"/>
        <v>0</v>
      </c>
      <c r="BL168" s="18" t="s">
        <v>278</v>
      </c>
      <c r="BM168" s="203" t="s">
        <v>2730</v>
      </c>
    </row>
    <row r="169" spans="1:65" s="2" customFormat="1" ht="24.2" customHeight="1">
      <c r="A169" s="35"/>
      <c r="B169" s="36"/>
      <c r="C169" s="192" t="s">
        <v>411</v>
      </c>
      <c r="D169" s="192" t="s">
        <v>176</v>
      </c>
      <c r="E169" s="193" t="s">
        <v>2731</v>
      </c>
      <c r="F169" s="194" t="s">
        <v>2732</v>
      </c>
      <c r="G169" s="195" t="s">
        <v>2349</v>
      </c>
      <c r="H169" s="196">
        <v>1</v>
      </c>
      <c r="I169" s="197"/>
      <c r="J169" s="198">
        <f t="shared" si="30"/>
        <v>0</v>
      </c>
      <c r="K169" s="194" t="s">
        <v>1</v>
      </c>
      <c r="L169" s="40"/>
      <c r="M169" s="199" t="s">
        <v>1</v>
      </c>
      <c r="N169" s="200" t="s">
        <v>44</v>
      </c>
      <c r="O169" s="72"/>
      <c r="P169" s="201">
        <f t="shared" si="31"/>
        <v>0</v>
      </c>
      <c r="Q169" s="201">
        <v>0</v>
      </c>
      <c r="R169" s="201">
        <f t="shared" si="32"/>
        <v>0</v>
      </c>
      <c r="S169" s="201">
        <v>0</v>
      </c>
      <c r="T169" s="202">
        <f t="shared" si="3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3" t="s">
        <v>278</v>
      </c>
      <c r="AT169" s="203" t="s">
        <v>176</v>
      </c>
      <c r="AU169" s="203" t="s">
        <v>89</v>
      </c>
      <c r="AY169" s="18" t="s">
        <v>174</v>
      </c>
      <c r="BE169" s="204">
        <f t="shared" si="34"/>
        <v>0</v>
      </c>
      <c r="BF169" s="204">
        <f t="shared" si="35"/>
        <v>0</v>
      </c>
      <c r="BG169" s="204">
        <f t="shared" si="36"/>
        <v>0</v>
      </c>
      <c r="BH169" s="204">
        <f t="shared" si="37"/>
        <v>0</v>
      </c>
      <c r="BI169" s="204">
        <f t="shared" si="38"/>
        <v>0</v>
      </c>
      <c r="BJ169" s="18" t="s">
        <v>87</v>
      </c>
      <c r="BK169" s="204">
        <f t="shared" si="39"/>
        <v>0</v>
      </c>
      <c r="BL169" s="18" t="s">
        <v>278</v>
      </c>
      <c r="BM169" s="203" t="s">
        <v>2733</v>
      </c>
    </row>
    <row r="170" spans="1:65" s="2" customFormat="1" ht="24.2" customHeight="1">
      <c r="A170" s="35"/>
      <c r="B170" s="36"/>
      <c r="C170" s="192" t="s">
        <v>425</v>
      </c>
      <c r="D170" s="192" t="s">
        <v>176</v>
      </c>
      <c r="E170" s="193" t="s">
        <v>2734</v>
      </c>
      <c r="F170" s="194" t="s">
        <v>2735</v>
      </c>
      <c r="G170" s="195" t="s">
        <v>2349</v>
      </c>
      <c r="H170" s="196">
        <v>1</v>
      </c>
      <c r="I170" s="197"/>
      <c r="J170" s="198">
        <f t="shared" si="30"/>
        <v>0</v>
      </c>
      <c r="K170" s="194" t="s">
        <v>1</v>
      </c>
      <c r="L170" s="40"/>
      <c r="M170" s="199" t="s">
        <v>1</v>
      </c>
      <c r="N170" s="200" t="s">
        <v>44</v>
      </c>
      <c r="O170" s="72"/>
      <c r="P170" s="201">
        <f t="shared" si="31"/>
        <v>0</v>
      </c>
      <c r="Q170" s="201">
        <v>0</v>
      </c>
      <c r="R170" s="201">
        <f t="shared" si="32"/>
        <v>0</v>
      </c>
      <c r="S170" s="201">
        <v>0</v>
      </c>
      <c r="T170" s="202">
        <f t="shared" si="3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3" t="s">
        <v>278</v>
      </c>
      <c r="AT170" s="203" t="s">
        <v>176</v>
      </c>
      <c r="AU170" s="203" t="s">
        <v>89</v>
      </c>
      <c r="AY170" s="18" t="s">
        <v>174</v>
      </c>
      <c r="BE170" s="204">
        <f t="shared" si="34"/>
        <v>0</v>
      </c>
      <c r="BF170" s="204">
        <f t="shared" si="35"/>
        <v>0</v>
      </c>
      <c r="BG170" s="204">
        <f t="shared" si="36"/>
        <v>0</v>
      </c>
      <c r="BH170" s="204">
        <f t="shared" si="37"/>
        <v>0</v>
      </c>
      <c r="BI170" s="204">
        <f t="shared" si="38"/>
        <v>0</v>
      </c>
      <c r="BJ170" s="18" t="s">
        <v>87</v>
      </c>
      <c r="BK170" s="204">
        <f t="shared" si="39"/>
        <v>0</v>
      </c>
      <c r="BL170" s="18" t="s">
        <v>278</v>
      </c>
      <c r="BM170" s="203" t="s">
        <v>2736</v>
      </c>
    </row>
    <row r="171" spans="1:65" s="2" customFormat="1" ht="14.45" customHeight="1">
      <c r="A171" s="35"/>
      <c r="B171" s="36"/>
      <c r="C171" s="192" t="s">
        <v>436</v>
      </c>
      <c r="D171" s="192" t="s">
        <v>176</v>
      </c>
      <c r="E171" s="193" t="s">
        <v>2737</v>
      </c>
      <c r="F171" s="194" t="s">
        <v>2738</v>
      </c>
      <c r="G171" s="195" t="s">
        <v>1721</v>
      </c>
      <c r="H171" s="196">
        <v>2</v>
      </c>
      <c r="I171" s="197"/>
      <c r="J171" s="198">
        <f t="shared" si="30"/>
        <v>0</v>
      </c>
      <c r="K171" s="194" t="s">
        <v>1</v>
      </c>
      <c r="L171" s="40"/>
      <c r="M171" s="199" t="s">
        <v>1</v>
      </c>
      <c r="N171" s="200" t="s">
        <v>44</v>
      </c>
      <c r="O171" s="72"/>
      <c r="P171" s="201">
        <f t="shared" si="31"/>
        <v>0</v>
      </c>
      <c r="Q171" s="201">
        <v>0.0018</v>
      </c>
      <c r="R171" s="201">
        <f t="shared" si="32"/>
        <v>0.0036</v>
      </c>
      <c r="S171" s="201">
        <v>0</v>
      </c>
      <c r="T171" s="202">
        <f t="shared" si="3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3" t="s">
        <v>278</v>
      </c>
      <c r="AT171" s="203" t="s">
        <v>176</v>
      </c>
      <c r="AU171" s="203" t="s">
        <v>89</v>
      </c>
      <c r="AY171" s="18" t="s">
        <v>174</v>
      </c>
      <c r="BE171" s="204">
        <f t="shared" si="34"/>
        <v>0</v>
      </c>
      <c r="BF171" s="204">
        <f t="shared" si="35"/>
        <v>0</v>
      </c>
      <c r="BG171" s="204">
        <f t="shared" si="36"/>
        <v>0</v>
      </c>
      <c r="BH171" s="204">
        <f t="shared" si="37"/>
        <v>0</v>
      </c>
      <c r="BI171" s="204">
        <f t="shared" si="38"/>
        <v>0</v>
      </c>
      <c r="BJ171" s="18" t="s">
        <v>87</v>
      </c>
      <c r="BK171" s="204">
        <f t="shared" si="39"/>
        <v>0</v>
      </c>
      <c r="BL171" s="18" t="s">
        <v>278</v>
      </c>
      <c r="BM171" s="203" t="s">
        <v>2739</v>
      </c>
    </row>
    <row r="172" spans="1:65" s="2" customFormat="1" ht="14.45" customHeight="1">
      <c r="A172" s="35"/>
      <c r="B172" s="36"/>
      <c r="C172" s="192" t="s">
        <v>450</v>
      </c>
      <c r="D172" s="192" t="s">
        <v>176</v>
      </c>
      <c r="E172" s="193" t="s">
        <v>2740</v>
      </c>
      <c r="F172" s="194" t="s">
        <v>2741</v>
      </c>
      <c r="G172" s="195" t="s">
        <v>595</v>
      </c>
      <c r="H172" s="196">
        <v>2</v>
      </c>
      <c r="I172" s="197"/>
      <c r="J172" s="198">
        <f t="shared" si="30"/>
        <v>0</v>
      </c>
      <c r="K172" s="194" t="s">
        <v>1</v>
      </c>
      <c r="L172" s="40"/>
      <c r="M172" s="199" t="s">
        <v>1</v>
      </c>
      <c r="N172" s="200" t="s">
        <v>44</v>
      </c>
      <c r="O172" s="72"/>
      <c r="P172" s="201">
        <f t="shared" si="31"/>
        <v>0</v>
      </c>
      <c r="Q172" s="201">
        <v>0</v>
      </c>
      <c r="R172" s="201">
        <f t="shared" si="32"/>
        <v>0</v>
      </c>
      <c r="S172" s="201">
        <v>0</v>
      </c>
      <c r="T172" s="202">
        <f t="shared" si="3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3" t="s">
        <v>278</v>
      </c>
      <c r="AT172" s="203" t="s">
        <v>176</v>
      </c>
      <c r="AU172" s="203" t="s">
        <v>89</v>
      </c>
      <c r="AY172" s="18" t="s">
        <v>174</v>
      </c>
      <c r="BE172" s="204">
        <f t="shared" si="34"/>
        <v>0</v>
      </c>
      <c r="BF172" s="204">
        <f t="shared" si="35"/>
        <v>0</v>
      </c>
      <c r="BG172" s="204">
        <f t="shared" si="36"/>
        <v>0</v>
      </c>
      <c r="BH172" s="204">
        <f t="shared" si="37"/>
        <v>0</v>
      </c>
      <c r="BI172" s="204">
        <f t="shared" si="38"/>
        <v>0</v>
      </c>
      <c r="BJ172" s="18" t="s">
        <v>87</v>
      </c>
      <c r="BK172" s="204">
        <f t="shared" si="39"/>
        <v>0</v>
      </c>
      <c r="BL172" s="18" t="s">
        <v>278</v>
      </c>
      <c r="BM172" s="203" t="s">
        <v>2742</v>
      </c>
    </row>
    <row r="173" spans="1:65" s="2" customFormat="1" ht="14.45" customHeight="1">
      <c r="A173" s="35"/>
      <c r="B173" s="36"/>
      <c r="C173" s="192" t="s">
        <v>454</v>
      </c>
      <c r="D173" s="192" t="s">
        <v>176</v>
      </c>
      <c r="E173" s="193" t="s">
        <v>2743</v>
      </c>
      <c r="F173" s="194" t="s">
        <v>2744</v>
      </c>
      <c r="G173" s="195" t="s">
        <v>595</v>
      </c>
      <c r="H173" s="196">
        <v>2</v>
      </c>
      <c r="I173" s="197"/>
      <c r="J173" s="198">
        <f t="shared" si="30"/>
        <v>0</v>
      </c>
      <c r="K173" s="194" t="s">
        <v>1</v>
      </c>
      <c r="L173" s="40"/>
      <c r="M173" s="271" t="s">
        <v>1</v>
      </c>
      <c r="N173" s="272" t="s">
        <v>44</v>
      </c>
      <c r="O173" s="269"/>
      <c r="P173" s="273">
        <f t="shared" si="31"/>
        <v>0</v>
      </c>
      <c r="Q173" s="273">
        <v>0.00024</v>
      </c>
      <c r="R173" s="273">
        <f t="shared" si="32"/>
        <v>0.00048</v>
      </c>
      <c r="S173" s="273">
        <v>0</v>
      </c>
      <c r="T173" s="274">
        <f t="shared" si="3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3" t="s">
        <v>278</v>
      </c>
      <c r="AT173" s="203" t="s">
        <v>176</v>
      </c>
      <c r="AU173" s="203" t="s">
        <v>89</v>
      </c>
      <c r="AY173" s="18" t="s">
        <v>174</v>
      </c>
      <c r="BE173" s="204">
        <f t="shared" si="34"/>
        <v>0</v>
      </c>
      <c r="BF173" s="204">
        <f t="shared" si="35"/>
        <v>0</v>
      </c>
      <c r="BG173" s="204">
        <f t="shared" si="36"/>
        <v>0</v>
      </c>
      <c r="BH173" s="204">
        <f t="shared" si="37"/>
        <v>0</v>
      </c>
      <c r="BI173" s="204">
        <f t="shared" si="38"/>
        <v>0</v>
      </c>
      <c r="BJ173" s="18" t="s">
        <v>87</v>
      </c>
      <c r="BK173" s="204">
        <f t="shared" si="39"/>
        <v>0</v>
      </c>
      <c r="BL173" s="18" t="s">
        <v>278</v>
      </c>
      <c r="BM173" s="203" t="s">
        <v>2745</v>
      </c>
    </row>
    <row r="174" spans="1:31" s="2" customFormat="1" ht="6.95" customHeight="1">
      <c r="A174" s="35"/>
      <c r="B174" s="55"/>
      <c r="C174" s="56"/>
      <c r="D174" s="56"/>
      <c r="E174" s="56"/>
      <c r="F174" s="56"/>
      <c r="G174" s="56"/>
      <c r="H174" s="56"/>
      <c r="I174" s="56"/>
      <c r="J174" s="56"/>
      <c r="K174" s="56"/>
      <c r="L174" s="40"/>
      <c r="M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</row>
  </sheetData>
  <sheetProtection algorithmName="SHA-512" hashValue="1tPgOJsGukMT+gYbdpmhBK5nQvOV8a5Yj/3H6v4VoXqMnfj/5MMwN6R5b8wITE83xJ8H3mqJlK/uocVjefd1WQ==" saltValue="Y23mBxtt8G1FruDyHo65VYsI5FZXW9SQxBXgspkc1xCvWiJ4aHiWVkbi9kpSCQtXzCV/VRxXtkQDlxlKTiKQrA==" spinCount="100000" sheet="1" objects="1" scenarios="1" formatColumns="0" formatRows="0" autoFilter="0"/>
  <autoFilter ref="C121:K173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112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5" customHeight="1">
      <c r="B4" s="21"/>
      <c r="D4" s="118" t="s">
        <v>125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20" t="str">
        <f>'Rekapitulace stavby'!K6</f>
        <v>Stavební úpravy a přístavba krytého bazénu ve Studénce, Budovatelská 769, 742 13 Studénka - Butovice</v>
      </c>
      <c r="F7" s="321"/>
      <c r="G7" s="321"/>
      <c r="H7" s="321"/>
      <c r="L7" s="21"/>
    </row>
    <row r="8" spans="1:31" s="2" customFormat="1" ht="12" customHeight="1">
      <c r="A8" s="35"/>
      <c r="B8" s="40"/>
      <c r="C8" s="35"/>
      <c r="D8" s="120" t="s">
        <v>126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2" t="s">
        <v>2746</v>
      </c>
      <c r="F9" s="323"/>
      <c r="G9" s="323"/>
      <c r="H9" s="32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20" t="s">
        <v>18</v>
      </c>
      <c r="E11" s="35"/>
      <c r="F11" s="111" t="s">
        <v>1</v>
      </c>
      <c r="G11" s="35"/>
      <c r="H11" s="35"/>
      <c r="I11" s="120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20</v>
      </c>
      <c r="E12" s="35"/>
      <c r="F12" s="111" t="s">
        <v>21</v>
      </c>
      <c r="G12" s="35"/>
      <c r="H12" s="35"/>
      <c r="I12" s="120" t="s">
        <v>22</v>
      </c>
      <c r="J12" s="121" t="str">
        <f>'Rekapitulace stavby'!AN8</f>
        <v>26.10.2021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24</v>
      </c>
      <c r="E14" s="35"/>
      <c r="F14" s="35"/>
      <c r="G14" s="35"/>
      <c r="H14" s="35"/>
      <c r="I14" s="120" t="s">
        <v>25</v>
      </c>
      <c r="J14" s="111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27</v>
      </c>
      <c r="F15" s="35"/>
      <c r="G15" s="35"/>
      <c r="H15" s="35"/>
      <c r="I15" s="120" t="s">
        <v>28</v>
      </c>
      <c r="J15" s="111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30</v>
      </c>
      <c r="E17" s="35"/>
      <c r="F17" s="35"/>
      <c r="G17" s="35"/>
      <c r="H17" s="35"/>
      <c r="I17" s="120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4" t="str">
        <f>'Rekapitulace stavby'!E14</f>
        <v>Vyplň údaj</v>
      </c>
      <c r="F18" s="325"/>
      <c r="G18" s="325"/>
      <c r="H18" s="325"/>
      <c r="I18" s="120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32</v>
      </c>
      <c r="E20" s="35"/>
      <c r="F20" s="35"/>
      <c r="G20" s="35"/>
      <c r="H20" s="35"/>
      <c r="I20" s="120" t="s">
        <v>25</v>
      </c>
      <c r="J20" s="111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34</v>
      </c>
      <c r="F21" s="35"/>
      <c r="G21" s="35"/>
      <c r="H21" s="35"/>
      <c r="I21" s="120" t="s">
        <v>28</v>
      </c>
      <c r="J21" s="111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37</v>
      </c>
      <c r="E23" s="35"/>
      <c r="F23" s="35"/>
      <c r="G23" s="35"/>
      <c r="H23" s="35"/>
      <c r="I23" s="120" t="s">
        <v>25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">
        <v>21</v>
      </c>
      <c r="F24" s="35"/>
      <c r="G24" s="35"/>
      <c r="H24" s="35"/>
      <c r="I24" s="120" t="s">
        <v>28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38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2"/>
      <c r="B27" s="123"/>
      <c r="C27" s="122"/>
      <c r="D27" s="122"/>
      <c r="E27" s="326" t="s">
        <v>1</v>
      </c>
      <c r="F27" s="326"/>
      <c r="G27" s="326"/>
      <c r="H27" s="326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39</v>
      </c>
      <c r="E30" s="35"/>
      <c r="F30" s="35"/>
      <c r="G30" s="35"/>
      <c r="H30" s="35"/>
      <c r="I30" s="35"/>
      <c r="J30" s="127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41</v>
      </c>
      <c r="G32" s="35"/>
      <c r="H32" s="35"/>
      <c r="I32" s="128" t="s">
        <v>40</v>
      </c>
      <c r="J32" s="128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43</v>
      </c>
      <c r="E33" s="120" t="s">
        <v>44</v>
      </c>
      <c r="F33" s="130">
        <f>ROUND((SUM(BE118:BE171)),2)</f>
        <v>0</v>
      </c>
      <c r="G33" s="35"/>
      <c r="H33" s="35"/>
      <c r="I33" s="131">
        <v>0.21</v>
      </c>
      <c r="J33" s="130">
        <f>ROUND(((SUM(BE118:BE171))*I33),2)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45</v>
      </c>
      <c r="F34" s="130">
        <f>ROUND((SUM(BF118:BF171)),2)</f>
        <v>0</v>
      </c>
      <c r="G34" s="35"/>
      <c r="H34" s="35"/>
      <c r="I34" s="131">
        <v>0.15</v>
      </c>
      <c r="J34" s="130">
        <f>ROUND(((SUM(BF118:BF171))*I34),2)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20" t="s">
        <v>46</v>
      </c>
      <c r="F35" s="130">
        <f>ROUND((SUM(BG118:BG171)),2)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0" t="s">
        <v>47</v>
      </c>
      <c r="F36" s="130">
        <f>ROUND((SUM(BH118:BH171)),2)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48</v>
      </c>
      <c r="F37" s="130">
        <f>ROUND((SUM(BI118:BI171)),2)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49</v>
      </c>
      <c r="E39" s="134"/>
      <c r="F39" s="134"/>
      <c r="G39" s="135" t="s">
        <v>50</v>
      </c>
      <c r="H39" s="136" t="s">
        <v>51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52</v>
      </c>
      <c r="E50" s="140"/>
      <c r="F50" s="140"/>
      <c r="G50" s="139" t="s">
        <v>53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54</v>
      </c>
      <c r="E61" s="142"/>
      <c r="F61" s="143" t="s">
        <v>55</v>
      </c>
      <c r="G61" s="141" t="s">
        <v>54</v>
      </c>
      <c r="H61" s="142"/>
      <c r="I61" s="142"/>
      <c r="J61" s="144" t="s">
        <v>55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56</v>
      </c>
      <c r="E65" s="145"/>
      <c r="F65" s="145"/>
      <c r="G65" s="139" t="s">
        <v>57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54</v>
      </c>
      <c r="E76" s="142"/>
      <c r="F76" s="143" t="s">
        <v>55</v>
      </c>
      <c r="G76" s="141" t="s">
        <v>54</v>
      </c>
      <c r="H76" s="142"/>
      <c r="I76" s="142"/>
      <c r="J76" s="144" t="s">
        <v>55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7" t="str">
        <f>E7</f>
        <v>Stavební úpravy a přístavba krytého bazénu ve Studénce, Budovatelská 769, 742 13 Studénka - Butovice</v>
      </c>
      <c r="F85" s="328"/>
      <c r="G85" s="328"/>
      <c r="H85" s="32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126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0" t="str">
        <f>E9</f>
        <v>SO05 - Měření a regulace</v>
      </c>
      <c r="F87" s="329"/>
      <c r="G87" s="329"/>
      <c r="H87" s="32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26.10.2021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Město Studénka</v>
      </c>
      <c r="G91" s="37"/>
      <c r="H91" s="37"/>
      <c r="I91" s="30" t="s">
        <v>32</v>
      </c>
      <c r="J91" s="33" t="str">
        <f>E21</f>
        <v>Michal Pospíšil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0" t="s">
        <v>129</v>
      </c>
      <c r="D94" s="151"/>
      <c r="E94" s="151"/>
      <c r="F94" s="151"/>
      <c r="G94" s="151"/>
      <c r="H94" s="151"/>
      <c r="I94" s="151"/>
      <c r="J94" s="152" t="s">
        <v>130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131</v>
      </c>
      <c r="D96" s="37"/>
      <c r="E96" s="37"/>
      <c r="F96" s="37"/>
      <c r="G96" s="37"/>
      <c r="H96" s="37"/>
      <c r="I96" s="37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132</v>
      </c>
    </row>
    <row r="97" spans="2:12" s="9" customFormat="1" ht="24.95" customHeight="1">
      <c r="B97" s="154"/>
      <c r="C97" s="155"/>
      <c r="D97" s="156" t="s">
        <v>2747</v>
      </c>
      <c r="E97" s="157"/>
      <c r="F97" s="157"/>
      <c r="G97" s="157"/>
      <c r="H97" s="157"/>
      <c r="I97" s="157"/>
      <c r="J97" s="158">
        <f>J119</f>
        <v>0</v>
      </c>
      <c r="K97" s="155"/>
      <c r="L97" s="159"/>
    </row>
    <row r="98" spans="2:12" s="10" customFormat="1" ht="19.9" customHeight="1">
      <c r="B98" s="160"/>
      <c r="C98" s="105"/>
      <c r="D98" s="161" t="s">
        <v>2748</v>
      </c>
      <c r="E98" s="162"/>
      <c r="F98" s="162"/>
      <c r="G98" s="162"/>
      <c r="H98" s="162"/>
      <c r="I98" s="162"/>
      <c r="J98" s="163">
        <f>J120</f>
        <v>0</v>
      </c>
      <c r="K98" s="105"/>
      <c r="L98" s="164"/>
    </row>
    <row r="99" spans="1:31" s="2" customFormat="1" ht="21.7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159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27" t="str">
        <f>E7</f>
        <v>Stavební úpravy a přístavba krytého bazénu ve Studénce, Budovatelská 769, 742 13 Studénka - Butovice</v>
      </c>
      <c r="F108" s="328"/>
      <c r="G108" s="328"/>
      <c r="H108" s="328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126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280" t="str">
        <f>E9</f>
        <v>SO05 - Měření a regulace</v>
      </c>
      <c r="F110" s="329"/>
      <c r="G110" s="329"/>
      <c r="H110" s="329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 xml:space="preserve"> </v>
      </c>
      <c r="G112" s="37"/>
      <c r="H112" s="37"/>
      <c r="I112" s="30" t="s">
        <v>22</v>
      </c>
      <c r="J112" s="67" t="str">
        <f>IF(J12="","",J12)</f>
        <v>26.10.2021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>Město Studénka</v>
      </c>
      <c r="G114" s="37"/>
      <c r="H114" s="37"/>
      <c r="I114" s="30" t="s">
        <v>32</v>
      </c>
      <c r="J114" s="33" t="str">
        <f>E21</f>
        <v>Michal Pospíšil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30</v>
      </c>
      <c r="D115" s="37"/>
      <c r="E115" s="37"/>
      <c r="F115" s="28" t="str">
        <f>IF(E18="","",E18)</f>
        <v>Vyplň údaj</v>
      </c>
      <c r="G115" s="37"/>
      <c r="H115" s="37"/>
      <c r="I115" s="30" t="s">
        <v>37</v>
      </c>
      <c r="J115" s="33" t="str">
        <f>E24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1" customFormat="1" ht="29.25" customHeight="1">
      <c r="A117" s="165"/>
      <c r="B117" s="166"/>
      <c r="C117" s="167" t="s">
        <v>160</v>
      </c>
      <c r="D117" s="168" t="s">
        <v>64</v>
      </c>
      <c r="E117" s="168" t="s">
        <v>60</v>
      </c>
      <c r="F117" s="168" t="s">
        <v>61</v>
      </c>
      <c r="G117" s="168" t="s">
        <v>161</v>
      </c>
      <c r="H117" s="168" t="s">
        <v>162</v>
      </c>
      <c r="I117" s="168" t="s">
        <v>163</v>
      </c>
      <c r="J117" s="168" t="s">
        <v>130</v>
      </c>
      <c r="K117" s="169" t="s">
        <v>164</v>
      </c>
      <c r="L117" s="170"/>
      <c r="M117" s="76" t="s">
        <v>1</v>
      </c>
      <c r="N117" s="77" t="s">
        <v>43</v>
      </c>
      <c r="O117" s="77" t="s">
        <v>165</v>
      </c>
      <c r="P117" s="77" t="s">
        <v>166</v>
      </c>
      <c r="Q117" s="77" t="s">
        <v>167</v>
      </c>
      <c r="R117" s="77" t="s">
        <v>168</v>
      </c>
      <c r="S117" s="77" t="s">
        <v>169</v>
      </c>
      <c r="T117" s="78" t="s">
        <v>170</v>
      </c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</row>
    <row r="118" spans="1:63" s="2" customFormat="1" ht="22.9" customHeight="1">
      <c r="A118" s="35"/>
      <c r="B118" s="36"/>
      <c r="C118" s="83" t="s">
        <v>171</v>
      </c>
      <c r="D118" s="37"/>
      <c r="E118" s="37"/>
      <c r="F118" s="37"/>
      <c r="G118" s="37"/>
      <c r="H118" s="37"/>
      <c r="I118" s="37"/>
      <c r="J118" s="171">
        <f>BK118</f>
        <v>0</v>
      </c>
      <c r="K118" s="37"/>
      <c r="L118" s="40"/>
      <c r="M118" s="79"/>
      <c r="N118" s="172"/>
      <c r="O118" s="80"/>
      <c r="P118" s="173">
        <f>P119</f>
        <v>0</v>
      </c>
      <c r="Q118" s="80"/>
      <c r="R118" s="173">
        <f>R119</f>
        <v>0.0759</v>
      </c>
      <c r="S118" s="80"/>
      <c r="T118" s="174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78</v>
      </c>
      <c r="AU118" s="18" t="s">
        <v>132</v>
      </c>
      <c r="BK118" s="175">
        <f>BK119</f>
        <v>0</v>
      </c>
    </row>
    <row r="119" spans="2:63" s="12" customFormat="1" ht="25.9" customHeight="1">
      <c r="B119" s="176"/>
      <c r="C119" s="177"/>
      <c r="D119" s="178" t="s">
        <v>78</v>
      </c>
      <c r="E119" s="179" t="s">
        <v>317</v>
      </c>
      <c r="F119" s="179" t="s">
        <v>2749</v>
      </c>
      <c r="G119" s="177"/>
      <c r="H119" s="177"/>
      <c r="I119" s="180"/>
      <c r="J119" s="181">
        <f>BK119</f>
        <v>0</v>
      </c>
      <c r="K119" s="177"/>
      <c r="L119" s="182"/>
      <c r="M119" s="183"/>
      <c r="N119" s="184"/>
      <c r="O119" s="184"/>
      <c r="P119" s="185">
        <f>P120</f>
        <v>0</v>
      </c>
      <c r="Q119" s="184"/>
      <c r="R119" s="185">
        <f>R120</f>
        <v>0.0759</v>
      </c>
      <c r="S119" s="184"/>
      <c r="T119" s="186">
        <f>T120</f>
        <v>0</v>
      </c>
      <c r="AR119" s="187" t="s">
        <v>194</v>
      </c>
      <c r="AT119" s="188" t="s">
        <v>78</v>
      </c>
      <c r="AU119" s="188" t="s">
        <v>79</v>
      </c>
      <c r="AY119" s="187" t="s">
        <v>174</v>
      </c>
      <c r="BK119" s="189">
        <f>BK120</f>
        <v>0</v>
      </c>
    </row>
    <row r="120" spans="2:63" s="12" customFormat="1" ht="22.9" customHeight="1">
      <c r="B120" s="176"/>
      <c r="C120" s="177"/>
      <c r="D120" s="178" t="s">
        <v>78</v>
      </c>
      <c r="E120" s="190" t="s">
        <v>2750</v>
      </c>
      <c r="F120" s="190" t="s">
        <v>111</v>
      </c>
      <c r="G120" s="177"/>
      <c r="H120" s="177"/>
      <c r="I120" s="180"/>
      <c r="J120" s="191">
        <f>BK120</f>
        <v>0</v>
      </c>
      <c r="K120" s="177"/>
      <c r="L120" s="182"/>
      <c r="M120" s="183"/>
      <c r="N120" s="184"/>
      <c r="O120" s="184"/>
      <c r="P120" s="185">
        <f>SUM(P121:P171)</f>
        <v>0</v>
      </c>
      <c r="Q120" s="184"/>
      <c r="R120" s="185">
        <f>SUM(R121:R171)</f>
        <v>0.0759</v>
      </c>
      <c r="S120" s="184"/>
      <c r="T120" s="186">
        <f>SUM(T121:T171)</f>
        <v>0</v>
      </c>
      <c r="AR120" s="187" t="s">
        <v>194</v>
      </c>
      <c r="AT120" s="188" t="s">
        <v>78</v>
      </c>
      <c r="AU120" s="188" t="s">
        <v>87</v>
      </c>
      <c r="AY120" s="187" t="s">
        <v>174</v>
      </c>
      <c r="BK120" s="189">
        <f>SUM(BK121:BK171)</f>
        <v>0</v>
      </c>
    </row>
    <row r="121" spans="1:65" s="2" customFormat="1" ht="14.45" customHeight="1">
      <c r="A121" s="35"/>
      <c r="B121" s="36"/>
      <c r="C121" s="192" t="s">
        <v>87</v>
      </c>
      <c r="D121" s="192" t="s">
        <v>176</v>
      </c>
      <c r="E121" s="193" t="s">
        <v>2751</v>
      </c>
      <c r="F121" s="194" t="s">
        <v>2752</v>
      </c>
      <c r="G121" s="195" t="s">
        <v>595</v>
      </c>
      <c r="H121" s="196">
        <v>1</v>
      </c>
      <c r="I121" s="197"/>
      <c r="J121" s="198">
        <f>ROUND(I121*H121,2)</f>
        <v>0</v>
      </c>
      <c r="K121" s="194" t="s">
        <v>180</v>
      </c>
      <c r="L121" s="40"/>
      <c r="M121" s="199" t="s">
        <v>1</v>
      </c>
      <c r="N121" s="200" t="s">
        <v>44</v>
      </c>
      <c r="O121" s="72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3" t="s">
        <v>649</v>
      </c>
      <c r="AT121" s="203" t="s">
        <v>176</v>
      </c>
      <c r="AU121" s="203" t="s">
        <v>89</v>
      </c>
      <c r="AY121" s="18" t="s">
        <v>174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18" t="s">
        <v>87</v>
      </c>
      <c r="BK121" s="204">
        <f>ROUND(I121*H121,2)</f>
        <v>0</v>
      </c>
      <c r="BL121" s="18" t="s">
        <v>649</v>
      </c>
      <c r="BM121" s="203" t="s">
        <v>2753</v>
      </c>
    </row>
    <row r="122" spans="1:65" s="2" customFormat="1" ht="14.45" customHeight="1">
      <c r="A122" s="35"/>
      <c r="B122" s="36"/>
      <c r="C122" s="249" t="s">
        <v>89</v>
      </c>
      <c r="D122" s="249" t="s">
        <v>317</v>
      </c>
      <c r="E122" s="250" t="s">
        <v>2754</v>
      </c>
      <c r="F122" s="251" t="s">
        <v>2755</v>
      </c>
      <c r="G122" s="252" t="s">
        <v>595</v>
      </c>
      <c r="H122" s="253">
        <v>1</v>
      </c>
      <c r="I122" s="254"/>
      <c r="J122" s="255">
        <f>ROUND(I122*H122,2)</f>
        <v>0</v>
      </c>
      <c r="K122" s="251" t="s">
        <v>180</v>
      </c>
      <c r="L122" s="256"/>
      <c r="M122" s="257" t="s">
        <v>1</v>
      </c>
      <c r="N122" s="258" t="s">
        <v>44</v>
      </c>
      <c r="O122" s="72"/>
      <c r="P122" s="201">
        <f>O122*H122</f>
        <v>0</v>
      </c>
      <c r="Q122" s="201">
        <v>0.006</v>
      </c>
      <c r="R122" s="201">
        <f>Q122*H122</f>
        <v>0.006</v>
      </c>
      <c r="S122" s="201">
        <v>0</v>
      </c>
      <c r="T122" s="202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3" t="s">
        <v>1077</v>
      </c>
      <c r="AT122" s="203" t="s">
        <v>317</v>
      </c>
      <c r="AU122" s="203" t="s">
        <v>89</v>
      </c>
      <c r="AY122" s="18" t="s">
        <v>174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18" t="s">
        <v>87</v>
      </c>
      <c r="BK122" s="204">
        <f>ROUND(I122*H122,2)</f>
        <v>0</v>
      </c>
      <c r="BL122" s="18" t="s">
        <v>1077</v>
      </c>
      <c r="BM122" s="203" t="s">
        <v>2756</v>
      </c>
    </row>
    <row r="123" spans="1:65" s="2" customFormat="1" ht="14.45" customHeight="1">
      <c r="A123" s="35"/>
      <c r="B123" s="36"/>
      <c r="C123" s="192" t="s">
        <v>194</v>
      </c>
      <c r="D123" s="192" t="s">
        <v>176</v>
      </c>
      <c r="E123" s="193" t="s">
        <v>2757</v>
      </c>
      <c r="F123" s="194" t="s">
        <v>2758</v>
      </c>
      <c r="G123" s="195" t="s">
        <v>357</v>
      </c>
      <c r="H123" s="196">
        <v>90</v>
      </c>
      <c r="I123" s="197"/>
      <c r="J123" s="198">
        <f>ROUND(I123*H123,2)</f>
        <v>0</v>
      </c>
      <c r="K123" s="194" t="s">
        <v>180</v>
      </c>
      <c r="L123" s="40"/>
      <c r="M123" s="199" t="s">
        <v>1</v>
      </c>
      <c r="N123" s="200" t="s">
        <v>44</v>
      </c>
      <c r="O123" s="72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3" t="s">
        <v>649</v>
      </c>
      <c r="AT123" s="203" t="s">
        <v>176</v>
      </c>
      <c r="AU123" s="203" t="s">
        <v>89</v>
      </c>
      <c r="AY123" s="18" t="s">
        <v>174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18" t="s">
        <v>87</v>
      </c>
      <c r="BK123" s="204">
        <f>ROUND(I123*H123,2)</f>
        <v>0</v>
      </c>
      <c r="BL123" s="18" t="s">
        <v>649</v>
      </c>
      <c r="BM123" s="203" t="s">
        <v>2759</v>
      </c>
    </row>
    <row r="124" spans="2:51" s="13" customFormat="1" ht="11.25">
      <c r="B124" s="205"/>
      <c r="C124" s="206"/>
      <c r="D124" s="207" t="s">
        <v>183</v>
      </c>
      <c r="E124" s="208" t="s">
        <v>1</v>
      </c>
      <c r="F124" s="209" t="s">
        <v>2760</v>
      </c>
      <c r="G124" s="206"/>
      <c r="H124" s="208" t="s">
        <v>1</v>
      </c>
      <c r="I124" s="210"/>
      <c r="J124" s="206"/>
      <c r="K124" s="206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183</v>
      </c>
      <c r="AU124" s="215" t="s">
        <v>89</v>
      </c>
      <c r="AV124" s="13" t="s">
        <v>87</v>
      </c>
      <c r="AW124" s="13" t="s">
        <v>36</v>
      </c>
      <c r="AX124" s="13" t="s">
        <v>79</v>
      </c>
      <c r="AY124" s="215" t="s">
        <v>174</v>
      </c>
    </row>
    <row r="125" spans="2:51" s="14" customFormat="1" ht="11.25">
      <c r="B125" s="216"/>
      <c r="C125" s="217"/>
      <c r="D125" s="207" t="s">
        <v>183</v>
      </c>
      <c r="E125" s="218" t="s">
        <v>1</v>
      </c>
      <c r="F125" s="219" t="s">
        <v>2761</v>
      </c>
      <c r="G125" s="217"/>
      <c r="H125" s="220">
        <v>90</v>
      </c>
      <c r="I125" s="221"/>
      <c r="J125" s="217"/>
      <c r="K125" s="217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183</v>
      </c>
      <c r="AU125" s="226" t="s">
        <v>89</v>
      </c>
      <c r="AV125" s="14" t="s">
        <v>89</v>
      </c>
      <c r="AW125" s="14" t="s">
        <v>36</v>
      </c>
      <c r="AX125" s="14" t="s">
        <v>79</v>
      </c>
      <c r="AY125" s="226" t="s">
        <v>174</v>
      </c>
    </row>
    <row r="126" spans="2:51" s="15" customFormat="1" ht="11.25">
      <c r="B126" s="227"/>
      <c r="C126" s="228"/>
      <c r="D126" s="207" t="s">
        <v>183</v>
      </c>
      <c r="E126" s="229" t="s">
        <v>1</v>
      </c>
      <c r="F126" s="230" t="s">
        <v>188</v>
      </c>
      <c r="G126" s="228"/>
      <c r="H126" s="231">
        <v>90</v>
      </c>
      <c r="I126" s="232"/>
      <c r="J126" s="228"/>
      <c r="K126" s="228"/>
      <c r="L126" s="233"/>
      <c r="M126" s="234"/>
      <c r="N126" s="235"/>
      <c r="O126" s="235"/>
      <c r="P126" s="235"/>
      <c r="Q126" s="235"/>
      <c r="R126" s="235"/>
      <c r="S126" s="235"/>
      <c r="T126" s="236"/>
      <c r="AT126" s="237" t="s">
        <v>183</v>
      </c>
      <c r="AU126" s="237" t="s">
        <v>89</v>
      </c>
      <c r="AV126" s="15" t="s">
        <v>181</v>
      </c>
      <c r="AW126" s="15" t="s">
        <v>36</v>
      </c>
      <c r="AX126" s="15" t="s">
        <v>87</v>
      </c>
      <c r="AY126" s="237" t="s">
        <v>174</v>
      </c>
    </row>
    <row r="127" spans="1:65" s="2" customFormat="1" ht="14.45" customHeight="1">
      <c r="A127" s="35"/>
      <c r="B127" s="36"/>
      <c r="C127" s="249" t="s">
        <v>181</v>
      </c>
      <c r="D127" s="249" t="s">
        <v>317</v>
      </c>
      <c r="E127" s="250" t="s">
        <v>2762</v>
      </c>
      <c r="F127" s="251" t="s">
        <v>2763</v>
      </c>
      <c r="G127" s="252" t="s">
        <v>357</v>
      </c>
      <c r="H127" s="253">
        <v>90</v>
      </c>
      <c r="I127" s="254"/>
      <c r="J127" s="255">
        <f>ROUND(I127*H127,2)</f>
        <v>0</v>
      </c>
      <c r="K127" s="251" t="s">
        <v>180</v>
      </c>
      <c r="L127" s="256"/>
      <c r="M127" s="257" t="s">
        <v>1</v>
      </c>
      <c r="N127" s="258" t="s">
        <v>44</v>
      </c>
      <c r="O127" s="72"/>
      <c r="P127" s="201">
        <f>O127*H127</f>
        <v>0</v>
      </c>
      <c r="Q127" s="201">
        <v>0.00013</v>
      </c>
      <c r="R127" s="201">
        <f>Q127*H127</f>
        <v>0.011699999999999999</v>
      </c>
      <c r="S127" s="201">
        <v>0</v>
      </c>
      <c r="T127" s="20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1790</v>
      </c>
      <c r="AT127" s="203" t="s">
        <v>317</v>
      </c>
      <c r="AU127" s="203" t="s">
        <v>89</v>
      </c>
      <c r="AY127" s="18" t="s">
        <v>174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8" t="s">
        <v>87</v>
      </c>
      <c r="BK127" s="204">
        <f>ROUND(I127*H127,2)</f>
        <v>0</v>
      </c>
      <c r="BL127" s="18" t="s">
        <v>649</v>
      </c>
      <c r="BM127" s="203" t="s">
        <v>2764</v>
      </c>
    </row>
    <row r="128" spans="1:65" s="2" customFormat="1" ht="14.45" customHeight="1">
      <c r="A128" s="35"/>
      <c r="B128" s="36"/>
      <c r="C128" s="192" t="s">
        <v>211</v>
      </c>
      <c r="D128" s="192" t="s">
        <v>176</v>
      </c>
      <c r="E128" s="193" t="s">
        <v>2765</v>
      </c>
      <c r="F128" s="194" t="s">
        <v>2766</v>
      </c>
      <c r="G128" s="195" t="s">
        <v>357</v>
      </c>
      <c r="H128" s="196">
        <v>50</v>
      </c>
      <c r="I128" s="197"/>
      <c r="J128" s="198">
        <f>ROUND(I128*H128,2)</f>
        <v>0</v>
      </c>
      <c r="K128" s="194" t="s">
        <v>180</v>
      </c>
      <c r="L128" s="40"/>
      <c r="M128" s="199" t="s">
        <v>1</v>
      </c>
      <c r="N128" s="200" t="s">
        <v>44</v>
      </c>
      <c r="O128" s="7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3" t="s">
        <v>278</v>
      </c>
      <c r="AT128" s="203" t="s">
        <v>176</v>
      </c>
      <c r="AU128" s="203" t="s">
        <v>89</v>
      </c>
      <c r="AY128" s="18" t="s">
        <v>174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8" t="s">
        <v>87</v>
      </c>
      <c r="BK128" s="204">
        <f>ROUND(I128*H128,2)</f>
        <v>0</v>
      </c>
      <c r="BL128" s="18" t="s">
        <v>278</v>
      </c>
      <c r="BM128" s="203" t="s">
        <v>2767</v>
      </c>
    </row>
    <row r="129" spans="2:51" s="13" customFormat="1" ht="11.25">
      <c r="B129" s="205"/>
      <c r="C129" s="206"/>
      <c r="D129" s="207" t="s">
        <v>183</v>
      </c>
      <c r="E129" s="208" t="s">
        <v>1</v>
      </c>
      <c r="F129" s="209" t="s">
        <v>2768</v>
      </c>
      <c r="G129" s="206"/>
      <c r="H129" s="208" t="s">
        <v>1</v>
      </c>
      <c r="I129" s="210"/>
      <c r="J129" s="206"/>
      <c r="K129" s="206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183</v>
      </c>
      <c r="AU129" s="215" t="s">
        <v>89</v>
      </c>
      <c r="AV129" s="13" t="s">
        <v>87</v>
      </c>
      <c r="AW129" s="13" t="s">
        <v>36</v>
      </c>
      <c r="AX129" s="13" t="s">
        <v>79</v>
      </c>
      <c r="AY129" s="215" t="s">
        <v>174</v>
      </c>
    </row>
    <row r="130" spans="2:51" s="14" customFormat="1" ht="11.25">
      <c r="B130" s="216"/>
      <c r="C130" s="217"/>
      <c r="D130" s="207" t="s">
        <v>183</v>
      </c>
      <c r="E130" s="218" t="s">
        <v>1</v>
      </c>
      <c r="F130" s="219" t="s">
        <v>2769</v>
      </c>
      <c r="G130" s="217"/>
      <c r="H130" s="220">
        <v>50</v>
      </c>
      <c r="I130" s="221"/>
      <c r="J130" s="217"/>
      <c r="K130" s="217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183</v>
      </c>
      <c r="AU130" s="226" t="s">
        <v>89</v>
      </c>
      <c r="AV130" s="14" t="s">
        <v>89</v>
      </c>
      <c r="AW130" s="14" t="s">
        <v>36</v>
      </c>
      <c r="AX130" s="14" t="s">
        <v>79</v>
      </c>
      <c r="AY130" s="226" t="s">
        <v>174</v>
      </c>
    </row>
    <row r="131" spans="2:51" s="15" customFormat="1" ht="11.25">
      <c r="B131" s="227"/>
      <c r="C131" s="228"/>
      <c r="D131" s="207" t="s">
        <v>183</v>
      </c>
      <c r="E131" s="229" t="s">
        <v>1</v>
      </c>
      <c r="F131" s="230" t="s">
        <v>188</v>
      </c>
      <c r="G131" s="228"/>
      <c r="H131" s="231">
        <v>50</v>
      </c>
      <c r="I131" s="232"/>
      <c r="J131" s="228"/>
      <c r="K131" s="228"/>
      <c r="L131" s="233"/>
      <c r="M131" s="234"/>
      <c r="N131" s="235"/>
      <c r="O131" s="235"/>
      <c r="P131" s="235"/>
      <c r="Q131" s="235"/>
      <c r="R131" s="235"/>
      <c r="S131" s="235"/>
      <c r="T131" s="236"/>
      <c r="AT131" s="237" t="s">
        <v>183</v>
      </c>
      <c r="AU131" s="237" t="s">
        <v>89</v>
      </c>
      <c r="AV131" s="15" t="s">
        <v>181</v>
      </c>
      <c r="AW131" s="15" t="s">
        <v>36</v>
      </c>
      <c r="AX131" s="15" t="s">
        <v>87</v>
      </c>
      <c r="AY131" s="237" t="s">
        <v>174</v>
      </c>
    </row>
    <row r="132" spans="1:65" s="2" customFormat="1" ht="14.45" customHeight="1">
      <c r="A132" s="35"/>
      <c r="B132" s="36"/>
      <c r="C132" s="249" t="s">
        <v>218</v>
      </c>
      <c r="D132" s="249" t="s">
        <v>317</v>
      </c>
      <c r="E132" s="250" t="s">
        <v>2770</v>
      </c>
      <c r="F132" s="251" t="s">
        <v>2771</v>
      </c>
      <c r="G132" s="252" t="s">
        <v>357</v>
      </c>
      <c r="H132" s="253">
        <v>50</v>
      </c>
      <c r="I132" s="254"/>
      <c r="J132" s="255">
        <f>ROUND(I132*H132,2)</f>
        <v>0</v>
      </c>
      <c r="K132" s="251" t="s">
        <v>180</v>
      </c>
      <c r="L132" s="256"/>
      <c r="M132" s="257" t="s">
        <v>1</v>
      </c>
      <c r="N132" s="258" t="s">
        <v>44</v>
      </c>
      <c r="O132" s="72"/>
      <c r="P132" s="201">
        <f>O132*H132</f>
        <v>0</v>
      </c>
      <c r="Q132" s="201">
        <v>0.00017</v>
      </c>
      <c r="R132" s="201">
        <f>Q132*H132</f>
        <v>0.0085</v>
      </c>
      <c r="S132" s="201">
        <v>0</v>
      </c>
      <c r="T132" s="20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3" t="s">
        <v>371</v>
      </c>
      <c r="AT132" s="203" t="s">
        <v>317</v>
      </c>
      <c r="AU132" s="203" t="s">
        <v>89</v>
      </c>
      <c r="AY132" s="18" t="s">
        <v>174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8" t="s">
        <v>87</v>
      </c>
      <c r="BK132" s="204">
        <f>ROUND(I132*H132,2)</f>
        <v>0</v>
      </c>
      <c r="BL132" s="18" t="s">
        <v>278</v>
      </c>
      <c r="BM132" s="203" t="s">
        <v>2772</v>
      </c>
    </row>
    <row r="133" spans="1:65" s="2" customFormat="1" ht="14.45" customHeight="1">
      <c r="A133" s="35"/>
      <c r="B133" s="36"/>
      <c r="C133" s="192" t="s">
        <v>231</v>
      </c>
      <c r="D133" s="192" t="s">
        <v>176</v>
      </c>
      <c r="E133" s="193" t="s">
        <v>2773</v>
      </c>
      <c r="F133" s="194" t="s">
        <v>2774</v>
      </c>
      <c r="G133" s="195" t="s">
        <v>357</v>
      </c>
      <c r="H133" s="196">
        <v>550</v>
      </c>
      <c r="I133" s="197"/>
      <c r="J133" s="198">
        <f>ROUND(I133*H133,2)</f>
        <v>0</v>
      </c>
      <c r="K133" s="194" t="s">
        <v>180</v>
      </c>
      <c r="L133" s="40"/>
      <c r="M133" s="199" t="s">
        <v>1</v>
      </c>
      <c r="N133" s="200" t="s">
        <v>44</v>
      </c>
      <c r="O133" s="7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278</v>
      </c>
      <c r="AT133" s="203" t="s">
        <v>176</v>
      </c>
      <c r="AU133" s="203" t="s">
        <v>89</v>
      </c>
      <c r="AY133" s="18" t="s">
        <v>174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8" t="s">
        <v>87</v>
      </c>
      <c r="BK133" s="204">
        <f>ROUND(I133*H133,2)</f>
        <v>0</v>
      </c>
      <c r="BL133" s="18" t="s">
        <v>278</v>
      </c>
      <c r="BM133" s="203" t="s">
        <v>2775</v>
      </c>
    </row>
    <row r="134" spans="2:51" s="13" customFormat="1" ht="11.25">
      <c r="B134" s="205"/>
      <c r="C134" s="206"/>
      <c r="D134" s="207" t="s">
        <v>183</v>
      </c>
      <c r="E134" s="208" t="s">
        <v>1</v>
      </c>
      <c r="F134" s="209" t="s">
        <v>2776</v>
      </c>
      <c r="G134" s="206"/>
      <c r="H134" s="208" t="s">
        <v>1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183</v>
      </c>
      <c r="AU134" s="215" t="s">
        <v>89</v>
      </c>
      <c r="AV134" s="13" t="s">
        <v>87</v>
      </c>
      <c r="AW134" s="13" t="s">
        <v>36</v>
      </c>
      <c r="AX134" s="13" t="s">
        <v>79</v>
      </c>
      <c r="AY134" s="215" t="s">
        <v>174</v>
      </c>
    </row>
    <row r="135" spans="2:51" s="14" customFormat="1" ht="11.25">
      <c r="B135" s="216"/>
      <c r="C135" s="217"/>
      <c r="D135" s="207" t="s">
        <v>183</v>
      </c>
      <c r="E135" s="218" t="s">
        <v>1</v>
      </c>
      <c r="F135" s="219" t="s">
        <v>2777</v>
      </c>
      <c r="G135" s="217"/>
      <c r="H135" s="220">
        <v>300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183</v>
      </c>
      <c r="AU135" s="226" t="s">
        <v>89</v>
      </c>
      <c r="AV135" s="14" t="s">
        <v>89</v>
      </c>
      <c r="AW135" s="14" t="s">
        <v>36</v>
      </c>
      <c r="AX135" s="14" t="s">
        <v>79</v>
      </c>
      <c r="AY135" s="226" t="s">
        <v>174</v>
      </c>
    </row>
    <row r="136" spans="2:51" s="13" customFormat="1" ht="11.25">
      <c r="B136" s="205"/>
      <c r="C136" s="206"/>
      <c r="D136" s="207" t="s">
        <v>183</v>
      </c>
      <c r="E136" s="208" t="s">
        <v>1</v>
      </c>
      <c r="F136" s="209" t="s">
        <v>2778</v>
      </c>
      <c r="G136" s="206"/>
      <c r="H136" s="208" t="s">
        <v>1</v>
      </c>
      <c r="I136" s="210"/>
      <c r="J136" s="206"/>
      <c r="K136" s="206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183</v>
      </c>
      <c r="AU136" s="215" t="s">
        <v>89</v>
      </c>
      <c r="AV136" s="13" t="s">
        <v>87</v>
      </c>
      <c r="AW136" s="13" t="s">
        <v>36</v>
      </c>
      <c r="AX136" s="13" t="s">
        <v>79</v>
      </c>
      <c r="AY136" s="215" t="s">
        <v>174</v>
      </c>
    </row>
    <row r="137" spans="2:51" s="14" customFormat="1" ht="11.25">
      <c r="B137" s="216"/>
      <c r="C137" s="217"/>
      <c r="D137" s="207" t="s">
        <v>183</v>
      </c>
      <c r="E137" s="218" t="s">
        <v>1</v>
      </c>
      <c r="F137" s="219" t="s">
        <v>2779</v>
      </c>
      <c r="G137" s="217"/>
      <c r="H137" s="220">
        <v>250</v>
      </c>
      <c r="I137" s="221"/>
      <c r="J137" s="217"/>
      <c r="K137" s="217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183</v>
      </c>
      <c r="AU137" s="226" t="s">
        <v>89</v>
      </c>
      <c r="AV137" s="14" t="s">
        <v>89</v>
      </c>
      <c r="AW137" s="14" t="s">
        <v>36</v>
      </c>
      <c r="AX137" s="14" t="s">
        <v>79</v>
      </c>
      <c r="AY137" s="226" t="s">
        <v>174</v>
      </c>
    </row>
    <row r="138" spans="2:51" s="15" customFormat="1" ht="11.25">
      <c r="B138" s="227"/>
      <c r="C138" s="228"/>
      <c r="D138" s="207" t="s">
        <v>183</v>
      </c>
      <c r="E138" s="229" t="s">
        <v>1</v>
      </c>
      <c r="F138" s="230" t="s">
        <v>188</v>
      </c>
      <c r="G138" s="228"/>
      <c r="H138" s="231">
        <v>550</v>
      </c>
      <c r="I138" s="232"/>
      <c r="J138" s="228"/>
      <c r="K138" s="228"/>
      <c r="L138" s="233"/>
      <c r="M138" s="234"/>
      <c r="N138" s="235"/>
      <c r="O138" s="235"/>
      <c r="P138" s="235"/>
      <c r="Q138" s="235"/>
      <c r="R138" s="235"/>
      <c r="S138" s="235"/>
      <c r="T138" s="236"/>
      <c r="AT138" s="237" t="s">
        <v>183</v>
      </c>
      <c r="AU138" s="237" t="s">
        <v>89</v>
      </c>
      <c r="AV138" s="15" t="s">
        <v>181</v>
      </c>
      <c r="AW138" s="15" t="s">
        <v>36</v>
      </c>
      <c r="AX138" s="15" t="s">
        <v>87</v>
      </c>
      <c r="AY138" s="237" t="s">
        <v>174</v>
      </c>
    </row>
    <row r="139" spans="1:65" s="2" customFormat="1" ht="24.2" customHeight="1">
      <c r="A139" s="35"/>
      <c r="B139" s="36"/>
      <c r="C139" s="249" t="s">
        <v>238</v>
      </c>
      <c r="D139" s="249" t="s">
        <v>317</v>
      </c>
      <c r="E139" s="250" t="s">
        <v>2780</v>
      </c>
      <c r="F139" s="251" t="s">
        <v>2781</v>
      </c>
      <c r="G139" s="252" t="s">
        <v>357</v>
      </c>
      <c r="H139" s="253">
        <v>300</v>
      </c>
      <c r="I139" s="254"/>
      <c r="J139" s="255">
        <f>ROUND(I139*H139,2)</f>
        <v>0</v>
      </c>
      <c r="K139" s="251" t="s">
        <v>180</v>
      </c>
      <c r="L139" s="256"/>
      <c r="M139" s="257" t="s">
        <v>1</v>
      </c>
      <c r="N139" s="258" t="s">
        <v>44</v>
      </c>
      <c r="O139" s="72"/>
      <c r="P139" s="201">
        <f>O139*H139</f>
        <v>0</v>
      </c>
      <c r="Q139" s="201">
        <v>5E-05</v>
      </c>
      <c r="R139" s="201">
        <f>Q139*H139</f>
        <v>0.015000000000000001</v>
      </c>
      <c r="S139" s="201">
        <v>0</v>
      </c>
      <c r="T139" s="20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3" t="s">
        <v>371</v>
      </c>
      <c r="AT139" s="203" t="s">
        <v>317</v>
      </c>
      <c r="AU139" s="203" t="s">
        <v>89</v>
      </c>
      <c r="AY139" s="18" t="s">
        <v>174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8" t="s">
        <v>87</v>
      </c>
      <c r="BK139" s="204">
        <f>ROUND(I139*H139,2)</f>
        <v>0</v>
      </c>
      <c r="BL139" s="18" t="s">
        <v>278</v>
      </c>
      <c r="BM139" s="203" t="s">
        <v>2782</v>
      </c>
    </row>
    <row r="140" spans="1:65" s="2" customFormat="1" ht="24.2" customHeight="1">
      <c r="A140" s="35"/>
      <c r="B140" s="36"/>
      <c r="C140" s="249" t="s">
        <v>245</v>
      </c>
      <c r="D140" s="249" t="s">
        <v>317</v>
      </c>
      <c r="E140" s="250" t="s">
        <v>2783</v>
      </c>
      <c r="F140" s="251" t="s">
        <v>2784</v>
      </c>
      <c r="G140" s="252" t="s">
        <v>357</v>
      </c>
      <c r="H140" s="253">
        <v>250</v>
      </c>
      <c r="I140" s="254"/>
      <c r="J140" s="255">
        <f>ROUND(I140*H140,2)</f>
        <v>0</v>
      </c>
      <c r="K140" s="251" t="s">
        <v>180</v>
      </c>
      <c r="L140" s="256"/>
      <c r="M140" s="257" t="s">
        <v>1</v>
      </c>
      <c r="N140" s="258" t="s">
        <v>44</v>
      </c>
      <c r="O140" s="72"/>
      <c r="P140" s="201">
        <f>O140*H140</f>
        <v>0</v>
      </c>
      <c r="Q140" s="201">
        <v>7E-05</v>
      </c>
      <c r="R140" s="201">
        <f>Q140*H140</f>
        <v>0.017499999999999998</v>
      </c>
      <c r="S140" s="201">
        <v>0</v>
      </c>
      <c r="T140" s="20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371</v>
      </c>
      <c r="AT140" s="203" t="s">
        <v>317</v>
      </c>
      <c r="AU140" s="203" t="s">
        <v>89</v>
      </c>
      <c r="AY140" s="18" t="s">
        <v>174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8" t="s">
        <v>87</v>
      </c>
      <c r="BK140" s="204">
        <f>ROUND(I140*H140,2)</f>
        <v>0</v>
      </c>
      <c r="BL140" s="18" t="s">
        <v>278</v>
      </c>
      <c r="BM140" s="203" t="s">
        <v>2785</v>
      </c>
    </row>
    <row r="141" spans="1:65" s="2" customFormat="1" ht="14.45" customHeight="1">
      <c r="A141" s="35"/>
      <c r="B141" s="36"/>
      <c r="C141" s="192" t="s">
        <v>252</v>
      </c>
      <c r="D141" s="192" t="s">
        <v>176</v>
      </c>
      <c r="E141" s="193" t="s">
        <v>2786</v>
      </c>
      <c r="F141" s="194" t="s">
        <v>2787</v>
      </c>
      <c r="G141" s="195" t="s">
        <v>357</v>
      </c>
      <c r="H141" s="196">
        <v>120</v>
      </c>
      <c r="I141" s="197"/>
      <c r="J141" s="198">
        <f>ROUND(I141*H141,2)</f>
        <v>0</v>
      </c>
      <c r="K141" s="194" t="s">
        <v>180</v>
      </c>
      <c r="L141" s="40"/>
      <c r="M141" s="199" t="s">
        <v>1</v>
      </c>
      <c r="N141" s="200" t="s">
        <v>44</v>
      </c>
      <c r="O141" s="7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278</v>
      </c>
      <c r="AT141" s="203" t="s">
        <v>176</v>
      </c>
      <c r="AU141" s="203" t="s">
        <v>89</v>
      </c>
      <c r="AY141" s="18" t="s">
        <v>174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8" t="s">
        <v>87</v>
      </c>
      <c r="BK141" s="204">
        <f>ROUND(I141*H141,2)</f>
        <v>0</v>
      </c>
      <c r="BL141" s="18" t="s">
        <v>278</v>
      </c>
      <c r="BM141" s="203" t="s">
        <v>2788</v>
      </c>
    </row>
    <row r="142" spans="2:51" s="13" customFormat="1" ht="11.25">
      <c r="B142" s="205"/>
      <c r="C142" s="206"/>
      <c r="D142" s="207" t="s">
        <v>183</v>
      </c>
      <c r="E142" s="208" t="s">
        <v>1</v>
      </c>
      <c r="F142" s="209" t="s">
        <v>2789</v>
      </c>
      <c r="G142" s="206"/>
      <c r="H142" s="208" t="s">
        <v>1</v>
      </c>
      <c r="I142" s="210"/>
      <c r="J142" s="206"/>
      <c r="K142" s="206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183</v>
      </c>
      <c r="AU142" s="215" t="s">
        <v>89</v>
      </c>
      <c r="AV142" s="13" t="s">
        <v>87</v>
      </c>
      <c r="AW142" s="13" t="s">
        <v>36</v>
      </c>
      <c r="AX142" s="13" t="s">
        <v>79</v>
      </c>
      <c r="AY142" s="215" t="s">
        <v>174</v>
      </c>
    </row>
    <row r="143" spans="2:51" s="14" customFormat="1" ht="11.25">
      <c r="B143" s="216"/>
      <c r="C143" s="217"/>
      <c r="D143" s="207" t="s">
        <v>183</v>
      </c>
      <c r="E143" s="218" t="s">
        <v>1</v>
      </c>
      <c r="F143" s="219" t="s">
        <v>2790</v>
      </c>
      <c r="G143" s="217"/>
      <c r="H143" s="220">
        <v>120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183</v>
      </c>
      <c r="AU143" s="226" t="s">
        <v>89</v>
      </c>
      <c r="AV143" s="14" t="s">
        <v>89</v>
      </c>
      <c r="AW143" s="14" t="s">
        <v>36</v>
      </c>
      <c r="AX143" s="14" t="s">
        <v>79</v>
      </c>
      <c r="AY143" s="226" t="s">
        <v>174</v>
      </c>
    </row>
    <row r="144" spans="2:51" s="15" customFormat="1" ht="11.25">
      <c r="B144" s="227"/>
      <c r="C144" s="228"/>
      <c r="D144" s="207" t="s">
        <v>183</v>
      </c>
      <c r="E144" s="229" t="s">
        <v>1</v>
      </c>
      <c r="F144" s="230" t="s">
        <v>188</v>
      </c>
      <c r="G144" s="228"/>
      <c r="H144" s="231">
        <v>120</v>
      </c>
      <c r="I144" s="232"/>
      <c r="J144" s="228"/>
      <c r="K144" s="228"/>
      <c r="L144" s="233"/>
      <c r="M144" s="234"/>
      <c r="N144" s="235"/>
      <c r="O144" s="235"/>
      <c r="P144" s="235"/>
      <c r="Q144" s="235"/>
      <c r="R144" s="235"/>
      <c r="S144" s="235"/>
      <c r="T144" s="236"/>
      <c r="AT144" s="237" t="s">
        <v>183</v>
      </c>
      <c r="AU144" s="237" t="s">
        <v>89</v>
      </c>
      <c r="AV144" s="15" t="s">
        <v>181</v>
      </c>
      <c r="AW144" s="15" t="s">
        <v>36</v>
      </c>
      <c r="AX144" s="15" t="s">
        <v>87</v>
      </c>
      <c r="AY144" s="237" t="s">
        <v>174</v>
      </c>
    </row>
    <row r="145" spans="1:65" s="2" customFormat="1" ht="24.2" customHeight="1">
      <c r="A145" s="35"/>
      <c r="B145" s="36"/>
      <c r="C145" s="249" t="s">
        <v>256</v>
      </c>
      <c r="D145" s="249" t="s">
        <v>317</v>
      </c>
      <c r="E145" s="250" t="s">
        <v>2791</v>
      </c>
      <c r="F145" s="251" t="s">
        <v>2792</v>
      </c>
      <c r="G145" s="252" t="s">
        <v>357</v>
      </c>
      <c r="H145" s="253">
        <v>120</v>
      </c>
      <c r="I145" s="254"/>
      <c r="J145" s="255">
        <f aca="true" t="shared" si="0" ref="J145:J171">ROUND(I145*H145,2)</f>
        <v>0</v>
      </c>
      <c r="K145" s="251" t="s">
        <v>180</v>
      </c>
      <c r="L145" s="256"/>
      <c r="M145" s="257" t="s">
        <v>1</v>
      </c>
      <c r="N145" s="258" t="s">
        <v>44</v>
      </c>
      <c r="O145" s="72"/>
      <c r="P145" s="201">
        <f aca="true" t="shared" si="1" ref="P145:P171">O145*H145</f>
        <v>0</v>
      </c>
      <c r="Q145" s="201">
        <v>0.0001</v>
      </c>
      <c r="R145" s="201">
        <f aca="true" t="shared" si="2" ref="R145:R171">Q145*H145</f>
        <v>0.012</v>
      </c>
      <c r="S145" s="201">
        <v>0</v>
      </c>
      <c r="T145" s="202">
        <f aca="true" t="shared" si="3" ref="T145:T171"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371</v>
      </c>
      <c r="AT145" s="203" t="s">
        <v>317</v>
      </c>
      <c r="AU145" s="203" t="s">
        <v>89</v>
      </c>
      <c r="AY145" s="18" t="s">
        <v>174</v>
      </c>
      <c r="BE145" s="204">
        <f aca="true" t="shared" si="4" ref="BE145:BE171">IF(N145="základní",J145,0)</f>
        <v>0</v>
      </c>
      <c r="BF145" s="204">
        <f aca="true" t="shared" si="5" ref="BF145:BF171">IF(N145="snížená",J145,0)</f>
        <v>0</v>
      </c>
      <c r="BG145" s="204">
        <f aca="true" t="shared" si="6" ref="BG145:BG171">IF(N145="zákl. přenesená",J145,0)</f>
        <v>0</v>
      </c>
      <c r="BH145" s="204">
        <f aca="true" t="shared" si="7" ref="BH145:BH171">IF(N145="sníž. přenesená",J145,0)</f>
        <v>0</v>
      </c>
      <c r="BI145" s="204">
        <f aca="true" t="shared" si="8" ref="BI145:BI171">IF(N145="nulová",J145,0)</f>
        <v>0</v>
      </c>
      <c r="BJ145" s="18" t="s">
        <v>87</v>
      </c>
      <c r="BK145" s="204">
        <f aca="true" t="shared" si="9" ref="BK145:BK171">ROUND(I145*H145,2)</f>
        <v>0</v>
      </c>
      <c r="BL145" s="18" t="s">
        <v>278</v>
      </c>
      <c r="BM145" s="203" t="s">
        <v>2793</v>
      </c>
    </row>
    <row r="146" spans="1:65" s="2" customFormat="1" ht="14.45" customHeight="1">
      <c r="A146" s="35"/>
      <c r="B146" s="36"/>
      <c r="C146" s="192" t="s">
        <v>260</v>
      </c>
      <c r="D146" s="192" t="s">
        <v>176</v>
      </c>
      <c r="E146" s="193" t="s">
        <v>2794</v>
      </c>
      <c r="F146" s="194" t="s">
        <v>2795</v>
      </c>
      <c r="G146" s="195" t="s">
        <v>357</v>
      </c>
      <c r="H146" s="196">
        <v>100</v>
      </c>
      <c r="I146" s="197"/>
      <c r="J146" s="198">
        <f t="shared" si="0"/>
        <v>0</v>
      </c>
      <c r="K146" s="194" t="s">
        <v>180</v>
      </c>
      <c r="L146" s="40"/>
      <c r="M146" s="199" t="s">
        <v>1</v>
      </c>
      <c r="N146" s="200" t="s">
        <v>44</v>
      </c>
      <c r="O146" s="72"/>
      <c r="P146" s="201">
        <f t="shared" si="1"/>
        <v>0</v>
      </c>
      <c r="Q146" s="201">
        <v>0</v>
      </c>
      <c r="R146" s="201">
        <f t="shared" si="2"/>
        <v>0</v>
      </c>
      <c r="S146" s="201">
        <v>0</v>
      </c>
      <c r="T146" s="202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278</v>
      </c>
      <c r="AT146" s="203" t="s">
        <v>176</v>
      </c>
      <c r="AU146" s="203" t="s">
        <v>89</v>
      </c>
      <c r="AY146" s="18" t="s">
        <v>174</v>
      </c>
      <c r="BE146" s="204">
        <f t="shared" si="4"/>
        <v>0</v>
      </c>
      <c r="BF146" s="204">
        <f t="shared" si="5"/>
        <v>0</v>
      </c>
      <c r="BG146" s="204">
        <f t="shared" si="6"/>
        <v>0</v>
      </c>
      <c r="BH146" s="204">
        <f t="shared" si="7"/>
        <v>0</v>
      </c>
      <c r="BI146" s="204">
        <f t="shared" si="8"/>
        <v>0</v>
      </c>
      <c r="BJ146" s="18" t="s">
        <v>87</v>
      </c>
      <c r="BK146" s="204">
        <f t="shared" si="9"/>
        <v>0</v>
      </c>
      <c r="BL146" s="18" t="s">
        <v>278</v>
      </c>
      <c r="BM146" s="203" t="s">
        <v>2796</v>
      </c>
    </row>
    <row r="147" spans="1:65" s="2" customFormat="1" ht="14.45" customHeight="1">
      <c r="A147" s="35"/>
      <c r="B147" s="36"/>
      <c r="C147" s="249" t="s">
        <v>265</v>
      </c>
      <c r="D147" s="249" t="s">
        <v>317</v>
      </c>
      <c r="E147" s="250" t="s">
        <v>2797</v>
      </c>
      <c r="F147" s="251" t="s">
        <v>2798</v>
      </c>
      <c r="G147" s="252" t="s">
        <v>357</v>
      </c>
      <c r="H147" s="253">
        <v>100</v>
      </c>
      <c r="I147" s="254"/>
      <c r="J147" s="255">
        <f t="shared" si="0"/>
        <v>0</v>
      </c>
      <c r="K147" s="251" t="s">
        <v>180</v>
      </c>
      <c r="L147" s="256"/>
      <c r="M147" s="257" t="s">
        <v>1</v>
      </c>
      <c r="N147" s="258" t="s">
        <v>44</v>
      </c>
      <c r="O147" s="72"/>
      <c r="P147" s="201">
        <f t="shared" si="1"/>
        <v>0</v>
      </c>
      <c r="Q147" s="201">
        <v>2E-05</v>
      </c>
      <c r="R147" s="201">
        <f t="shared" si="2"/>
        <v>0.002</v>
      </c>
      <c r="S147" s="201">
        <v>0</v>
      </c>
      <c r="T147" s="202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3" t="s">
        <v>371</v>
      </c>
      <c r="AT147" s="203" t="s">
        <v>317</v>
      </c>
      <c r="AU147" s="203" t="s">
        <v>89</v>
      </c>
      <c r="AY147" s="18" t="s">
        <v>174</v>
      </c>
      <c r="BE147" s="204">
        <f t="shared" si="4"/>
        <v>0</v>
      </c>
      <c r="BF147" s="204">
        <f t="shared" si="5"/>
        <v>0</v>
      </c>
      <c r="BG147" s="204">
        <f t="shared" si="6"/>
        <v>0</v>
      </c>
      <c r="BH147" s="204">
        <f t="shared" si="7"/>
        <v>0</v>
      </c>
      <c r="BI147" s="204">
        <f t="shared" si="8"/>
        <v>0</v>
      </c>
      <c r="BJ147" s="18" t="s">
        <v>87</v>
      </c>
      <c r="BK147" s="204">
        <f t="shared" si="9"/>
        <v>0</v>
      </c>
      <c r="BL147" s="18" t="s">
        <v>278</v>
      </c>
      <c r="BM147" s="203" t="s">
        <v>2799</v>
      </c>
    </row>
    <row r="148" spans="1:65" s="2" customFormat="1" ht="14.45" customHeight="1">
      <c r="A148" s="35"/>
      <c r="B148" s="36"/>
      <c r="C148" s="192" t="s">
        <v>269</v>
      </c>
      <c r="D148" s="192" t="s">
        <v>176</v>
      </c>
      <c r="E148" s="193" t="s">
        <v>2800</v>
      </c>
      <c r="F148" s="194" t="s">
        <v>2801</v>
      </c>
      <c r="G148" s="195" t="s">
        <v>357</v>
      </c>
      <c r="H148" s="196">
        <v>40</v>
      </c>
      <c r="I148" s="197"/>
      <c r="J148" s="198">
        <f t="shared" si="0"/>
        <v>0</v>
      </c>
      <c r="K148" s="194" t="s">
        <v>180</v>
      </c>
      <c r="L148" s="40"/>
      <c r="M148" s="199" t="s">
        <v>1</v>
      </c>
      <c r="N148" s="200" t="s">
        <v>44</v>
      </c>
      <c r="O148" s="72"/>
      <c r="P148" s="201">
        <f t="shared" si="1"/>
        <v>0</v>
      </c>
      <c r="Q148" s="201">
        <v>0</v>
      </c>
      <c r="R148" s="201">
        <f t="shared" si="2"/>
        <v>0</v>
      </c>
      <c r="S148" s="201">
        <v>0</v>
      </c>
      <c r="T148" s="202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3" t="s">
        <v>278</v>
      </c>
      <c r="AT148" s="203" t="s">
        <v>176</v>
      </c>
      <c r="AU148" s="203" t="s">
        <v>89</v>
      </c>
      <c r="AY148" s="18" t="s">
        <v>174</v>
      </c>
      <c r="BE148" s="204">
        <f t="shared" si="4"/>
        <v>0</v>
      </c>
      <c r="BF148" s="204">
        <f t="shared" si="5"/>
        <v>0</v>
      </c>
      <c r="BG148" s="204">
        <f t="shared" si="6"/>
        <v>0</v>
      </c>
      <c r="BH148" s="204">
        <f t="shared" si="7"/>
        <v>0</v>
      </c>
      <c r="BI148" s="204">
        <f t="shared" si="8"/>
        <v>0</v>
      </c>
      <c r="BJ148" s="18" t="s">
        <v>87</v>
      </c>
      <c r="BK148" s="204">
        <f t="shared" si="9"/>
        <v>0</v>
      </c>
      <c r="BL148" s="18" t="s">
        <v>278</v>
      </c>
      <c r="BM148" s="203" t="s">
        <v>2802</v>
      </c>
    </row>
    <row r="149" spans="1:65" s="2" customFormat="1" ht="24.2" customHeight="1">
      <c r="A149" s="35"/>
      <c r="B149" s="36"/>
      <c r="C149" s="249" t="s">
        <v>8</v>
      </c>
      <c r="D149" s="249" t="s">
        <v>317</v>
      </c>
      <c r="E149" s="250" t="s">
        <v>2803</v>
      </c>
      <c r="F149" s="251" t="s">
        <v>2804</v>
      </c>
      <c r="G149" s="252" t="s">
        <v>357</v>
      </c>
      <c r="H149" s="253">
        <v>40</v>
      </c>
      <c r="I149" s="254"/>
      <c r="J149" s="255">
        <f t="shared" si="0"/>
        <v>0</v>
      </c>
      <c r="K149" s="251" t="s">
        <v>180</v>
      </c>
      <c r="L149" s="256"/>
      <c r="M149" s="257" t="s">
        <v>1</v>
      </c>
      <c r="N149" s="258" t="s">
        <v>44</v>
      </c>
      <c r="O149" s="72"/>
      <c r="P149" s="201">
        <f t="shared" si="1"/>
        <v>0</v>
      </c>
      <c r="Q149" s="201">
        <v>8E-05</v>
      </c>
      <c r="R149" s="201">
        <f t="shared" si="2"/>
        <v>0.0032</v>
      </c>
      <c r="S149" s="201">
        <v>0</v>
      </c>
      <c r="T149" s="202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371</v>
      </c>
      <c r="AT149" s="203" t="s">
        <v>317</v>
      </c>
      <c r="AU149" s="203" t="s">
        <v>89</v>
      </c>
      <c r="AY149" s="18" t="s">
        <v>174</v>
      </c>
      <c r="BE149" s="204">
        <f t="shared" si="4"/>
        <v>0</v>
      </c>
      <c r="BF149" s="204">
        <f t="shared" si="5"/>
        <v>0</v>
      </c>
      <c r="BG149" s="204">
        <f t="shared" si="6"/>
        <v>0</v>
      </c>
      <c r="BH149" s="204">
        <f t="shared" si="7"/>
        <v>0</v>
      </c>
      <c r="BI149" s="204">
        <f t="shared" si="8"/>
        <v>0</v>
      </c>
      <c r="BJ149" s="18" t="s">
        <v>87</v>
      </c>
      <c r="BK149" s="204">
        <f t="shared" si="9"/>
        <v>0</v>
      </c>
      <c r="BL149" s="18" t="s">
        <v>278</v>
      </c>
      <c r="BM149" s="203" t="s">
        <v>2805</v>
      </c>
    </row>
    <row r="150" spans="1:65" s="2" customFormat="1" ht="14.45" customHeight="1">
      <c r="A150" s="35"/>
      <c r="B150" s="36"/>
      <c r="C150" s="192" t="s">
        <v>278</v>
      </c>
      <c r="D150" s="192" t="s">
        <v>176</v>
      </c>
      <c r="E150" s="193" t="s">
        <v>2806</v>
      </c>
      <c r="F150" s="194" t="s">
        <v>2807</v>
      </c>
      <c r="G150" s="195" t="s">
        <v>1721</v>
      </c>
      <c r="H150" s="196">
        <v>1</v>
      </c>
      <c r="I150" s="197"/>
      <c r="J150" s="198">
        <f t="shared" si="0"/>
        <v>0</v>
      </c>
      <c r="K150" s="194" t="s">
        <v>1</v>
      </c>
      <c r="L150" s="40"/>
      <c r="M150" s="199" t="s">
        <v>1</v>
      </c>
      <c r="N150" s="200" t="s">
        <v>44</v>
      </c>
      <c r="O150" s="72"/>
      <c r="P150" s="201">
        <f t="shared" si="1"/>
        <v>0</v>
      </c>
      <c r="Q150" s="201">
        <v>0</v>
      </c>
      <c r="R150" s="201">
        <f t="shared" si="2"/>
        <v>0</v>
      </c>
      <c r="S150" s="201">
        <v>0</v>
      </c>
      <c r="T150" s="202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278</v>
      </c>
      <c r="AT150" s="203" t="s">
        <v>176</v>
      </c>
      <c r="AU150" s="203" t="s">
        <v>89</v>
      </c>
      <c r="AY150" s="18" t="s">
        <v>174</v>
      </c>
      <c r="BE150" s="204">
        <f t="shared" si="4"/>
        <v>0</v>
      </c>
      <c r="BF150" s="204">
        <f t="shared" si="5"/>
        <v>0</v>
      </c>
      <c r="BG150" s="204">
        <f t="shared" si="6"/>
        <v>0</v>
      </c>
      <c r="BH150" s="204">
        <f t="shared" si="7"/>
        <v>0</v>
      </c>
      <c r="BI150" s="204">
        <f t="shared" si="8"/>
        <v>0</v>
      </c>
      <c r="BJ150" s="18" t="s">
        <v>87</v>
      </c>
      <c r="BK150" s="204">
        <f t="shared" si="9"/>
        <v>0</v>
      </c>
      <c r="BL150" s="18" t="s">
        <v>278</v>
      </c>
      <c r="BM150" s="203" t="s">
        <v>2808</v>
      </c>
    </row>
    <row r="151" spans="1:65" s="2" customFormat="1" ht="14.45" customHeight="1">
      <c r="A151" s="35"/>
      <c r="B151" s="36"/>
      <c r="C151" s="192" t="s">
        <v>282</v>
      </c>
      <c r="D151" s="192" t="s">
        <v>176</v>
      </c>
      <c r="E151" s="193" t="s">
        <v>2809</v>
      </c>
      <c r="F151" s="194" t="s">
        <v>2810</v>
      </c>
      <c r="G151" s="195" t="s">
        <v>1342</v>
      </c>
      <c r="H151" s="196">
        <v>1</v>
      </c>
      <c r="I151" s="197"/>
      <c r="J151" s="198">
        <f t="shared" si="0"/>
        <v>0</v>
      </c>
      <c r="K151" s="194" t="s">
        <v>1</v>
      </c>
      <c r="L151" s="40"/>
      <c r="M151" s="199" t="s">
        <v>1</v>
      </c>
      <c r="N151" s="200" t="s">
        <v>44</v>
      </c>
      <c r="O151" s="72"/>
      <c r="P151" s="201">
        <f t="shared" si="1"/>
        <v>0</v>
      </c>
      <c r="Q151" s="201">
        <v>0</v>
      </c>
      <c r="R151" s="201">
        <f t="shared" si="2"/>
        <v>0</v>
      </c>
      <c r="S151" s="201">
        <v>0</v>
      </c>
      <c r="T151" s="202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3" t="s">
        <v>278</v>
      </c>
      <c r="AT151" s="203" t="s">
        <v>176</v>
      </c>
      <c r="AU151" s="203" t="s">
        <v>89</v>
      </c>
      <c r="AY151" s="18" t="s">
        <v>174</v>
      </c>
      <c r="BE151" s="204">
        <f t="shared" si="4"/>
        <v>0</v>
      </c>
      <c r="BF151" s="204">
        <f t="shared" si="5"/>
        <v>0</v>
      </c>
      <c r="BG151" s="204">
        <f t="shared" si="6"/>
        <v>0</v>
      </c>
      <c r="BH151" s="204">
        <f t="shared" si="7"/>
        <v>0</v>
      </c>
      <c r="BI151" s="204">
        <f t="shared" si="8"/>
        <v>0</v>
      </c>
      <c r="BJ151" s="18" t="s">
        <v>87</v>
      </c>
      <c r="BK151" s="204">
        <f t="shared" si="9"/>
        <v>0</v>
      </c>
      <c r="BL151" s="18" t="s">
        <v>278</v>
      </c>
      <c r="BM151" s="203" t="s">
        <v>2811</v>
      </c>
    </row>
    <row r="152" spans="1:65" s="2" customFormat="1" ht="14.45" customHeight="1">
      <c r="A152" s="35"/>
      <c r="B152" s="36"/>
      <c r="C152" s="249" t="s">
        <v>292</v>
      </c>
      <c r="D152" s="249" t="s">
        <v>317</v>
      </c>
      <c r="E152" s="250" t="s">
        <v>93</v>
      </c>
      <c r="F152" s="251" t="s">
        <v>2812</v>
      </c>
      <c r="G152" s="252" t="s">
        <v>1342</v>
      </c>
      <c r="H152" s="253">
        <v>1</v>
      </c>
      <c r="I152" s="254"/>
      <c r="J152" s="255">
        <f t="shared" si="0"/>
        <v>0</v>
      </c>
      <c r="K152" s="251" t="s">
        <v>1</v>
      </c>
      <c r="L152" s="256"/>
      <c r="M152" s="257" t="s">
        <v>1</v>
      </c>
      <c r="N152" s="258" t="s">
        <v>44</v>
      </c>
      <c r="O152" s="72"/>
      <c r="P152" s="201">
        <f t="shared" si="1"/>
        <v>0</v>
      </c>
      <c r="Q152" s="201">
        <v>0</v>
      </c>
      <c r="R152" s="201">
        <f t="shared" si="2"/>
        <v>0</v>
      </c>
      <c r="S152" s="201">
        <v>0</v>
      </c>
      <c r="T152" s="202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3" t="s">
        <v>371</v>
      </c>
      <c r="AT152" s="203" t="s">
        <v>317</v>
      </c>
      <c r="AU152" s="203" t="s">
        <v>89</v>
      </c>
      <c r="AY152" s="18" t="s">
        <v>174</v>
      </c>
      <c r="BE152" s="204">
        <f t="shared" si="4"/>
        <v>0</v>
      </c>
      <c r="BF152" s="204">
        <f t="shared" si="5"/>
        <v>0</v>
      </c>
      <c r="BG152" s="204">
        <f t="shared" si="6"/>
        <v>0</v>
      </c>
      <c r="BH152" s="204">
        <f t="shared" si="7"/>
        <v>0</v>
      </c>
      <c r="BI152" s="204">
        <f t="shared" si="8"/>
        <v>0</v>
      </c>
      <c r="BJ152" s="18" t="s">
        <v>87</v>
      </c>
      <c r="BK152" s="204">
        <f t="shared" si="9"/>
        <v>0</v>
      </c>
      <c r="BL152" s="18" t="s">
        <v>278</v>
      </c>
      <c r="BM152" s="203" t="s">
        <v>2813</v>
      </c>
    </row>
    <row r="153" spans="1:65" s="2" customFormat="1" ht="14.45" customHeight="1">
      <c r="A153" s="35"/>
      <c r="B153" s="36"/>
      <c r="C153" s="192" t="s">
        <v>298</v>
      </c>
      <c r="D153" s="192" t="s">
        <v>176</v>
      </c>
      <c r="E153" s="193" t="s">
        <v>2814</v>
      </c>
      <c r="F153" s="194" t="s">
        <v>2815</v>
      </c>
      <c r="G153" s="195" t="s">
        <v>1342</v>
      </c>
      <c r="H153" s="196">
        <v>2</v>
      </c>
      <c r="I153" s="197"/>
      <c r="J153" s="198">
        <f t="shared" si="0"/>
        <v>0</v>
      </c>
      <c r="K153" s="194" t="s">
        <v>1</v>
      </c>
      <c r="L153" s="40"/>
      <c r="M153" s="199" t="s">
        <v>1</v>
      </c>
      <c r="N153" s="200" t="s">
        <v>44</v>
      </c>
      <c r="O153" s="72"/>
      <c r="P153" s="201">
        <f t="shared" si="1"/>
        <v>0</v>
      </c>
      <c r="Q153" s="201">
        <v>0</v>
      </c>
      <c r="R153" s="201">
        <f t="shared" si="2"/>
        <v>0</v>
      </c>
      <c r="S153" s="201">
        <v>0</v>
      </c>
      <c r="T153" s="202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3" t="s">
        <v>278</v>
      </c>
      <c r="AT153" s="203" t="s">
        <v>176</v>
      </c>
      <c r="AU153" s="203" t="s">
        <v>89</v>
      </c>
      <c r="AY153" s="18" t="s">
        <v>174</v>
      </c>
      <c r="BE153" s="204">
        <f t="shared" si="4"/>
        <v>0</v>
      </c>
      <c r="BF153" s="204">
        <f t="shared" si="5"/>
        <v>0</v>
      </c>
      <c r="BG153" s="204">
        <f t="shared" si="6"/>
        <v>0</v>
      </c>
      <c r="BH153" s="204">
        <f t="shared" si="7"/>
        <v>0</v>
      </c>
      <c r="BI153" s="204">
        <f t="shared" si="8"/>
        <v>0</v>
      </c>
      <c r="BJ153" s="18" t="s">
        <v>87</v>
      </c>
      <c r="BK153" s="204">
        <f t="shared" si="9"/>
        <v>0</v>
      </c>
      <c r="BL153" s="18" t="s">
        <v>278</v>
      </c>
      <c r="BM153" s="203" t="s">
        <v>2816</v>
      </c>
    </row>
    <row r="154" spans="1:65" s="2" customFormat="1" ht="14.45" customHeight="1">
      <c r="A154" s="35"/>
      <c r="B154" s="36"/>
      <c r="C154" s="249" t="s">
        <v>304</v>
      </c>
      <c r="D154" s="249" t="s">
        <v>317</v>
      </c>
      <c r="E154" s="250" t="s">
        <v>97</v>
      </c>
      <c r="F154" s="251" t="s">
        <v>2817</v>
      </c>
      <c r="G154" s="252" t="s">
        <v>1342</v>
      </c>
      <c r="H154" s="253">
        <v>2</v>
      </c>
      <c r="I154" s="254"/>
      <c r="J154" s="255">
        <f t="shared" si="0"/>
        <v>0</v>
      </c>
      <c r="K154" s="251" t="s">
        <v>1</v>
      </c>
      <c r="L154" s="256"/>
      <c r="M154" s="257" t="s">
        <v>1</v>
      </c>
      <c r="N154" s="258" t="s">
        <v>44</v>
      </c>
      <c r="O154" s="72"/>
      <c r="P154" s="201">
        <f t="shared" si="1"/>
        <v>0</v>
      </c>
      <c r="Q154" s="201">
        <v>0</v>
      </c>
      <c r="R154" s="201">
        <f t="shared" si="2"/>
        <v>0</v>
      </c>
      <c r="S154" s="201">
        <v>0</v>
      </c>
      <c r="T154" s="202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3" t="s">
        <v>371</v>
      </c>
      <c r="AT154" s="203" t="s">
        <v>317</v>
      </c>
      <c r="AU154" s="203" t="s">
        <v>89</v>
      </c>
      <c r="AY154" s="18" t="s">
        <v>174</v>
      </c>
      <c r="BE154" s="204">
        <f t="shared" si="4"/>
        <v>0</v>
      </c>
      <c r="BF154" s="204">
        <f t="shared" si="5"/>
        <v>0</v>
      </c>
      <c r="BG154" s="204">
        <f t="shared" si="6"/>
        <v>0</v>
      </c>
      <c r="BH154" s="204">
        <f t="shared" si="7"/>
        <v>0</v>
      </c>
      <c r="BI154" s="204">
        <f t="shared" si="8"/>
        <v>0</v>
      </c>
      <c r="BJ154" s="18" t="s">
        <v>87</v>
      </c>
      <c r="BK154" s="204">
        <f t="shared" si="9"/>
        <v>0</v>
      </c>
      <c r="BL154" s="18" t="s">
        <v>278</v>
      </c>
      <c r="BM154" s="203" t="s">
        <v>2818</v>
      </c>
    </row>
    <row r="155" spans="1:65" s="2" customFormat="1" ht="14.45" customHeight="1">
      <c r="A155" s="35"/>
      <c r="B155" s="36"/>
      <c r="C155" s="192" t="s">
        <v>7</v>
      </c>
      <c r="D155" s="192" t="s">
        <v>176</v>
      </c>
      <c r="E155" s="193" t="s">
        <v>2819</v>
      </c>
      <c r="F155" s="194" t="s">
        <v>2820</v>
      </c>
      <c r="G155" s="195" t="s">
        <v>1342</v>
      </c>
      <c r="H155" s="196">
        <v>1</v>
      </c>
      <c r="I155" s="197"/>
      <c r="J155" s="198">
        <f t="shared" si="0"/>
        <v>0</v>
      </c>
      <c r="K155" s="194" t="s">
        <v>1</v>
      </c>
      <c r="L155" s="40"/>
      <c r="M155" s="199" t="s">
        <v>1</v>
      </c>
      <c r="N155" s="200" t="s">
        <v>44</v>
      </c>
      <c r="O155" s="72"/>
      <c r="P155" s="201">
        <f t="shared" si="1"/>
        <v>0</v>
      </c>
      <c r="Q155" s="201">
        <v>0</v>
      </c>
      <c r="R155" s="201">
        <f t="shared" si="2"/>
        <v>0</v>
      </c>
      <c r="S155" s="201">
        <v>0</v>
      </c>
      <c r="T155" s="202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3" t="s">
        <v>278</v>
      </c>
      <c r="AT155" s="203" t="s">
        <v>176</v>
      </c>
      <c r="AU155" s="203" t="s">
        <v>89</v>
      </c>
      <c r="AY155" s="18" t="s">
        <v>174</v>
      </c>
      <c r="BE155" s="204">
        <f t="shared" si="4"/>
        <v>0</v>
      </c>
      <c r="BF155" s="204">
        <f t="shared" si="5"/>
        <v>0</v>
      </c>
      <c r="BG155" s="204">
        <f t="shared" si="6"/>
        <v>0</v>
      </c>
      <c r="BH155" s="204">
        <f t="shared" si="7"/>
        <v>0</v>
      </c>
      <c r="BI155" s="204">
        <f t="shared" si="8"/>
        <v>0</v>
      </c>
      <c r="BJ155" s="18" t="s">
        <v>87</v>
      </c>
      <c r="BK155" s="204">
        <f t="shared" si="9"/>
        <v>0</v>
      </c>
      <c r="BL155" s="18" t="s">
        <v>278</v>
      </c>
      <c r="BM155" s="203" t="s">
        <v>2821</v>
      </c>
    </row>
    <row r="156" spans="1:65" s="2" customFormat="1" ht="14.45" customHeight="1">
      <c r="A156" s="35"/>
      <c r="B156" s="36"/>
      <c r="C156" s="249" t="s">
        <v>316</v>
      </c>
      <c r="D156" s="249" t="s">
        <v>317</v>
      </c>
      <c r="E156" s="250" t="s">
        <v>2822</v>
      </c>
      <c r="F156" s="251" t="s">
        <v>2823</v>
      </c>
      <c r="G156" s="252" t="s">
        <v>1342</v>
      </c>
      <c r="H156" s="253">
        <v>1</v>
      </c>
      <c r="I156" s="254"/>
      <c r="J156" s="255">
        <f t="shared" si="0"/>
        <v>0</v>
      </c>
      <c r="K156" s="251" t="s">
        <v>1</v>
      </c>
      <c r="L156" s="256"/>
      <c r="M156" s="257" t="s">
        <v>1</v>
      </c>
      <c r="N156" s="258" t="s">
        <v>44</v>
      </c>
      <c r="O156" s="72"/>
      <c r="P156" s="201">
        <f t="shared" si="1"/>
        <v>0</v>
      </c>
      <c r="Q156" s="201">
        <v>0</v>
      </c>
      <c r="R156" s="201">
        <f t="shared" si="2"/>
        <v>0</v>
      </c>
      <c r="S156" s="201">
        <v>0</v>
      </c>
      <c r="T156" s="202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3" t="s">
        <v>371</v>
      </c>
      <c r="AT156" s="203" t="s">
        <v>317</v>
      </c>
      <c r="AU156" s="203" t="s">
        <v>89</v>
      </c>
      <c r="AY156" s="18" t="s">
        <v>174</v>
      </c>
      <c r="BE156" s="204">
        <f t="shared" si="4"/>
        <v>0</v>
      </c>
      <c r="BF156" s="204">
        <f t="shared" si="5"/>
        <v>0</v>
      </c>
      <c r="BG156" s="204">
        <f t="shared" si="6"/>
        <v>0</v>
      </c>
      <c r="BH156" s="204">
        <f t="shared" si="7"/>
        <v>0</v>
      </c>
      <c r="BI156" s="204">
        <f t="shared" si="8"/>
        <v>0</v>
      </c>
      <c r="BJ156" s="18" t="s">
        <v>87</v>
      </c>
      <c r="BK156" s="204">
        <f t="shared" si="9"/>
        <v>0</v>
      </c>
      <c r="BL156" s="18" t="s">
        <v>278</v>
      </c>
      <c r="BM156" s="203" t="s">
        <v>2824</v>
      </c>
    </row>
    <row r="157" spans="1:65" s="2" customFormat="1" ht="14.45" customHeight="1">
      <c r="A157" s="35"/>
      <c r="B157" s="36"/>
      <c r="C157" s="192" t="s">
        <v>322</v>
      </c>
      <c r="D157" s="192" t="s">
        <v>176</v>
      </c>
      <c r="E157" s="193" t="s">
        <v>2825</v>
      </c>
      <c r="F157" s="194" t="s">
        <v>2826</v>
      </c>
      <c r="G157" s="195" t="s">
        <v>1342</v>
      </c>
      <c r="H157" s="196">
        <v>1</v>
      </c>
      <c r="I157" s="197"/>
      <c r="J157" s="198">
        <f t="shared" si="0"/>
        <v>0</v>
      </c>
      <c r="K157" s="194" t="s">
        <v>1</v>
      </c>
      <c r="L157" s="40"/>
      <c r="M157" s="199" t="s">
        <v>1</v>
      </c>
      <c r="N157" s="200" t="s">
        <v>44</v>
      </c>
      <c r="O157" s="72"/>
      <c r="P157" s="201">
        <f t="shared" si="1"/>
        <v>0</v>
      </c>
      <c r="Q157" s="201">
        <v>0</v>
      </c>
      <c r="R157" s="201">
        <f t="shared" si="2"/>
        <v>0</v>
      </c>
      <c r="S157" s="201">
        <v>0</v>
      </c>
      <c r="T157" s="202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3" t="s">
        <v>278</v>
      </c>
      <c r="AT157" s="203" t="s">
        <v>176</v>
      </c>
      <c r="AU157" s="203" t="s">
        <v>89</v>
      </c>
      <c r="AY157" s="18" t="s">
        <v>174</v>
      </c>
      <c r="BE157" s="204">
        <f t="shared" si="4"/>
        <v>0</v>
      </c>
      <c r="BF157" s="204">
        <f t="shared" si="5"/>
        <v>0</v>
      </c>
      <c r="BG157" s="204">
        <f t="shared" si="6"/>
        <v>0</v>
      </c>
      <c r="BH157" s="204">
        <f t="shared" si="7"/>
        <v>0</v>
      </c>
      <c r="BI157" s="204">
        <f t="shared" si="8"/>
        <v>0</v>
      </c>
      <c r="BJ157" s="18" t="s">
        <v>87</v>
      </c>
      <c r="BK157" s="204">
        <f t="shared" si="9"/>
        <v>0</v>
      </c>
      <c r="BL157" s="18" t="s">
        <v>278</v>
      </c>
      <c r="BM157" s="203" t="s">
        <v>2827</v>
      </c>
    </row>
    <row r="158" spans="1:65" s="2" customFormat="1" ht="14.45" customHeight="1">
      <c r="A158" s="35"/>
      <c r="B158" s="36"/>
      <c r="C158" s="249" t="s">
        <v>327</v>
      </c>
      <c r="D158" s="249" t="s">
        <v>317</v>
      </c>
      <c r="E158" s="250" t="s">
        <v>2828</v>
      </c>
      <c r="F158" s="251" t="s">
        <v>2829</v>
      </c>
      <c r="G158" s="252" t="s">
        <v>1342</v>
      </c>
      <c r="H158" s="253">
        <v>1</v>
      </c>
      <c r="I158" s="254"/>
      <c r="J158" s="255">
        <f t="shared" si="0"/>
        <v>0</v>
      </c>
      <c r="K158" s="251" t="s">
        <v>1</v>
      </c>
      <c r="L158" s="256"/>
      <c r="M158" s="257" t="s">
        <v>1</v>
      </c>
      <c r="N158" s="258" t="s">
        <v>44</v>
      </c>
      <c r="O158" s="72"/>
      <c r="P158" s="201">
        <f t="shared" si="1"/>
        <v>0</v>
      </c>
      <c r="Q158" s="201">
        <v>0</v>
      </c>
      <c r="R158" s="201">
        <f t="shared" si="2"/>
        <v>0</v>
      </c>
      <c r="S158" s="201">
        <v>0</v>
      </c>
      <c r="T158" s="202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3" t="s">
        <v>371</v>
      </c>
      <c r="AT158" s="203" t="s">
        <v>317</v>
      </c>
      <c r="AU158" s="203" t="s">
        <v>89</v>
      </c>
      <c r="AY158" s="18" t="s">
        <v>174</v>
      </c>
      <c r="BE158" s="204">
        <f t="shared" si="4"/>
        <v>0</v>
      </c>
      <c r="BF158" s="204">
        <f t="shared" si="5"/>
        <v>0</v>
      </c>
      <c r="BG158" s="204">
        <f t="shared" si="6"/>
        <v>0</v>
      </c>
      <c r="BH158" s="204">
        <f t="shared" si="7"/>
        <v>0</v>
      </c>
      <c r="BI158" s="204">
        <f t="shared" si="8"/>
        <v>0</v>
      </c>
      <c r="BJ158" s="18" t="s">
        <v>87</v>
      </c>
      <c r="BK158" s="204">
        <f t="shared" si="9"/>
        <v>0</v>
      </c>
      <c r="BL158" s="18" t="s">
        <v>278</v>
      </c>
      <c r="BM158" s="203" t="s">
        <v>2830</v>
      </c>
    </row>
    <row r="159" spans="1:65" s="2" customFormat="1" ht="14.45" customHeight="1">
      <c r="A159" s="35"/>
      <c r="B159" s="36"/>
      <c r="C159" s="192" t="s">
        <v>331</v>
      </c>
      <c r="D159" s="192" t="s">
        <v>176</v>
      </c>
      <c r="E159" s="193" t="s">
        <v>2831</v>
      </c>
      <c r="F159" s="194" t="s">
        <v>2832</v>
      </c>
      <c r="G159" s="195" t="s">
        <v>1342</v>
      </c>
      <c r="H159" s="196">
        <v>6</v>
      </c>
      <c r="I159" s="197"/>
      <c r="J159" s="198">
        <f t="shared" si="0"/>
        <v>0</v>
      </c>
      <c r="K159" s="194" t="s">
        <v>1</v>
      </c>
      <c r="L159" s="40"/>
      <c r="M159" s="199" t="s">
        <v>1</v>
      </c>
      <c r="N159" s="200" t="s">
        <v>44</v>
      </c>
      <c r="O159" s="72"/>
      <c r="P159" s="201">
        <f t="shared" si="1"/>
        <v>0</v>
      </c>
      <c r="Q159" s="201">
        <v>0</v>
      </c>
      <c r="R159" s="201">
        <f t="shared" si="2"/>
        <v>0</v>
      </c>
      <c r="S159" s="201">
        <v>0</v>
      </c>
      <c r="T159" s="202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3" t="s">
        <v>278</v>
      </c>
      <c r="AT159" s="203" t="s">
        <v>176</v>
      </c>
      <c r="AU159" s="203" t="s">
        <v>89</v>
      </c>
      <c r="AY159" s="18" t="s">
        <v>174</v>
      </c>
      <c r="BE159" s="204">
        <f t="shared" si="4"/>
        <v>0</v>
      </c>
      <c r="BF159" s="204">
        <f t="shared" si="5"/>
        <v>0</v>
      </c>
      <c r="BG159" s="204">
        <f t="shared" si="6"/>
        <v>0</v>
      </c>
      <c r="BH159" s="204">
        <f t="shared" si="7"/>
        <v>0</v>
      </c>
      <c r="BI159" s="204">
        <f t="shared" si="8"/>
        <v>0</v>
      </c>
      <c r="BJ159" s="18" t="s">
        <v>87</v>
      </c>
      <c r="BK159" s="204">
        <f t="shared" si="9"/>
        <v>0</v>
      </c>
      <c r="BL159" s="18" t="s">
        <v>278</v>
      </c>
      <c r="BM159" s="203" t="s">
        <v>2833</v>
      </c>
    </row>
    <row r="160" spans="1:65" s="2" customFormat="1" ht="14.45" customHeight="1">
      <c r="A160" s="35"/>
      <c r="B160" s="36"/>
      <c r="C160" s="249" t="s">
        <v>338</v>
      </c>
      <c r="D160" s="249" t="s">
        <v>317</v>
      </c>
      <c r="E160" s="250" t="s">
        <v>2834</v>
      </c>
      <c r="F160" s="251" t="s">
        <v>2835</v>
      </c>
      <c r="G160" s="252" t="s">
        <v>1342</v>
      </c>
      <c r="H160" s="253">
        <v>6</v>
      </c>
      <c r="I160" s="254"/>
      <c r="J160" s="255">
        <f t="shared" si="0"/>
        <v>0</v>
      </c>
      <c r="K160" s="251" t="s">
        <v>1</v>
      </c>
      <c r="L160" s="256"/>
      <c r="M160" s="257" t="s">
        <v>1</v>
      </c>
      <c r="N160" s="258" t="s">
        <v>44</v>
      </c>
      <c r="O160" s="72"/>
      <c r="P160" s="201">
        <f t="shared" si="1"/>
        <v>0</v>
      </c>
      <c r="Q160" s="201">
        <v>0</v>
      </c>
      <c r="R160" s="201">
        <f t="shared" si="2"/>
        <v>0</v>
      </c>
      <c r="S160" s="201">
        <v>0</v>
      </c>
      <c r="T160" s="202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3" t="s">
        <v>371</v>
      </c>
      <c r="AT160" s="203" t="s">
        <v>317</v>
      </c>
      <c r="AU160" s="203" t="s">
        <v>89</v>
      </c>
      <c r="AY160" s="18" t="s">
        <v>174</v>
      </c>
      <c r="BE160" s="204">
        <f t="shared" si="4"/>
        <v>0</v>
      </c>
      <c r="BF160" s="204">
        <f t="shared" si="5"/>
        <v>0</v>
      </c>
      <c r="BG160" s="204">
        <f t="shared" si="6"/>
        <v>0</v>
      </c>
      <c r="BH160" s="204">
        <f t="shared" si="7"/>
        <v>0</v>
      </c>
      <c r="BI160" s="204">
        <f t="shared" si="8"/>
        <v>0</v>
      </c>
      <c r="BJ160" s="18" t="s">
        <v>87</v>
      </c>
      <c r="BK160" s="204">
        <f t="shared" si="9"/>
        <v>0</v>
      </c>
      <c r="BL160" s="18" t="s">
        <v>278</v>
      </c>
      <c r="BM160" s="203" t="s">
        <v>2836</v>
      </c>
    </row>
    <row r="161" spans="1:65" s="2" customFormat="1" ht="14.45" customHeight="1">
      <c r="A161" s="35"/>
      <c r="B161" s="36"/>
      <c r="C161" s="192" t="s">
        <v>344</v>
      </c>
      <c r="D161" s="192" t="s">
        <v>176</v>
      </c>
      <c r="E161" s="193" t="s">
        <v>2837</v>
      </c>
      <c r="F161" s="194" t="s">
        <v>2838</v>
      </c>
      <c r="G161" s="195" t="s">
        <v>1342</v>
      </c>
      <c r="H161" s="196">
        <v>10</v>
      </c>
      <c r="I161" s="197"/>
      <c r="J161" s="198">
        <f t="shared" si="0"/>
        <v>0</v>
      </c>
      <c r="K161" s="194" t="s">
        <v>1</v>
      </c>
      <c r="L161" s="40"/>
      <c r="M161" s="199" t="s">
        <v>1</v>
      </c>
      <c r="N161" s="200" t="s">
        <v>44</v>
      </c>
      <c r="O161" s="72"/>
      <c r="P161" s="201">
        <f t="shared" si="1"/>
        <v>0</v>
      </c>
      <c r="Q161" s="201">
        <v>0</v>
      </c>
      <c r="R161" s="201">
        <f t="shared" si="2"/>
        <v>0</v>
      </c>
      <c r="S161" s="201">
        <v>0</v>
      </c>
      <c r="T161" s="202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278</v>
      </c>
      <c r="AT161" s="203" t="s">
        <v>176</v>
      </c>
      <c r="AU161" s="203" t="s">
        <v>89</v>
      </c>
      <c r="AY161" s="18" t="s">
        <v>174</v>
      </c>
      <c r="BE161" s="204">
        <f t="shared" si="4"/>
        <v>0</v>
      </c>
      <c r="BF161" s="204">
        <f t="shared" si="5"/>
        <v>0</v>
      </c>
      <c r="BG161" s="204">
        <f t="shared" si="6"/>
        <v>0</v>
      </c>
      <c r="BH161" s="204">
        <f t="shared" si="7"/>
        <v>0</v>
      </c>
      <c r="BI161" s="204">
        <f t="shared" si="8"/>
        <v>0</v>
      </c>
      <c r="BJ161" s="18" t="s">
        <v>87</v>
      </c>
      <c r="BK161" s="204">
        <f t="shared" si="9"/>
        <v>0</v>
      </c>
      <c r="BL161" s="18" t="s">
        <v>278</v>
      </c>
      <c r="BM161" s="203" t="s">
        <v>2839</v>
      </c>
    </row>
    <row r="162" spans="1:65" s="2" customFormat="1" ht="14.45" customHeight="1">
      <c r="A162" s="35"/>
      <c r="B162" s="36"/>
      <c r="C162" s="249" t="s">
        <v>349</v>
      </c>
      <c r="D162" s="249" t="s">
        <v>317</v>
      </c>
      <c r="E162" s="250" t="s">
        <v>2840</v>
      </c>
      <c r="F162" s="251" t="s">
        <v>2841</v>
      </c>
      <c r="G162" s="252" t="s">
        <v>1342</v>
      </c>
      <c r="H162" s="253">
        <v>10</v>
      </c>
      <c r="I162" s="254"/>
      <c r="J162" s="255">
        <f t="shared" si="0"/>
        <v>0</v>
      </c>
      <c r="K162" s="251" t="s">
        <v>1</v>
      </c>
      <c r="L162" s="256"/>
      <c r="M162" s="257" t="s">
        <v>1</v>
      </c>
      <c r="N162" s="258" t="s">
        <v>44</v>
      </c>
      <c r="O162" s="72"/>
      <c r="P162" s="201">
        <f t="shared" si="1"/>
        <v>0</v>
      </c>
      <c r="Q162" s="201">
        <v>0</v>
      </c>
      <c r="R162" s="201">
        <f t="shared" si="2"/>
        <v>0</v>
      </c>
      <c r="S162" s="201">
        <v>0</v>
      </c>
      <c r="T162" s="202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3" t="s">
        <v>371</v>
      </c>
      <c r="AT162" s="203" t="s">
        <v>317</v>
      </c>
      <c r="AU162" s="203" t="s">
        <v>89</v>
      </c>
      <c r="AY162" s="18" t="s">
        <v>174</v>
      </c>
      <c r="BE162" s="204">
        <f t="shared" si="4"/>
        <v>0</v>
      </c>
      <c r="BF162" s="204">
        <f t="shared" si="5"/>
        <v>0</v>
      </c>
      <c r="BG162" s="204">
        <f t="shared" si="6"/>
        <v>0</v>
      </c>
      <c r="BH162" s="204">
        <f t="shared" si="7"/>
        <v>0</v>
      </c>
      <c r="BI162" s="204">
        <f t="shared" si="8"/>
        <v>0</v>
      </c>
      <c r="BJ162" s="18" t="s">
        <v>87</v>
      </c>
      <c r="BK162" s="204">
        <f t="shared" si="9"/>
        <v>0</v>
      </c>
      <c r="BL162" s="18" t="s">
        <v>278</v>
      </c>
      <c r="BM162" s="203" t="s">
        <v>2842</v>
      </c>
    </row>
    <row r="163" spans="1:65" s="2" customFormat="1" ht="14.45" customHeight="1">
      <c r="A163" s="35"/>
      <c r="B163" s="36"/>
      <c r="C163" s="192" t="s">
        <v>354</v>
      </c>
      <c r="D163" s="192" t="s">
        <v>176</v>
      </c>
      <c r="E163" s="193" t="s">
        <v>2843</v>
      </c>
      <c r="F163" s="194" t="s">
        <v>2844</v>
      </c>
      <c r="G163" s="195" t="s">
        <v>1342</v>
      </c>
      <c r="H163" s="196">
        <v>8</v>
      </c>
      <c r="I163" s="197"/>
      <c r="J163" s="198">
        <f t="shared" si="0"/>
        <v>0</v>
      </c>
      <c r="K163" s="194" t="s">
        <v>1</v>
      </c>
      <c r="L163" s="40"/>
      <c r="M163" s="199" t="s">
        <v>1</v>
      </c>
      <c r="N163" s="200" t="s">
        <v>44</v>
      </c>
      <c r="O163" s="72"/>
      <c r="P163" s="201">
        <f t="shared" si="1"/>
        <v>0</v>
      </c>
      <c r="Q163" s="201">
        <v>0</v>
      </c>
      <c r="R163" s="201">
        <f t="shared" si="2"/>
        <v>0</v>
      </c>
      <c r="S163" s="201">
        <v>0</v>
      </c>
      <c r="T163" s="202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3" t="s">
        <v>278</v>
      </c>
      <c r="AT163" s="203" t="s">
        <v>176</v>
      </c>
      <c r="AU163" s="203" t="s">
        <v>89</v>
      </c>
      <c r="AY163" s="18" t="s">
        <v>174</v>
      </c>
      <c r="BE163" s="204">
        <f t="shared" si="4"/>
        <v>0</v>
      </c>
      <c r="BF163" s="204">
        <f t="shared" si="5"/>
        <v>0</v>
      </c>
      <c r="BG163" s="204">
        <f t="shared" si="6"/>
        <v>0</v>
      </c>
      <c r="BH163" s="204">
        <f t="shared" si="7"/>
        <v>0</v>
      </c>
      <c r="BI163" s="204">
        <f t="shared" si="8"/>
        <v>0</v>
      </c>
      <c r="BJ163" s="18" t="s">
        <v>87</v>
      </c>
      <c r="BK163" s="204">
        <f t="shared" si="9"/>
        <v>0</v>
      </c>
      <c r="BL163" s="18" t="s">
        <v>278</v>
      </c>
      <c r="BM163" s="203" t="s">
        <v>2845</v>
      </c>
    </row>
    <row r="164" spans="1:65" s="2" customFormat="1" ht="14.45" customHeight="1">
      <c r="A164" s="35"/>
      <c r="B164" s="36"/>
      <c r="C164" s="249" t="s">
        <v>360</v>
      </c>
      <c r="D164" s="249" t="s">
        <v>317</v>
      </c>
      <c r="E164" s="250" t="s">
        <v>2846</v>
      </c>
      <c r="F164" s="251" t="s">
        <v>2847</v>
      </c>
      <c r="G164" s="252" t="s">
        <v>1342</v>
      </c>
      <c r="H164" s="253">
        <v>8</v>
      </c>
      <c r="I164" s="254"/>
      <c r="J164" s="255">
        <f t="shared" si="0"/>
        <v>0</v>
      </c>
      <c r="K164" s="251" t="s">
        <v>1</v>
      </c>
      <c r="L164" s="256"/>
      <c r="M164" s="257" t="s">
        <v>1</v>
      </c>
      <c r="N164" s="258" t="s">
        <v>44</v>
      </c>
      <c r="O164" s="72"/>
      <c r="P164" s="201">
        <f t="shared" si="1"/>
        <v>0</v>
      </c>
      <c r="Q164" s="201">
        <v>0</v>
      </c>
      <c r="R164" s="201">
        <f t="shared" si="2"/>
        <v>0</v>
      </c>
      <c r="S164" s="201">
        <v>0</v>
      </c>
      <c r="T164" s="202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3" t="s">
        <v>371</v>
      </c>
      <c r="AT164" s="203" t="s">
        <v>317</v>
      </c>
      <c r="AU164" s="203" t="s">
        <v>89</v>
      </c>
      <c r="AY164" s="18" t="s">
        <v>174</v>
      </c>
      <c r="BE164" s="204">
        <f t="shared" si="4"/>
        <v>0</v>
      </c>
      <c r="BF164" s="204">
        <f t="shared" si="5"/>
        <v>0</v>
      </c>
      <c r="BG164" s="204">
        <f t="shared" si="6"/>
        <v>0</v>
      </c>
      <c r="BH164" s="204">
        <f t="shared" si="7"/>
        <v>0</v>
      </c>
      <c r="BI164" s="204">
        <f t="shared" si="8"/>
        <v>0</v>
      </c>
      <c r="BJ164" s="18" t="s">
        <v>87</v>
      </c>
      <c r="BK164" s="204">
        <f t="shared" si="9"/>
        <v>0</v>
      </c>
      <c r="BL164" s="18" t="s">
        <v>278</v>
      </c>
      <c r="BM164" s="203" t="s">
        <v>2848</v>
      </c>
    </row>
    <row r="165" spans="1:65" s="2" customFormat="1" ht="14.45" customHeight="1">
      <c r="A165" s="35"/>
      <c r="B165" s="36"/>
      <c r="C165" s="192" t="s">
        <v>366</v>
      </c>
      <c r="D165" s="192" t="s">
        <v>176</v>
      </c>
      <c r="E165" s="193" t="s">
        <v>2849</v>
      </c>
      <c r="F165" s="194" t="s">
        <v>2850</v>
      </c>
      <c r="G165" s="195" t="s">
        <v>1342</v>
      </c>
      <c r="H165" s="196">
        <v>3</v>
      </c>
      <c r="I165" s="197"/>
      <c r="J165" s="198">
        <f t="shared" si="0"/>
        <v>0</v>
      </c>
      <c r="K165" s="194" t="s">
        <v>1</v>
      </c>
      <c r="L165" s="40"/>
      <c r="M165" s="199" t="s">
        <v>1</v>
      </c>
      <c r="N165" s="200" t="s">
        <v>44</v>
      </c>
      <c r="O165" s="72"/>
      <c r="P165" s="201">
        <f t="shared" si="1"/>
        <v>0</v>
      </c>
      <c r="Q165" s="201">
        <v>0</v>
      </c>
      <c r="R165" s="201">
        <f t="shared" si="2"/>
        <v>0</v>
      </c>
      <c r="S165" s="201">
        <v>0</v>
      </c>
      <c r="T165" s="202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3" t="s">
        <v>278</v>
      </c>
      <c r="AT165" s="203" t="s">
        <v>176</v>
      </c>
      <c r="AU165" s="203" t="s">
        <v>89</v>
      </c>
      <c r="AY165" s="18" t="s">
        <v>174</v>
      </c>
      <c r="BE165" s="204">
        <f t="shared" si="4"/>
        <v>0</v>
      </c>
      <c r="BF165" s="204">
        <f t="shared" si="5"/>
        <v>0</v>
      </c>
      <c r="BG165" s="204">
        <f t="shared" si="6"/>
        <v>0</v>
      </c>
      <c r="BH165" s="204">
        <f t="shared" si="7"/>
        <v>0</v>
      </c>
      <c r="BI165" s="204">
        <f t="shared" si="8"/>
        <v>0</v>
      </c>
      <c r="BJ165" s="18" t="s">
        <v>87</v>
      </c>
      <c r="BK165" s="204">
        <f t="shared" si="9"/>
        <v>0</v>
      </c>
      <c r="BL165" s="18" t="s">
        <v>278</v>
      </c>
      <c r="BM165" s="203" t="s">
        <v>2851</v>
      </c>
    </row>
    <row r="166" spans="1:65" s="2" customFormat="1" ht="14.45" customHeight="1">
      <c r="A166" s="35"/>
      <c r="B166" s="36"/>
      <c r="C166" s="249" t="s">
        <v>371</v>
      </c>
      <c r="D166" s="249" t="s">
        <v>317</v>
      </c>
      <c r="E166" s="250" t="s">
        <v>2852</v>
      </c>
      <c r="F166" s="251" t="s">
        <v>2853</v>
      </c>
      <c r="G166" s="252" t="s">
        <v>1342</v>
      </c>
      <c r="H166" s="253">
        <v>3</v>
      </c>
      <c r="I166" s="254"/>
      <c r="J166" s="255">
        <f t="shared" si="0"/>
        <v>0</v>
      </c>
      <c r="K166" s="251" t="s">
        <v>1</v>
      </c>
      <c r="L166" s="256"/>
      <c r="M166" s="257" t="s">
        <v>1</v>
      </c>
      <c r="N166" s="258" t="s">
        <v>44</v>
      </c>
      <c r="O166" s="72"/>
      <c r="P166" s="201">
        <f t="shared" si="1"/>
        <v>0</v>
      </c>
      <c r="Q166" s="201">
        <v>0</v>
      </c>
      <c r="R166" s="201">
        <f t="shared" si="2"/>
        <v>0</v>
      </c>
      <c r="S166" s="201">
        <v>0</v>
      </c>
      <c r="T166" s="202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3" t="s">
        <v>371</v>
      </c>
      <c r="AT166" s="203" t="s">
        <v>317</v>
      </c>
      <c r="AU166" s="203" t="s">
        <v>89</v>
      </c>
      <c r="AY166" s="18" t="s">
        <v>174</v>
      </c>
      <c r="BE166" s="204">
        <f t="shared" si="4"/>
        <v>0</v>
      </c>
      <c r="BF166" s="204">
        <f t="shared" si="5"/>
        <v>0</v>
      </c>
      <c r="BG166" s="204">
        <f t="shared" si="6"/>
        <v>0</v>
      </c>
      <c r="BH166" s="204">
        <f t="shared" si="7"/>
        <v>0</v>
      </c>
      <c r="BI166" s="204">
        <f t="shared" si="8"/>
        <v>0</v>
      </c>
      <c r="BJ166" s="18" t="s">
        <v>87</v>
      </c>
      <c r="BK166" s="204">
        <f t="shared" si="9"/>
        <v>0</v>
      </c>
      <c r="BL166" s="18" t="s">
        <v>278</v>
      </c>
      <c r="BM166" s="203" t="s">
        <v>2854</v>
      </c>
    </row>
    <row r="167" spans="1:65" s="2" customFormat="1" ht="14.45" customHeight="1">
      <c r="A167" s="35"/>
      <c r="B167" s="36"/>
      <c r="C167" s="192" t="s">
        <v>377</v>
      </c>
      <c r="D167" s="192" t="s">
        <v>176</v>
      </c>
      <c r="E167" s="193" t="s">
        <v>2855</v>
      </c>
      <c r="F167" s="194" t="s">
        <v>2856</v>
      </c>
      <c r="G167" s="195" t="s">
        <v>1342</v>
      </c>
      <c r="H167" s="196">
        <v>1</v>
      </c>
      <c r="I167" s="197"/>
      <c r="J167" s="198">
        <f t="shared" si="0"/>
        <v>0</v>
      </c>
      <c r="K167" s="194" t="s">
        <v>1</v>
      </c>
      <c r="L167" s="40"/>
      <c r="M167" s="199" t="s">
        <v>1</v>
      </c>
      <c r="N167" s="200" t="s">
        <v>44</v>
      </c>
      <c r="O167" s="72"/>
      <c r="P167" s="201">
        <f t="shared" si="1"/>
        <v>0</v>
      </c>
      <c r="Q167" s="201">
        <v>0</v>
      </c>
      <c r="R167" s="201">
        <f t="shared" si="2"/>
        <v>0</v>
      </c>
      <c r="S167" s="201">
        <v>0</v>
      </c>
      <c r="T167" s="202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3" t="s">
        <v>278</v>
      </c>
      <c r="AT167" s="203" t="s">
        <v>176</v>
      </c>
      <c r="AU167" s="203" t="s">
        <v>89</v>
      </c>
      <c r="AY167" s="18" t="s">
        <v>174</v>
      </c>
      <c r="BE167" s="204">
        <f t="shared" si="4"/>
        <v>0</v>
      </c>
      <c r="BF167" s="204">
        <f t="shared" si="5"/>
        <v>0</v>
      </c>
      <c r="BG167" s="204">
        <f t="shared" si="6"/>
        <v>0</v>
      </c>
      <c r="BH167" s="204">
        <f t="shared" si="7"/>
        <v>0</v>
      </c>
      <c r="BI167" s="204">
        <f t="shared" si="8"/>
        <v>0</v>
      </c>
      <c r="BJ167" s="18" t="s">
        <v>87</v>
      </c>
      <c r="BK167" s="204">
        <f t="shared" si="9"/>
        <v>0</v>
      </c>
      <c r="BL167" s="18" t="s">
        <v>278</v>
      </c>
      <c r="BM167" s="203" t="s">
        <v>2857</v>
      </c>
    </row>
    <row r="168" spans="1:65" s="2" customFormat="1" ht="14.45" customHeight="1">
      <c r="A168" s="35"/>
      <c r="B168" s="36"/>
      <c r="C168" s="249" t="s">
        <v>382</v>
      </c>
      <c r="D168" s="249" t="s">
        <v>317</v>
      </c>
      <c r="E168" s="250" t="s">
        <v>2858</v>
      </c>
      <c r="F168" s="251" t="s">
        <v>2859</v>
      </c>
      <c r="G168" s="252" t="s">
        <v>1342</v>
      </c>
      <c r="H168" s="253">
        <v>1</v>
      </c>
      <c r="I168" s="254"/>
      <c r="J168" s="255">
        <f t="shared" si="0"/>
        <v>0</v>
      </c>
      <c r="K168" s="251" t="s">
        <v>1</v>
      </c>
      <c r="L168" s="256"/>
      <c r="M168" s="257" t="s">
        <v>1</v>
      </c>
      <c r="N168" s="258" t="s">
        <v>44</v>
      </c>
      <c r="O168" s="72"/>
      <c r="P168" s="201">
        <f t="shared" si="1"/>
        <v>0</v>
      </c>
      <c r="Q168" s="201">
        <v>0</v>
      </c>
      <c r="R168" s="201">
        <f t="shared" si="2"/>
        <v>0</v>
      </c>
      <c r="S168" s="201">
        <v>0</v>
      </c>
      <c r="T168" s="202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3" t="s">
        <v>371</v>
      </c>
      <c r="AT168" s="203" t="s">
        <v>317</v>
      </c>
      <c r="AU168" s="203" t="s">
        <v>89</v>
      </c>
      <c r="AY168" s="18" t="s">
        <v>174</v>
      </c>
      <c r="BE168" s="204">
        <f t="shared" si="4"/>
        <v>0</v>
      </c>
      <c r="BF168" s="204">
        <f t="shared" si="5"/>
        <v>0</v>
      </c>
      <c r="BG168" s="204">
        <f t="shared" si="6"/>
        <v>0</v>
      </c>
      <c r="BH168" s="204">
        <f t="shared" si="7"/>
        <v>0</v>
      </c>
      <c r="BI168" s="204">
        <f t="shared" si="8"/>
        <v>0</v>
      </c>
      <c r="BJ168" s="18" t="s">
        <v>87</v>
      </c>
      <c r="BK168" s="204">
        <f t="shared" si="9"/>
        <v>0</v>
      </c>
      <c r="BL168" s="18" t="s">
        <v>278</v>
      </c>
      <c r="BM168" s="203" t="s">
        <v>2860</v>
      </c>
    </row>
    <row r="169" spans="1:65" s="2" customFormat="1" ht="14.45" customHeight="1">
      <c r="A169" s="35"/>
      <c r="B169" s="36"/>
      <c r="C169" s="192" t="s">
        <v>398</v>
      </c>
      <c r="D169" s="192" t="s">
        <v>176</v>
      </c>
      <c r="E169" s="193" t="s">
        <v>2861</v>
      </c>
      <c r="F169" s="194" t="s">
        <v>2862</v>
      </c>
      <c r="G169" s="195" t="s">
        <v>1342</v>
      </c>
      <c r="H169" s="196">
        <v>1</v>
      </c>
      <c r="I169" s="197"/>
      <c r="J169" s="198">
        <f t="shared" si="0"/>
        <v>0</v>
      </c>
      <c r="K169" s="194" t="s">
        <v>1</v>
      </c>
      <c r="L169" s="40"/>
      <c r="M169" s="199" t="s">
        <v>1</v>
      </c>
      <c r="N169" s="200" t="s">
        <v>44</v>
      </c>
      <c r="O169" s="72"/>
      <c r="P169" s="201">
        <f t="shared" si="1"/>
        <v>0</v>
      </c>
      <c r="Q169" s="201">
        <v>0</v>
      </c>
      <c r="R169" s="201">
        <f t="shared" si="2"/>
        <v>0</v>
      </c>
      <c r="S169" s="201">
        <v>0</v>
      </c>
      <c r="T169" s="202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3" t="s">
        <v>278</v>
      </c>
      <c r="AT169" s="203" t="s">
        <v>176</v>
      </c>
      <c r="AU169" s="203" t="s">
        <v>89</v>
      </c>
      <c r="AY169" s="18" t="s">
        <v>174</v>
      </c>
      <c r="BE169" s="204">
        <f t="shared" si="4"/>
        <v>0</v>
      </c>
      <c r="BF169" s="204">
        <f t="shared" si="5"/>
        <v>0</v>
      </c>
      <c r="BG169" s="204">
        <f t="shared" si="6"/>
        <v>0</v>
      </c>
      <c r="BH169" s="204">
        <f t="shared" si="7"/>
        <v>0</v>
      </c>
      <c r="BI169" s="204">
        <f t="shared" si="8"/>
        <v>0</v>
      </c>
      <c r="BJ169" s="18" t="s">
        <v>87</v>
      </c>
      <c r="BK169" s="204">
        <f t="shared" si="9"/>
        <v>0</v>
      </c>
      <c r="BL169" s="18" t="s">
        <v>278</v>
      </c>
      <c r="BM169" s="203" t="s">
        <v>2863</v>
      </c>
    </row>
    <row r="170" spans="1:65" s="2" customFormat="1" ht="14.45" customHeight="1">
      <c r="A170" s="35"/>
      <c r="B170" s="36"/>
      <c r="C170" s="249" t="s">
        <v>411</v>
      </c>
      <c r="D170" s="249" t="s">
        <v>317</v>
      </c>
      <c r="E170" s="250" t="s">
        <v>252</v>
      </c>
      <c r="F170" s="251" t="s">
        <v>2864</v>
      </c>
      <c r="G170" s="252" t="s">
        <v>1342</v>
      </c>
      <c r="H170" s="253">
        <v>1</v>
      </c>
      <c r="I170" s="254"/>
      <c r="J170" s="255">
        <f t="shared" si="0"/>
        <v>0</v>
      </c>
      <c r="K170" s="251" t="s">
        <v>1</v>
      </c>
      <c r="L170" s="256"/>
      <c r="M170" s="257" t="s">
        <v>1</v>
      </c>
      <c r="N170" s="258" t="s">
        <v>44</v>
      </c>
      <c r="O170" s="72"/>
      <c r="P170" s="201">
        <f t="shared" si="1"/>
        <v>0</v>
      </c>
      <c r="Q170" s="201">
        <v>0</v>
      </c>
      <c r="R170" s="201">
        <f t="shared" si="2"/>
        <v>0</v>
      </c>
      <c r="S170" s="201">
        <v>0</v>
      </c>
      <c r="T170" s="202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3" t="s">
        <v>371</v>
      </c>
      <c r="AT170" s="203" t="s">
        <v>317</v>
      </c>
      <c r="AU170" s="203" t="s">
        <v>89</v>
      </c>
      <c r="AY170" s="18" t="s">
        <v>174</v>
      </c>
      <c r="BE170" s="204">
        <f t="shared" si="4"/>
        <v>0</v>
      </c>
      <c r="BF170" s="204">
        <f t="shared" si="5"/>
        <v>0</v>
      </c>
      <c r="BG170" s="204">
        <f t="shared" si="6"/>
        <v>0</v>
      </c>
      <c r="BH170" s="204">
        <f t="shared" si="7"/>
        <v>0</v>
      </c>
      <c r="BI170" s="204">
        <f t="shared" si="8"/>
        <v>0</v>
      </c>
      <c r="BJ170" s="18" t="s">
        <v>87</v>
      </c>
      <c r="BK170" s="204">
        <f t="shared" si="9"/>
        <v>0</v>
      </c>
      <c r="BL170" s="18" t="s">
        <v>278</v>
      </c>
      <c r="BM170" s="203" t="s">
        <v>2865</v>
      </c>
    </row>
    <row r="171" spans="1:65" s="2" customFormat="1" ht="14.45" customHeight="1">
      <c r="A171" s="35"/>
      <c r="B171" s="36"/>
      <c r="C171" s="192" t="s">
        <v>425</v>
      </c>
      <c r="D171" s="192" t="s">
        <v>176</v>
      </c>
      <c r="E171" s="193" t="s">
        <v>2866</v>
      </c>
      <c r="F171" s="194" t="s">
        <v>2867</v>
      </c>
      <c r="G171" s="195" t="s">
        <v>1721</v>
      </c>
      <c r="H171" s="196">
        <v>1</v>
      </c>
      <c r="I171" s="197"/>
      <c r="J171" s="198">
        <f t="shared" si="0"/>
        <v>0</v>
      </c>
      <c r="K171" s="194" t="s">
        <v>1</v>
      </c>
      <c r="L171" s="40"/>
      <c r="M171" s="271" t="s">
        <v>1</v>
      </c>
      <c r="N171" s="272" t="s">
        <v>44</v>
      </c>
      <c r="O171" s="269"/>
      <c r="P171" s="273">
        <f t="shared" si="1"/>
        <v>0</v>
      </c>
      <c r="Q171" s="273">
        <v>0</v>
      </c>
      <c r="R171" s="273">
        <f t="shared" si="2"/>
        <v>0</v>
      </c>
      <c r="S171" s="273">
        <v>0</v>
      </c>
      <c r="T171" s="274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3" t="s">
        <v>278</v>
      </c>
      <c r="AT171" s="203" t="s">
        <v>176</v>
      </c>
      <c r="AU171" s="203" t="s">
        <v>89</v>
      </c>
      <c r="AY171" s="18" t="s">
        <v>174</v>
      </c>
      <c r="BE171" s="204">
        <f t="shared" si="4"/>
        <v>0</v>
      </c>
      <c r="BF171" s="204">
        <f t="shared" si="5"/>
        <v>0</v>
      </c>
      <c r="BG171" s="204">
        <f t="shared" si="6"/>
        <v>0</v>
      </c>
      <c r="BH171" s="204">
        <f t="shared" si="7"/>
        <v>0</v>
      </c>
      <c r="BI171" s="204">
        <f t="shared" si="8"/>
        <v>0</v>
      </c>
      <c r="BJ171" s="18" t="s">
        <v>87</v>
      </c>
      <c r="BK171" s="204">
        <f t="shared" si="9"/>
        <v>0</v>
      </c>
      <c r="BL171" s="18" t="s">
        <v>278</v>
      </c>
      <c r="BM171" s="203" t="s">
        <v>2868</v>
      </c>
    </row>
    <row r="172" spans="1:31" s="2" customFormat="1" ht="6.95" customHeight="1">
      <c r="A172" s="35"/>
      <c r="B172" s="55"/>
      <c r="C172" s="56"/>
      <c r="D172" s="56"/>
      <c r="E172" s="56"/>
      <c r="F172" s="56"/>
      <c r="G172" s="56"/>
      <c r="H172" s="56"/>
      <c r="I172" s="56"/>
      <c r="J172" s="56"/>
      <c r="K172" s="56"/>
      <c r="L172" s="40"/>
      <c r="M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</row>
  </sheetData>
  <sheetProtection algorithmName="SHA-512" hashValue="np6lwzsh2xmhl3qelelp0bQXgs0J3CxdiYves0jvmPfBuvKEJd4hzmGQ9Udav3BO1PGbE8f78XY7jXY9mStgZg==" saltValue="6SEuzFGiTCWBZyDv+L7fLguXxE7Of4vEx+vMHTp0tGJPmV9zRNFyqvCKYHdLyvP+38y9daNx5X7oZA3LQe2n/g==" spinCount="100000" sheet="1" objects="1" scenarios="1" formatColumns="0" formatRows="0" autoFilter="0"/>
  <autoFilter ref="C117:K17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115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5" customHeight="1">
      <c r="B4" s="21"/>
      <c r="D4" s="118" t="s">
        <v>125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20" t="str">
        <f>'Rekapitulace stavby'!K6</f>
        <v>Stavební úpravy a přístavba krytého bazénu ve Studénce, Budovatelská 769, 742 13 Studénka - Butovice</v>
      </c>
      <c r="F7" s="321"/>
      <c r="G7" s="321"/>
      <c r="H7" s="321"/>
      <c r="L7" s="21"/>
    </row>
    <row r="8" spans="1:31" s="2" customFormat="1" ht="12" customHeight="1">
      <c r="A8" s="35"/>
      <c r="B8" s="40"/>
      <c r="C8" s="35"/>
      <c r="D8" s="120" t="s">
        <v>126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2" t="s">
        <v>2869</v>
      </c>
      <c r="F9" s="323"/>
      <c r="G9" s="323"/>
      <c r="H9" s="32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20" t="s">
        <v>18</v>
      </c>
      <c r="E11" s="35"/>
      <c r="F11" s="111" t="s">
        <v>1</v>
      </c>
      <c r="G11" s="35"/>
      <c r="H11" s="35"/>
      <c r="I11" s="120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20</v>
      </c>
      <c r="E12" s="35"/>
      <c r="F12" s="111" t="s">
        <v>21</v>
      </c>
      <c r="G12" s="35"/>
      <c r="H12" s="35"/>
      <c r="I12" s="120" t="s">
        <v>22</v>
      </c>
      <c r="J12" s="121" t="str">
        <f>'Rekapitulace stavby'!AN8</f>
        <v>26.10.2021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24</v>
      </c>
      <c r="E14" s="35"/>
      <c r="F14" s="35"/>
      <c r="G14" s="35"/>
      <c r="H14" s="35"/>
      <c r="I14" s="120" t="s">
        <v>25</v>
      </c>
      <c r="J14" s="111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27</v>
      </c>
      <c r="F15" s="35"/>
      <c r="G15" s="35"/>
      <c r="H15" s="35"/>
      <c r="I15" s="120" t="s">
        <v>28</v>
      </c>
      <c r="J15" s="111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30</v>
      </c>
      <c r="E17" s="35"/>
      <c r="F17" s="35"/>
      <c r="G17" s="35"/>
      <c r="H17" s="35"/>
      <c r="I17" s="120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4" t="str">
        <f>'Rekapitulace stavby'!E14</f>
        <v>Vyplň údaj</v>
      </c>
      <c r="F18" s="325"/>
      <c r="G18" s="325"/>
      <c r="H18" s="325"/>
      <c r="I18" s="120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32</v>
      </c>
      <c r="E20" s="35"/>
      <c r="F20" s="35"/>
      <c r="G20" s="35"/>
      <c r="H20" s="35"/>
      <c r="I20" s="120" t="s">
        <v>25</v>
      </c>
      <c r="J20" s="111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34</v>
      </c>
      <c r="F21" s="35"/>
      <c r="G21" s="35"/>
      <c r="H21" s="35"/>
      <c r="I21" s="120" t="s">
        <v>28</v>
      </c>
      <c r="J21" s="111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37</v>
      </c>
      <c r="E23" s="35"/>
      <c r="F23" s="35"/>
      <c r="G23" s="35"/>
      <c r="H23" s="35"/>
      <c r="I23" s="120" t="s">
        <v>25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">
        <v>21</v>
      </c>
      <c r="F24" s="35"/>
      <c r="G24" s="35"/>
      <c r="H24" s="35"/>
      <c r="I24" s="120" t="s">
        <v>28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38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2"/>
      <c r="B27" s="123"/>
      <c r="C27" s="122"/>
      <c r="D27" s="122"/>
      <c r="E27" s="326" t="s">
        <v>1</v>
      </c>
      <c r="F27" s="326"/>
      <c r="G27" s="326"/>
      <c r="H27" s="326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39</v>
      </c>
      <c r="E30" s="35"/>
      <c r="F30" s="35"/>
      <c r="G30" s="35"/>
      <c r="H30" s="35"/>
      <c r="I30" s="35"/>
      <c r="J30" s="127">
        <f>ROUND(J124,2)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41</v>
      </c>
      <c r="G32" s="35"/>
      <c r="H32" s="35"/>
      <c r="I32" s="128" t="s">
        <v>40</v>
      </c>
      <c r="J32" s="128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43</v>
      </c>
      <c r="E33" s="120" t="s">
        <v>44</v>
      </c>
      <c r="F33" s="130">
        <f>ROUND((SUM(BE124:BE279)),2)</f>
        <v>0</v>
      </c>
      <c r="G33" s="35"/>
      <c r="H33" s="35"/>
      <c r="I33" s="131">
        <v>0.21</v>
      </c>
      <c r="J33" s="130">
        <f>ROUND(((SUM(BE124:BE279))*I33),2)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45</v>
      </c>
      <c r="F34" s="130">
        <f>ROUND((SUM(BF124:BF279)),2)</f>
        <v>0</v>
      </c>
      <c r="G34" s="35"/>
      <c r="H34" s="35"/>
      <c r="I34" s="131">
        <v>0.15</v>
      </c>
      <c r="J34" s="130">
        <f>ROUND(((SUM(BF124:BF279))*I34),2)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20" t="s">
        <v>46</v>
      </c>
      <c r="F35" s="130">
        <f>ROUND((SUM(BG124:BG279)),2)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0" t="s">
        <v>47</v>
      </c>
      <c r="F36" s="130">
        <f>ROUND((SUM(BH124:BH279)),2)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48</v>
      </c>
      <c r="F37" s="130">
        <f>ROUND((SUM(BI124:BI279)),2)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49</v>
      </c>
      <c r="E39" s="134"/>
      <c r="F39" s="134"/>
      <c r="G39" s="135" t="s">
        <v>50</v>
      </c>
      <c r="H39" s="136" t="s">
        <v>51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52</v>
      </c>
      <c r="E50" s="140"/>
      <c r="F50" s="140"/>
      <c r="G50" s="139" t="s">
        <v>53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54</v>
      </c>
      <c r="E61" s="142"/>
      <c r="F61" s="143" t="s">
        <v>55</v>
      </c>
      <c r="G61" s="141" t="s">
        <v>54</v>
      </c>
      <c r="H61" s="142"/>
      <c r="I61" s="142"/>
      <c r="J61" s="144" t="s">
        <v>55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56</v>
      </c>
      <c r="E65" s="145"/>
      <c r="F65" s="145"/>
      <c r="G65" s="139" t="s">
        <v>57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54</v>
      </c>
      <c r="E76" s="142"/>
      <c r="F76" s="143" t="s">
        <v>55</v>
      </c>
      <c r="G76" s="141" t="s">
        <v>54</v>
      </c>
      <c r="H76" s="142"/>
      <c r="I76" s="142"/>
      <c r="J76" s="144" t="s">
        <v>55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7" t="str">
        <f>E7</f>
        <v>Stavební úpravy a přístavba krytého bazénu ve Studénce, Budovatelská 769, 742 13 Studénka - Butovice</v>
      </c>
      <c r="F85" s="328"/>
      <c r="G85" s="328"/>
      <c r="H85" s="32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126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0" t="str">
        <f>E9</f>
        <v>SO06 - Elektroinstalace</v>
      </c>
      <c r="F87" s="329"/>
      <c r="G87" s="329"/>
      <c r="H87" s="32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26.10.2021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Město Studénka</v>
      </c>
      <c r="G91" s="37"/>
      <c r="H91" s="37"/>
      <c r="I91" s="30" t="s">
        <v>32</v>
      </c>
      <c r="J91" s="33" t="str">
        <f>E21</f>
        <v>Michal Pospíšil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0" t="s">
        <v>129</v>
      </c>
      <c r="D94" s="151"/>
      <c r="E94" s="151"/>
      <c r="F94" s="151"/>
      <c r="G94" s="151"/>
      <c r="H94" s="151"/>
      <c r="I94" s="151"/>
      <c r="J94" s="152" t="s">
        <v>130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131</v>
      </c>
      <c r="D96" s="37"/>
      <c r="E96" s="37"/>
      <c r="F96" s="37"/>
      <c r="G96" s="37"/>
      <c r="H96" s="37"/>
      <c r="I96" s="37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132</v>
      </c>
    </row>
    <row r="97" spans="2:12" s="9" customFormat="1" ht="24.95" customHeight="1">
      <c r="B97" s="154"/>
      <c r="C97" s="155"/>
      <c r="D97" s="156" t="s">
        <v>2870</v>
      </c>
      <c r="E97" s="157"/>
      <c r="F97" s="157"/>
      <c r="G97" s="157"/>
      <c r="H97" s="157"/>
      <c r="I97" s="157"/>
      <c r="J97" s="158">
        <f>J125</f>
        <v>0</v>
      </c>
      <c r="K97" s="155"/>
      <c r="L97" s="159"/>
    </row>
    <row r="98" spans="2:12" s="9" customFormat="1" ht="24.95" customHeight="1">
      <c r="B98" s="154"/>
      <c r="C98" s="155"/>
      <c r="D98" s="156" t="s">
        <v>2871</v>
      </c>
      <c r="E98" s="157"/>
      <c r="F98" s="157"/>
      <c r="G98" s="157"/>
      <c r="H98" s="157"/>
      <c r="I98" s="157"/>
      <c r="J98" s="158">
        <f>J159</f>
        <v>0</v>
      </c>
      <c r="K98" s="155"/>
      <c r="L98" s="159"/>
    </row>
    <row r="99" spans="2:12" s="9" customFormat="1" ht="24.95" customHeight="1">
      <c r="B99" s="154"/>
      <c r="C99" s="155"/>
      <c r="D99" s="156" t="s">
        <v>143</v>
      </c>
      <c r="E99" s="157"/>
      <c r="F99" s="157"/>
      <c r="G99" s="157"/>
      <c r="H99" s="157"/>
      <c r="I99" s="157"/>
      <c r="J99" s="158">
        <f>J162</f>
        <v>0</v>
      </c>
      <c r="K99" s="155"/>
      <c r="L99" s="159"/>
    </row>
    <row r="100" spans="2:12" s="10" customFormat="1" ht="19.9" customHeight="1">
      <c r="B100" s="160"/>
      <c r="C100" s="105"/>
      <c r="D100" s="161" t="s">
        <v>2872</v>
      </c>
      <c r="E100" s="162"/>
      <c r="F100" s="162"/>
      <c r="G100" s="162"/>
      <c r="H100" s="162"/>
      <c r="I100" s="162"/>
      <c r="J100" s="163">
        <f>J163</f>
        <v>0</v>
      </c>
      <c r="K100" s="105"/>
      <c r="L100" s="164"/>
    </row>
    <row r="101" spans="2:12" s="9" customFormat="1" ht="24.95" customHeight="1">
      <c r="B101" s="154"/>
      <c r="C101" s="155"/>
      <c r="D101" s="156" t="s">
        <v>2747</v>
      </c>
      <c r="E101" s="157"/>
      <c r="F101" s="157"/>
      <c r="G101" s="157"/>
      <c r="H101" s="157"/>
      <c r="I101" s="157"/>
      <c r="J101" s="158">
        <f>J230</f>
        <v>0</v>
      </c>
      <c r="K101" s="155"/>
      <c r="L101" s="159"/>
    </row>
    <row r="102" spans="2:12" s="10" customFormat="1" ht="19.9" customHeight="1">
      <c r="B102" s="160"/>
      <c r="C102" s="105"/>
      <c r="D102" s="161" t="s">
        <v>2873</v>
      </c>
      <c r="E102" s="162"/>
      <c r="F102" s="162"/>
      <c r="G102" s="162"/>
      <c r="H102" s="162"/>
      <c r="I102" s="162"/>
      <c r="J102" s="163">
        <f>J231</f>
        <v>0</v>
      </c>
      <c r="K102" s="105"/>
      <c r="L102" s="164"/>
    </row>
    <row r="103" spans="2:12" s="10" customFormat="1" ht="19.9" customHeight="1">
      <c r="B103" s="160"/>
      <c r="C103" s="105"/>
      <c r="D103" s="161" t="s">
        <v>2874</v>
      </c>
      <c r="E103" s="162"/>
      <c r="F103" s="162"/>
      <c r="G103" s="162"/>
      <c r="H103" s="162"/>
      <c r="I103" s="162"/>
      <c r="J103" s="163">
        <f>J249</f>
        <v>0</v>
      </c>
      <c r="K103" s="105"/>
      <c r="L103" s="164"/>
    </row>
    <row r="104" spans="2:12" s="10" customFormat="1" ht="19.9" customHeight="1">
      <c r="B104" s="160"/>
      <c r="C104" s="105"/>
      <c r="D104" s="161" t="s">
        <v>2875</v>
      </c>
      <c r="E104" s="162"/>
      <c r="F104" s="162"/>
      <c r="G104" s="162"/>
      <c r="H104" s="162"/>
      <c r="I104" s="162"/>
      <c r="J104" s="163">
        <f>J263</f>
        <v>0</v>
      </c>
      <c r="K104" s="105"/>
      <c r="L104" s="164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4" t="s">
        <v>159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327" t="str">
        <f>E7</f>
        <v>Stavební úpravy a přístavba krytého bazénu ve Studénce, Budovatelská 769, 742 13 Studénka - Butovice</v>
      </c>
      <c r="F114" s="328"/>
      <c r="G114" s="328"/>
      <c r="H114" s="328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126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280" t="str">
        <f>E9</f>
        <v>SO06 - Elektroinstalace</v>
      </c>
      <c r="F116" s="329"/>
      <c r="G116" s="329"/>
      <c r="H116" s="329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20</v>
      </c>
      <c r="D118" s="37"/>
      <c r="E118" s="37"/>
      <c r="F118" s="28" t="str">
        <f>F12</f>
        <v xml:space="preserve"> </v>
      </c>
      <c r="G118" s="37"/>
      <c r="H118" s="37"/>
      <c r="I118" s="30" t="s">
        <v>22</v>
      </c>
      <c r="J118" s="67" t="str">
        <f>IF(J12="","",J12)</f>
        <v>26.10.2021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24</v>
      </c>
      <c r="D120" s="37"/>
      <c r="E120" s="37"/>
      <c r="F120" s="28" t="str">
        <f>E15</f>
        <v>Město Studénka</v>
      </c>
      <c r="G120" s="37"/>
      <c r="H120" s="37"/>
      <c r="I120" s="30" t="s">
        <v>32</v>
      </c>
      <c r="J120" s="33" t="str">
        <f>E21</f>
        <v>Michal Pospíšil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2" customHeight="1">
      <c r="A121" s="35"/>
      <c r="B121" s="36"/>
      <c r="C121" s="30" t="s">
        <v>30</v>
      </c>
      <c r="D121" s="37"/>
      <c r="E121" s="37"/>
      <c r="F121" s="28" t="str">
        <f>IF(E18="","",E18)</f>
        <v>Vyplň údaj</v>
      </c>
      <c r="G121" s="37"/>
      <c r="H121" s="37"/>
      <c r="I121" s="30" t="s">
        <v>37</v>
      </c>
      <c r="J121" s="33" t="str">
        <f>E24</f>
        <v xml:space="preserve"> 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65"/>
      <c r="B123" s="166"/>
      <c r="C123" s="167" t="s">
        <v>160</v>
      </c>
      <c r="D123" s="168" t="s">
        <v>64</v>
      </c>
      <c r="E123" s="168" t="s">
        <v>60</v>
      </c>
      <c r="F123" s="168" t="s">
        <v>61</v>
      </c>
      <c r="G123" s="168" t="s">
        <v>161</v>
      </c>
      <c r="H123" s="168" t="s">
        <v>162</v>
      </c>
      <c r="I123" s="168" t="s">
        <v>163</v>
      </c>
      <c r="J123" s="168" t="s">
        <v>130</v>
      </c>
      <c r="K123" s="169" t="s">
        <v>164</v>
      </c>
      <c r="L123" s="170"/>
      <c r="M123" s="76" t="s">
        <v>1</v>
      </c>
      <c r="N123" s="77" t="s">
        <v>43</v>
      </c>
      <c r="O123" s="77" t="s">
        <v>165</v>
      </c>
      <c r="P123" s="77" t="s">
        <v>166</v>
      </c>
      <c r="Q123" s="77" t="s">
        <v>167</v>
      </c>
      <c r="R123" s="77" t="s">
        <v>168</v>
      </c>
      <c r="S123" s="77" t="s">
        <v>169</v>
      </c>
      <c r="T123" s="78" t="s">
        <v>170</v>
      </c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</row>
    <row r="124" spans="1:63" s="2" customFormat="1" ht="22.9" customHeight="1">
      <c r="A124" s="35"/>
      <c r="B124" s="36"/>
      <c r="C124" s="83" t="s">
        <v>171</v>
      </c>
      <c r="D124" s="37"/>
      <c r="E124" s="37"/>
      <c r="F124" s="37"/>
      <c r="G124" s="37"/>
      <c r="H124" s="37"/>
      <c r="I124" s="37"/>
      <c r="J124" s="171">
        <f>BK124</f>
        <v>0</v>
      </c>
      <c r="K124" s="37"/>
      <c r="L124" s="40"/>
      <c r="M124" s="79"/>
      <c r="N124" s="172"/>
      <c r="O124" s="80"/>
      <c r="P124" s="173">
        <f>P125+P159+P162+P230</f>
        <v>0</v>
      </c>
      <c r="Q124" s="80"/>
      <c r="R124" s="173">
        <f>R125+R159+R162+R230</f>
        <v>1.8287000000000004</v>
      </c>
      <c r="S124" s="80"/>
      <c r="T124" s="174">
        <f>T125+T159+T162+T230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78</v>
      </c>
      <c r="AU124" s="18" t="s">
        <v>132</v>
      </c>
      <c r="BK124" s="175">
        <f>BK125+BK159+BK162+BK230</f>
        <v>0</v>
      </c>
    </row>
    <row r="125" spans="2:63" s="12" customFormat="1" ht="25.9" customHeight="1">
      <c r="B125" s="176"/>
      <c r="C125" s="177"/>
      <c r="D125" s="178" t="s">
        <v>78</v>
      </c>
      <c r="E125" s="179" t="s">
        <v>2876</v>
      </c>
      <c r="F125" s="179" t="s">
        <v>2877</v>
      </c>
      <c r="G125" s="177"/>
      <c r="H125" s="177"/>
      <c r="I125" s="180"/>
      <c r="J125" s="181">
        <f>BK125</f>
        <v>0</v>
      </c>
      <c r="K125" s="177"/>
      <c r="L125" s="182"/>
      <c r="M125" s="183"/>
      <c r="N125" s="184"/>
      <c r="O125" s="184"/>
      <c r="P125" s="185">
        <f>SUM(P126:P158)</f>
        <v>0</v>
      </c>
      <c r="Q125" s="184"/>
      <c r="R125" s="185">
        <f>SUM(R126:R158)</f>
        <v>0.41263000000000016</v>
      </c>
      <c r="S125" s="184"/>
      <c r="T125" s="186">
        <f>SUM(T126:T158)</f>
        <v>0</v>
      </c>
      <c r="AR125" s="187" t="s">
        <v>89</v>
      </c>
      <c r="AT125" s="188" t="s">
        <v>78</v>
      </c>
      <c r="AU125" s="188" t="s">
        <v>79</v>
      </c>
      <c r="AY125" s="187" t="s">
        <v>174</v>
      </c>
      <c r="BK125" s="189">
        <f>SUM(BK126:BK158)</f>
        <v>0</v>
      </c>
    </row>
    <row r="126" spans="1:65" s="2" customFormat="1" ht="14.45" customHeight="1">
      <c r="A126" s="35"/>
      <c r="B126" s="36"/>
      <c r="C126" s="192" t="s">
        <v>87</v>
      </c>
      <c r="D126" s="192" t="s">
        <v>176</v>
      </c>
      <c r="E126" s="193" t="s">
        <v>2878</v>
      </c>
      <c r="F126" s="194" t="s">
        <v>2879</v>
      </c>
      <c r="G126" s="195" t="s">
        <v>357</v>
      </c>
      <c r="H126" s="196">
        <v>250</v>
      </c>
      <c r="I126" s="197"/>
      <c r="J126" s="198">
        <f aca="true" t="shared" si="0" ref="J126:J158">ROUND(I126*H126,2)</f>
        <v>0</v>
      </c>
      <c r="K126" s="194" t="s">
        <v>1</v>
      </c>
      <c r="L126" s="40"/>
      <c r="M126" s="199" t="s">
        <v>1</v>
      </c>
      <c r="N126" s="200" t="s">
        <v>44</v>
      </c>
      <c r="O126" s="72"/>
      <c r="P126" s="201">
        <f aca="true" t="shared" si="1" ref="P126:P158">O126*H126</f>
        <v>0</v>
      </c>
      <c r="Q126" s="201">
        <v>0</v>
      </c>
      <c r="R126" s="201">
        <f aca="true" t="shared" si="2" ref="R126:R158">Q126*H126</f>
        <v>0</v>
      </c>
      <c r="S126" s="201">
        <v>0</v>
      </c>
      <c r="T126" s="202">
        <f aca="true" t="shared" si="3" ref="T126:T158"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3" t="s">
        <v>278</v>
      </c>
      <c r="AT126" s="203" t="s">
        <v>176</v>
      </c>
      <c r="AU126" s="203" t="s">
        <v>87</v>
      </c>
      <c r="AY126" s="18" t="s">
        <v>174</v>
      </c>
      <c r="BE126" s="204">
        <f aca="true" t="shared" si="4" ref="BE126:BE158">IF(N126="základní",J126,0)</f>
        <v>0</v>
      </c>
      <c r="BF126" s="204">
        <f aca="true" t="shared" si="5" ref="BF126:BF158">IF(N126="snížená",J126,0)</f>
        <v>0</v>
      </c>
      <c r="BG126" s="204">
        <f aca="true" t="shared" si="6" ref="BG126:BG158">IF(N126="zákl. přenesená",J126,0)</f>
        <v>0</v>
      </c>
      <c r="BH126" s="204">
        <f aca="true" t="shared" si="7" ref="BH126:BH158">IF(N126="sníž. přenesená",J126,0)</f>
        <v>0</v>
      </c>
      <c r="BI126" s="204">
        <f aca="true" t="shared" si="8" ref="BI126:BI158">IF(N126="nulová",J126,0)</f>
        <v>0</v>
      </c>
      <c r="BJ126" s="18" t="s">
        <v>87</v>
      </c>
      <c r="BK126" s="204">
        <f aca="true" t="shared" si="9" ref="BK126:BK158">ROUND(I126*H126,2)</f>
        <v>0</v>
      </c>
      <c r="BL126" s="18" t="s">
        <v>278</v>
      </c>
      <c r="BM126" s="203" t="s">
        <v>2880</v>
      </c>
    </row>
    <row r="127" spans="1:65" s="2" customFormat="1" ht="14.45" customHeight="1">
      <c r="A127" s="35"/>
      <c r="B127" s="36"/>
      <c r="C127" s="249" t="s">
        <v>89</v>
      </c>
      <c r="D127" s="249" t="s">
        <v>317</v>
      </c>
      <c r="E127" s="250" t="s">
        <v>2881</v>
      </c>
      <c r="F127" s="251" t="s">
        <v>2882</v>
      </c>
      <c r="G127" s="252" t="s">
        <v>357</v>
      </c>
      <c r="H127" s="253">
        <v>250</v>
      </c>
      <c r="I127" s="254"/>
      <c r="J127" s="255">
        <f t="shared" si="0"/>
        <v>0</v>
      </c>
      <c r="K127" s="251" t="s">
        <v>1</v>
      </c>
      <c r="L127" s="256"/>
      <c r="M127" s="257" t="s">
        <v>1</v>
      </c>
      <c r="N127" s="258" t="s">
        <v>44</v>
      </c>
      <c r="O127" s="72"/>
      <c r="P127" s="201">
        <f t="shared" si="1"/>
        <v>0</v>
      </c>
      <c r="Q127" s="201">
        <v>0.001</v>
      </c>
      <c r="R127" s="201">
        <f t="shared" si="2"/>
        <v>0.25</v>
      </c>
      <c r="S127" s="201">
        <v>0</v>
      </c>
      <c r="T127" s="202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371</v>
      </c>
      <c r="AT127" s="203" t="s">
        <v>317</v>
      </c>
      <c r="AU127" s="203" t="s">
        <v>87</v>
      </c>
      <c r="AY127" s="18" t="s">
        <v>174</v>
      </c>
      <c r="BE127" s="204">
        <f t="shared" si="4"/>
        <v>0</v>
      </c>
      <c r="BF127" s="204">
        <f t="shared" si="5"/>
        <v>0</v>
      </c>
      <c r="BG127" s="204">
        <f t="shared" si="6"/>
        <v>0</v>
      </c>
      <c r="BH127" s="204">
        <f t="shared" si="7"/>
        <v>0</v>
      </c>
      <c r="BI127" s="204">
        <f t="shared" si="8"/>
        <v>0</v>
      </c>
      <c r="BJ127" s="18" t="s">
        <v>87</v>
      </c>
      <c r="BK127" s="204">
        <f t="shared" si="9"/>
        <v>0</v>
      </c>
      <c r="BL127" s="18" t="s">
        <v>278</v>
      </c>
      <c r="BM127" s="203" t="s">
        <v>2883</v>
      </c>
    </row>
    <row r="128" spans="1:65" s="2" customFormat="1" ht="14.45" customHeight="1">
      <c r="A128" s="35"/>
      <c r="B128" s="36"/>
      <c r="C128" s="192" t="s">
        <v>194</v>
      </c>
      <c r="D128" s="192" t="s">
        <v>176</v>
      </c>
      <c r="E128" s="193" t="s">
        <v>2884</v>
      </c>
      <c r="F128" s="194" t="s">
        <v>2885</v>
      </c>
      <c r="G128" s="195" t="s">
        <v>595</v>
      </c>
      <c r="H128" s="196">
        <v>3</v>
      </c>
      <c r="I128" s="197"/>
      <c r="J128" s="198">
        <f t="shared" si="0"/>
        <v>0</v>
      </c>
      <c r="K128" s="194" t="s">
        <v>1</v>
      </c>
      <c r="L128" s="40"/>
      <c r="M128" s="199" t="s">
        <v>1</v>
      </c>
      <c r="N128" s="200" t="s">
        <v>44</v>
      </c>
      <c r="O128" s="72"/>
      <c r="P128" s="201">
        <f t="shared" si="1"/>
        <v>0</v>
      </c>
      <c r="Q128" s="201">
        <v>0</v>
      </c>
      <c r="R128" s="201">
        <f t="shared" si="2"/>
        <v>0</v>
      </c>
      <c r="S128" s="201">
        <v>0</v>
      </c>
      <c r="T128" s="202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3" t="s">
        <v>278</v>
      </c>
      <c r="AT128" s="203" t="s">
        <v>176</v>
      </c>
      <c r="AU128" s="203" t="s">
        <v>87</v>
      </c>
      <c r="AY128" s="18" t="s">
        <v>174</v>
      </c>
      <c r="BE128" s="204">
        <f t="shared" si="4"/>
        <v>0</v>
      </c>
      <c r="BF128" s="204">
        <f t="shared" si="5"/>
        <v>0</v>
      </c>
      <c r="BG128" s="204">
        <f t="shared" si="6"/>
        <v>0</v>
      </c>
      <c r="BH128" s="204">
        <f t="shared" si="7"/>
        <v>0</v>
      </c>
      <c r="BI128" s="204">
        <f t="shared" si="8"/>
        <v>0</v>
      </c>
      <c r="BJ128" s="18" t="s">
        <v>87</v>
      </c>
      <c r="BK128" s="204">
        <f t="shared" si="9"/>
        <v>0</v>
      </c>
      <c r="BL128" s="18" t="s">
        <v>278</v>
      </c>
      <c r="BM128" s="203" t="s">
        <v>2886</v>
      </c>
    </row>
    <row r="129" spans="1:65" s="2" customFormat="1" ht="14.45" customHeight="1">
      <c r="A129" s="35"/>
      <c r="B129" s="36"/>
      <c r="C129" s="249" t="s">
        <v>181</v>
      </c>
      <c r="D129" s="249" t="s">
        <v>317</v>
      </c>
      <c r="E129" s="250" t="s">
        <v>2887</v>
      </c>
      <c r="F129" s="251" t="s">
        <v>2888</v>
      </c>
      <c r="G129" s="252" t="s">
        <v>595</v>
      </c>
      <c r="H129" s="253">
        <v>3</v>
      </c>
      <c r="I129" s="254"/>
      <c r="J129" s="255">
        <f t="shared" si="0"/>
        <v>0</v>
      </c>
      <c r="K129" s="251" t="s">
        <v>1</v>
      </c>
      <c r="L129" s="256"/>
      <c r="M129" s="257" t="s">
        <v>1</v>
      </c>
      <c r="N129" s="258" t="s">
        <v>44</v>
      </c>
      <c r="O129" s="72"/>
      <c r="P129" s="201">
        <f t="shared" si="1"/>
        <v>0</v>
      </c>
      <c r="Q129" s="201">
        <v>6.66666666666667E-06</v>
      </c>
      <c r="R129" s="201">
        <f t="shared" si="2"/>
        <v>2.0000000000000012E-05</v>
      </c>
      <c r="S129" s="201">
        <v>0</v>
      </c>
      <c r="T129" s="202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371</v>
      </c>
      <c r="AT129" s="203" t="s">
        <v>317</v>
      </c>
      <c r="AU129" s="203" t="s">
        <v>87</v>
      </c>
      <c r="AY129" s="18" t="s">
        <v>174</v>
      </c>
      <c r="BE129" s="204">
        <f t="shared" si="4"/>
        <v>0</v>
      </c>
      <c r="BF129" s="204">
        <f t="shared" si="5"/>
        <v>0</v>
      </c>
      <c r="BG129" s="204">
        <f t="shared" si="6"/>
        <v>0</v>
      </c>
      <c r="BH129" s="204">
        <f t="shared" si="7"/>
        <v>0</v>
      </c>
      <c r="BI129" s="204">
        <f t="shared" si="8"/>
        <v>0</v>
      </c>
      <c r="BJ129" s="18" t="s">
        <v>87</v>
      </c>
      <c r="BK129" s="204">
        <f t="shared" si="9"/>
        <v>0</v>
      </c>
      <c r="BL129" s="18" t="s">
        <v>278</v>
      </c>
      <c r="BM129" s="203" t="s">
        <v>2889</v>
      </c>
    </row>
    <row r="130" spans="1:65" s="2" customFormat="1" ht="14.45" customHeight="1">
      <c r="A130" s="35"/>
      <c r="B130" s="36"/>
      <c r="C130" s="192" t="s">
        <v>218</v>
      </c>
      <c r="D130" s="192" t="s">
        <v>176</v>
      </c>
      <c r="E130" s="193" t="s">
        <v>2890</v>
      </c>
      <c r="F130" s="194" t="s">
        <v>2891</v>
      </c>
      <c r="G130" s="195" t="s">
        <v>2892</v>
      </c>
      <c r="H130" s="196">
        <v>3</v>
      </c>
      <c r="I130" s="197"/>
      <c r="J130" s="198">
        <f t="shared" si="0"/>
        <v>0</v>
      </c>
      <c r="K130" s="194" t="s">
        <v>1</v>
      </c>
      <c r="L130" s="40"/>
      <c r="M130" s="199" t="s">
        <v>1</v>
      </c>
      <c r="N130" s="200" t="s">
        <v>44</v>
      </c>
      <c r="O130" s="72"/>
      <c r="P130" s="201">
        <f t="shared" si="1"/>
        <v>0</v>
      </c>
      <c r="Q130" s="201">
        <v>0</v>
      </c>
      <c r="R130" s="201">
        <f t="shared" si="2"/>
        <v>0</v>
      </c>
      <c r="S130" s="201">
        <v>0</v>
      </c>
      <c r="T130" s="202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278</v>
      </c>
      <c r="AT130" s="203" t="s">
        <v>176</v>
      </c>
      <c r="AU130" s="203" t="s">
        <v>87</v>
      </c>
      <c r="AY130" s="18" t="s">
        <v>174</v>
      </c>
      <c r="BE130" s="204">
        <f t="shared" si="4"/>
        <v>0</v>
      </c>
      <c r="BF130" s="204">
        <f t="shared" si="5"/>
        <v>0</v>
      </c>
      <c r="BG130" s="204">
        <f t="shared" si="6"/>
        <v>0</v>
      </c>
      <c r="BH130" s="204">
        <f t="shared" si="7"/>
        <v>0</v>
      </c>
      <c r="BI130" s="204">
        <f t="shared" si="8"/>
        <v>0</v>
      </c>
      <c r="BJ130" s="18" t="s">
        <v>87</v>
      </c>
      <c r="BK130" s="204">
        <f t="shared" si="9"/>
        <v>0</v>
      </c>
      <c r="BL130" s="18" t="s">
        <v>278</v>
      </c>
      <c r="BM130" s="203" t="s">
        <v>2893</v>
      </c>
    </row>
    <row r="131" spans="1:65" s="2" customFormat="1" ht="14.45" customHeight="1">
      <c r="A131" s="35"/>
      <c r="B131" s="36"/>
      <c r="C131" s="192" t="s">
        <v>211</v>
      </c>
      <c r="D131" s="192" t="s">
        <v>176</v>
      </c>
      <c r="E131" s="193" t="s">
        <v>2894</v>
      </c>
      <c r="F131" s="194" t="s">
        <v>2895</v>
      </c>
      <c r="G131" s="195" t="s">
        <v>2892</v>
      </c>
      <c r="H131" s="196">
        <v>30</v>
      </c>
      <c r="I131" s="197"/>
      <c r="J131" s="198">
        <f t="shared" si="0"/>
        <v>0</v>
      </c>
      <c r="K131" s="194" t="s">
        <v>1</v>
      </c>
      <c r="L131" s="40"/>
      <c r="M131" s="199" t="s">
        <v>1</v>
      </c>
      <c r="N131" s="200" t="s">
        <v>44</v>
      </c>
      <c r="O131" s="72"/>
      <c r="P131" s="201">
        <f t="shared" si="1"/>
        <v>0</v>
      </c>
      <c r="Q131" s="201">
        <v>0</v>
      </c>
      <c r="R131" s="201">
        <f t="shared" si="2"/>
        <v>0</v>
      </c>
      <c r="S131" s="201">
        <v>0</v>
      </c>
      <c r="T131" s="202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278</v>
      </c>
      <c r="AT131" s="203" t="s">
        <v>176</v>
      </c>
      <c r="AU131" s="203" t="s">
        <v>87</v>
      </c>
      <c r="AY131" s="18" t="s">
        <v>174</v>
      </c>
      <c r="BE131" s="204">
        <f t="shared" si="4"/>
        <v>0</v>
      </c>
      <c r="BF131" s="204">
        <f t="shared" si="5"/>
        <v>0</v>
      </c>
      <c r="BG131" s="204">
        <f t="shared" si="6"/>
        <v>0</v>
      </c>
      <c r="BH131" s="204">
        <f t="shared" si="7"/>
        <v>0</v>
      </c>
      <c r="BI131" s="204">
        <f t="shared" si="8"/>
        <v>0</v>
      </c>
      <c r="BJ131" s="18" t="s">
        <v>87</v>
      </c>
      <c r="BK131" s="204">
        <f t="shared" si="9"/>
        <v>0</v>
      </c>
      <c r="BL131" s="18" t="s">
        <v>278</v>
      </c>
      <c r="BM131" s="203" t="s">
        <v>2896</v>
      </c>
    </row>
    <row r="132" spans="1:65" s="2" customFormat="1" ht="14.45" customHeight="1">
      <c r="A132" s="35"/>
      <c r="B132" s="36"/>
      <c r="C132" s="192" t="s">
        <v>231</v>
      </c>
      <c r="D132" s="192" t="s">
        <v>176</v>
      </c>
      <c r="E132" s="193" t="s">
        <v>2897</v>
      </c>
      <c r="F132" s="194" t="s">
        <v>2898</v>
      </c>
      <c r="G132" s="195" t="s">
        <v>357</v>
      </c>
      <c r="H132" s="196">
        <v>90</v>
      </c>
      <c r="I132" s="197"/>
      <c r="J132" s="198">
        <f t="shared" si="0"/>
        <v>0</v>
      </c>
      <c r="K132" s="194" t="s">
        <v>1</v>
      </c>
      <c r="L132" s="40"/>
      <c r="M132" s="199" t="s">
        <v>1</v>
      </c>
      <c r="N132" s="200" t="s">
        <v>44</v>
      </c>
      <c r="O132" s="72"/>
      <c r="P132" s="201">
        <f t="shared" si="1"/>
        <v>0</v>
      </c>
      <c r="Q132" s="201">
        <v>0</v>
      </c>
      <c r="R132" s="201">
        <f t="shared" si="2"/>
        <v>0</v>
      </c>
      <c r="S132" s="201">
        <v>0</v>
      </c>
      <c r="T132" s="202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3" t="s">
        <v>278</v>
      </c>
      <c r="AT132" s="203" t="s">
        <v>176</v>
      </c>
      <c r="AU132" s="203" t="s">
        <v>87</v>
      </c>
      <c r="AY132" s="18" t="s">
        <v>174</v>
      </c>
      <c r="BE132" s="204">
        <f t="shared" si="4"/>
        <v>0</v>
      </c>
      <c r="BF132" s="204">
        <f t="shared" si="5"/>
        <v>0</v>
      </c>
      <c r="BG132" s="204">
        <f t="shared" si="6"/>
        <v>0</v>
      </c>
      <c r="BH132" s="204">
        <f t="shared" si="7"/>
        <v>0</v>
      </c>
      <c r="BI132" s="204">
        <f t="shared" si="8"/>
        <v>0</v>
      </c>
      <c r="BJ132" s="18" t="s">
        <v>87</v>
      </c>
      <c r="BK132" s="204">
        <f t="shared" si="9"/>
        <v>0</v>
      </c>
      <c r="BL132" s="18" t="s">
        <v>278</v>
      </c>
      <c r="BM132" s="203" t="s">
        <v>2899</v>
      </c>
    </row>
    <row r="133" spans="1:65" s="2" customFormat="1" ht="14.45" customHeight="1">
      <c r="A133" s="35"/>
      <c r="B133" s="36"/>
      <c r="C133" s="249" t="s">
        <v>238</v>
      </c>
      <c r="D133" s="249" t="s">
        <v>317</v>
      </c>
      <c r="E133" s="250" t="s">
        <v>2900</v>
      </c>
      <c r="F133" s="251" t="s">
        <v>2901</v>
      </c>
      <c r="G133" s="252" t="s">
        <v>334</v>
      </c>
      <c r="H133" s="253">
        <v>72</v>
      </c>
      <c r="I133" s="254"/>
      <c r="J133" s="255">
        <f t="shared" si="0"/>
        <v>0</v>
      </c>
      <c r="K133" s="251" t="s">
        <v>1</v>
      </c>
      <c r="L133" s="256"/>
      <c r="M133" s="257" t="s">
        <v>1</v>
      </c>
      <c r="N133" s="258" t="s">
        <v>44</v>
      </c>
      <c r="O133" s="72"/>
      <c r="P133" s="201">
        <f t="shared" si="1"/>
        <v>0</v>
      </c>
      <c r="Q133" s="201">
        <v>0.001</v>
      </c>
      <c r="R133" s="201">
        <f t="shared" si="2"/>
        <v>0.07200000000000001</v>
      </c>
      <c r="S133" s="201">
        <v>0</v>
      </c>
      <c r="T133" s="202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371</v>
      </c>
      <c r="AT133" s="203" t="s">
        <v>317</v>
      </c>
      <c r="AU133" s="203" t="s">
        <v>87</v>
      </c>
      <c r="AY133" s="18" t="s">
        <v>174</v>
      </c>
      <c r="BE133" s="204">
        <f t="shared" si="4"/>
        <v>0</v>
      </c>
      <c r="BF133" s="204">
        <f t="shared" si="5"/>
        <v>0</v>
      </c>
      <c r="BG133" s="204">
        <f t="shared" si="6"/>
        <v>0</v>
      </c>
      <c r="BH133" s="204">
        <f t="shared" si="7"/>
        <v>0</v>
      </c>
      <c r="BI133" s="204">
        <f t="shared" si="8"/>
        <v>0</v>
      </c>
      <c r="BJ133" s="18" t="s">
        <v>87</v>
      </c>
      <c r="BK133" s="204">
        <f t="shared" si="9"/>
        <v>0</v>
      </c>
      <c r="BL133" s="18" t="s">
        <v>278</v>
      </c>
      <c r="BM133" s="203" t="s">
        <v>2902</v>
      </c>
    </row>
    <row r="134" spans="1:65" s="2" customFormat="1" ht="14.45" customHeight="1">
      <c r="A134" s="35"/>
      <c r="B134" s="36"/>
      <c r="C134" s="192" t="s">
        <v>245</v>
      </c>
      <c r="D134" s="192" t="s">
        <v>176</v>
      </c>
      <c r="E134" s="193" t="s">
        <v>2903</v>
      </c>
      <c r="F134" s="194" t="s">
        <v>2904</v>
      </c>
      <c r="G134" s="195" t="s">
        <v>357</v>
      </c>
      <c r="H134" s="196">
        <v>50</v>
      </c>
      <c r="I134" s="197"/>
      <c r="J134" s="198">
        <f t="shared" si="0"/>
        <v>0</v>
      </c>
      <c r="K134" s="194" t="s">
        <v>1</v>
      </c>
      <c r="L134" s="40"/>
      <c r="M134" s="199" t="s">
        <v>1</v>
      </c>
      <c r="N134" s="200" t="s">
        <v>44</v>
      </c>
      <c r="O134" s="72"/>
      <c r="P134" s="201">
        <f t="shared" si="1"/>
        <v>0</v>
      </c>
      <c r="Q134" s="201">
        <v>0</v>
      </c>
      <c r="R134" s="201">
        <f t="shared" si="2"/>
        <v>0</v>
      </c>
      <c r="S134" s="201">
        <v>0</v>
      </c>
      <c r="T134" s="202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3" t="s">
        <v>278</v>
      </c>
      <c r="AT134" s="203" t="s">
        <v>176</v>
      </c>
      <c r="AU134" s="203" t="s">
        <v>87</v>
      </c>
      <c r="AY134" s="18" t="s">
        <v>174</v>
      </c>
      <c r="BE134" s="204">
        <f t="shared" si="4"/>
        <v>0</v>
      </c>
      <c r="BF134" s="204">
        <f t="shared" si="5"/>
        <v>0</v>
      </c>
      <c r="BG134" s="204">
        <f t="shared" si="6"/>
        <v>0</v>
      </c>
      <c r="BH134" s="204">
        <f t="shared" si="7"/>
        <v>0</v>
      </c>
      <c r="BI134" s="204">
        <f t="shared" si="8"/>
        <v>0</v>
      </c>
      <c r="BJ134" s="18" t="s">
        <v>87</v>
      </c>
      <c r="BK134" s="204">
        <f t="shared" si="9"/>
        <v>0</v>
      </c>
      <c r="BL134" s="18" t="s">
        <v>278</v>
      </c>
      <c r="BM134" s="203" t="s">
        <v>2905</v>
      </c>
    </row>
    <row r="135" spans="1:65" s="2" customFormat="1" ht="14.45" customHeight="1">
      <c r="A135" s="35"/>
      <c r="B135" s="36"/>
      <c r="C135" s="249" t="s">
        <v>252</v>
      </c>
      <c r="D135" s="249" t="s">
        <v>317</v>
      </c>
      <c r="E135" s="250" t="s">
        <v>2906</v>
      </c>
      <c r="F135" s="251" t="s">
        <v>2907</v>
      </c>
      <c r="G135" s="252" t="s">
        <v>334</v>
      </c>
      <c r="H135" s="253">
        <v>38</v>
      </c>
      <c r="I135" s="254"/>
      <c r="J135" s="255">
        <f t="shared" si="0"/>
        <v>0</v>
      </c>
      <c r="K135" s="251" t="s">
        <v>1</v>
      </c>
      <c r="L135" s="256"/>
      <c r="M135" s="257" t="s">
        <v>1</v>
      </c>
      <c r="N135" s="258" t="s">
        <v>44</v>
      </c>
      <c r="O135" s="72"/>
      <c r="P135" s="201">
        <f t="shared" si="1"/>
        <v>0</v>
      </c>
      <c r="Q135" s="201">
        <v>0.001</v>
      </c>
      <c r="R135" s="201">
        <f t="shared" si="2"/>
        <v>0.038</v>
      </c>
      <c r="S135" s="201">
        <v>0</v>
      </c>
      <c r="T135" s="202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371</v>
      </c>
      <c r="AT135" s="203" t="s">
        <v>317</v>
      </c>
      <c r="AU135" s="203" t="s">
        <v>87</v>
      </c>
      <c r="AY135" s="18" t="s">
        <v>174</v>
      </c>
      <c r="BE135" s="204">
        <f t="shared" si="4"/>
        <v>0</v>
      </c>
      <c r="BF135" s="204">
        <f t="shared" si="5"/>
        <v>0</v>
      </c>
      <c r="BG135" s="204">
        <f t="shared" si="6"/>
        <v>0</v>
      </c>
      <c r="BH135" s="204">
        <f t="shared" si="7"/>
        <v>0</v>
      </c>
      <c r="BI135" s="204">
        <f t="shared" si="8"/>
        <v>0</v>
      </c>
      <c r="BJ135" s="18" t="s">
        <v>87</v>
      </c>
      <c r="BK135" s="204">
        <f t="shared" si="9"/>
        <v>0</v>
      </c>
      <c r="BL135" s="18" t="s">
        <v>278</v>
      </c>
      <c r="BM135" s="203" t="s">
        <v>2908</v>
      </c>
    </row>
    <row r="136" spans="1:65" s="2" customFormat="1" ht="14.45" customHeight="1">
      <c r="A136" s="35"/>
      <c r="B136" s="36"/>
      <c r="C136" s="192" t="s">
        <v>256</v>
      </c>
      <c r="D136" s="192" t="s">
        <v>176</v>
      </c>
      <c r="E136" s="193" t="s">
        <v>2909</v>
      </c>
      <c r="F136" s="194" t="s">
        <v>2904</v>
      </c>
      <c r="G136" s="195" t="s">
        <v>357</v>
      </c>
      <c r="H136" s="196">
        <v>100</v>
      </c>
      <c r="I136" s="197"/>
      <c r="J136" s="198">
        <f t="shared" si="0"/>
        <v>0</v>
      </c>
      <c r="K136" s="194" t="s">
        <v>1</v>
      </c>
      <c r="L136" s="40"/>
      <c r="M136" s="199" t="s">
        <v>1</v>
      </c>
      <c r="N136" s="200" t="s">
        <v>44</v>
      </c>
      <c r="O136" s="72"/>
      <c r="P136" s="201">
        <f t="shared" si="1"/>
        <v>0</v>
      </c>
      <c r="Q136" s="201">
        <v>0</v>
      </c>
      <c r="R136" s="201">
        <f t="shared" si="2"/>
        <v>0</v>
      </c>
      <c r="S136" s="201">
        <v>0</v>
      </c>
      <c r="T136" s="202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3" t="s">
        <v>278</v>
      </c>
      <c r="AT136" s="203" t="s">
        <v>176</v>
      </c>
      <c r="AU136" s="203" t="s">
        <v>87</v>
      </c>
      <c r="AY136" s="18" t="s">
        <v>174</v>
      </c>
      <c r="BE136" s="204">
        <f t="shared" si="4"/>
        <v>0</v>
      </c>
      <c r="BF136" s="204">
        <f t="shared" si="5"/>
        <v>0</v>
      </c>
      <c r="BG136" s="204">
        <f t="shared" si="6"/>
        <v>0</v>
      </c>
      <c r="BH136" s="204">
        <f t="shared" si="7"/>
        <v>0</v>
      </c>
      <c r="BI136" s="204">
        <f t="shared" si="8"/>
        <v>0</v>
      </c>
      <c r="BJ136" s="18" t="s">
        <v>87</v>
      </c>
      <c r="BK136" s="204">
        <f t="shared" si="9"/>
        <v>0</v>
      </c>
      <c r="BL136" s="18" t="s">
        <v>278</v>
      </c>
      <c r="BM136" s="203" t="s">
        <v>2910</v>
      </c>
    </row>
    <row r="137" spans="1:65" s="2" customFormat="1" ht="14.45" customHeight="1">
      <c r="A137" s="35"/>
      <c r="B137" s="36"/>
      <c r="C137" s="192" t="s">
        <v>260</v>
      </c>
      <c r="D137" s="192" t="s">
        <v>176</v>
      </c>
      <c r="E137" s="193" t="s">
        <v>2911</v>
      </c>
      <c r="F137" s="194" t="s">
        <v>2912</v>
      </c>
      <c r="G137" s="195" t="s">
        <v>595</v>
      </c>
      <c r="H137" s="196">
        <v>46</v>
      </c>
      <c r="I137" s="197"/>
      <c r="J137" s="198">
        <f t="shared" si="0"/>
        <v>0</v>
      </c>
      <c r="K137" s="194" t="s">
        <v>1</v>
      </c>
      <c r="L137" s="40"/>
      <c r="M137" s="199" t="s">
        <v>1</v>
      </c>
      <c r="N137" s="200" t="s">
        <v>44</v>
      </c>
      <c r="O137" s="72"/>
      <c r="P137" s="201">
        <f t="shared" si="1"/>
        <v>0</v>
      </c>
      <c r="Q137" s="201">
        <v>0</v>
      </c>
      <c r="R137" s="201">
        <f t="shared" si="2"/>
        <v>0</v>
      </c>
      <c r="S137" s="201">
        <v>0</v>
      </c>
      <c r="T137" s="202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278</v>
      </c>
      <c r="AT137" s="203" t="s">
        <v>176</v>
      </c>
      <c r="AU137" s="203" t="s">
        <v>87</v>
      </c>
      <c r="AY137" s="18" t="s">
        <v>174</v>
      </c>
      <c r="BE137" s="204">
        <f t="shared" si="4"/>
        <v>0</v>
      </c>
      <c r="BF137" s="204">
        <f t="shared" si="5"/>
        <v>0</v>
      </c>
      <c r="BG137" s="204">
        <f t="shared" si="6"/>
        <v>0</v>
      </c>
      <c r="BH137" s="204">
        <f t="shared" si="7"/>
        <v>0</v>
      </c>
      <c r="BI137" s="204">
        <f t="shared" si="8"/>
        <v>0</v>
      </c>
      <c r="BJ137" s="18" t="s">
        <v>87</v>
      </c>
      <c r="BK137" s="204">
        <f t="shared" si="9"/>
        <v>0</v>
      </c>
      <c r="BL137" s="18" t="s">
        <v>278</v>
      </c>
      <c r="BM137" s="203" t="s">
        <v>2913</v>
      </c>
    </row>
    <row r="138" spans="1:65" s="2" customFormat="1" ht="14.45" customHeight="1">
      <c r="A138" s="35"/>
      <c r="B138" s="36"/>
      <c r="C138" s="249" t="s">
        <v>265</v>
      </c>
      <c r="D138" s="249" t="s">
        <v>317</v>
      </c>
      <c r="E138" s="250" t="s">
        <v>2914</v>
      </c>
      <c r="F138" s="251" t="s">
        <v>2915</v>
      </c>
      <c r="G138" s="252" t="s">
        <v>595</v>
      </c>
      <c r="H138" s="253">
        <v>30</v>
      </c>
      <c r="I138" s="254"/>
      <c r="J138" s="255">
        <f t="shared" si="0"/>
        <v>0</v>
      </c>
      <c r="K138" s="251" t="s">
        <v>1</v>
      </c>
      <c r="L138" s="256"/>
      <c r="M138" s="257" t="s">
        <v>1</v>
      </c>
      <c r="N138" s="258" t="s">
        <v>44</v>
      </c>
      <c r="O138" s="72"/>
      <c r="P138" s="201">
        <f t="shared" si="1"/>
        <v>0</v>
      </c>
      <c r="Q138" s="201">
        <v>0.00023</v>
      </c>
      <c r="R138" s="201">
        <f t="shared" si="2"/>
        <v>0.0069</v>
      </c>
      <c r="S138" s="201">
        <v>0</v>
      </c>
      <c r="T138" s="202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371</v>
      </c>
      <c r="AT138" s="203" t="s">
        <v>317</v>
      </c>
      <c r="AU138" s="203" t="s">
        <v>87</v>
      </c>
      <c r="AY138" s="18" t="s">
        <v>174</v>
      </c>
      <c r="BE138" s="204">
        <f t="shared" si="4"/>
        <v>0</v>
      </c>
      <c r="BF138" s="204">
        <f t="shared" si="5"/>
        <v>0</v>
      </c>
      <c r="BG138" s="204">
        <f t="shared" si="6"/>
        <v>0</v>
      </c>
      <c r="BH138" s="204">
        <f t="shared" si="7"/>
        <v>0</v>
      </c>
      <c r="BI138" s="204">
        <f t="shared" si="8"/>
        <v>0</v>
      </c>
      <c r="BJ138" s="18" t="s">
        <v>87</v>
      </c>
      <c r="BK138" s="204">
        <f t="shared" si="9"/>
        <v>0</v>
      </c>
      <c r="BL138" s="18" t="s">
        <v>278</v>
      </c>
      <c r="BM138" s="203" t="s">
        <v>2916</v>
      </c>
    </row>
    <row r="139" spans="1:65" s="2" customFormat="1" ht="14.45" customHeight="1">
      <c r="A139" s="35"/>
      <c r="B139" s="36"/>
      <c r="C139" s="249" t="s">
        <v>269</v>
      </c>
      <c r="D139" s="249" t="s">
        <v>317</v>
      </c>
      <c r="E139" s="250" t="s">
        <v>2917</v>
      </c>
      <c r="F139" s="251" t="s">
        <v>2918</v>
      </c>
      <c r="G139" s="252" t="s">
        <v>595</v>
      </c>
      <c r="H139" s="253">
        <v>3</v>
      </c>
      <c r="I139" s="254"/>
      <c r="J139" s="255">
        <f t="shared" si="0"/>
        <v>0</v>
      </c>
      <c r="K139" s="251" t="s">
        <v>1</v>
      </c>
      <c r="L139" s="256"/>
      <c r="M139" s="257" t="s">
        <v>1</v>
      </c>
      <c r="N139" s="258" t="s">
        <v>44</v>
      </c>
      <c r="O139" s="72"/>
      <c r="P139" s="201">
        <f t="shared" si="1"/>
        <v>0</v>
      </c>
      <c r="Q139" s="201">
        <v>0.0001</v>
      </c>
      <c r="R139" s="201">
        <f t="shared" si="2"/>
        <v>0.00030000000000000003</v>
      </c>
      <c r="S139" s="201">
        <v>0</v>
      </c>
      <c r="T139" s="202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3" t="s">
        <v>371</v>
      </c>
      <c r="AT139" s="203" t="s">
        <v>317</v>
      </c>
      <c r="AU139" s="203" t="s">
        <v>87</v>
      </c>
      <c r="AY139" s="18" t="s">
        <v>174</v>
      </c>
      <c r="BE139" s="204">
        <f t="shared" si="4"/>
        <v>0</v>
      </c>
      <c r="BF139" s="204">
        <f t="shared" si="5"/>
        <v>0</v>
      </c>
      <c r="BG139" s="204">
        <f t="shared" si="6"/>
        <v>0</v>
      </c>
      <c r="BH139" s="204">
        <f t="shared" si="7"/>
        <v>0</v>
      </c>
      <c r="BI139" s="204">
        <f t="shared" si="8"/>
        <v>0</v>
      </c>
      <c r="BJ139" s="18" t="s">
        <v>87</v>
      </c>
      <c r="BK139" s="204">
        <f t="shared" si="9"/>
        <v>0</v>
      </c>
      <c r="BL139" s="18" t="s">
        <v>278</v>
      </c>
      <c r="BM139" s="203" t="s">
        <v>2919</v>
      </c>
    </row>
    <row r="140" spans="1:65" s="2" customFormat="1" ht="14.45" customHeight="1">
      <c r="A140" s="35"/>
      <c r="B140" s="36"/>
      <c r="C140" s="249" t="s">
        <v>8</v>
      </c>
      <c r="D140" s="249" t="s">
        <v>317</v>
      </c>
      <c r="E140" s="250" t="s">
        <v>2920</v>
      </c>
      <c r="F140" s="251" t="s">
        <v>2921</v>
      </c>
      <c r="G140" s="252" t="s">
        <v>595</v>
      </c>
      <c r="H140" s="253">
        <v>10</v>
      </c>
      <c r="I140" s="254"/>
      <c r="J140" s="255">
        <f t="shared" si="0"/>
        <v>0</v>
      </c>
      <c r="K140" s="251" t="s">
        <v>1</v>
      </c>
      <c r="L140" s="256"/>
      <c r="M140" s="257" t="s">
        <v>1</v>
      </c>
      <c r="N140" s="258" t="s">
        <v>44</v>
      </c>
      <c r="O140" s="72"/>
      <c r="P140" s="201">
        <f t="shared" si="1"/>
        <v>0</v>
      </c>
      <c r="Q140" s="201">
        <v>0.0001</v>
      </c>
      <c r="R140" s="201">
        <f t="shared" si="2"/>
        <v>0.001</v>
      </c>
      <c r="S140" s="201">
        <v>0</v>
      </c>
      <c r="T140" s="202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371</v>
      </c>
      <c r="AT140" s="203" t="s">
        <v>317</v>
      </c>
      <c r="AU140" s="203" t="s">
        <v>87</v>
      </c>
      <c r="AY140" s="18" t="s">
        <v>174</v>
      </c>
      <c r="BE140" s="204">
        <f t="shared" si="4"/>
        <v>0</v>
      </c>
      <c r="BF140" s="204">
        <f t="shared" si="5"/>
        <v>0</v>
      </c>
      <c r="BG140" s="204">
        <f t="shared" si="6"/>
        <v>0</v>
      </c>
      <c r="BH140" s="204">
        <f t="shared" si="7"/>
        <v>0</v>
      </c>
      <c r="BI140" s="204">
        <f t="shared" si="8"/>
        <v>0</v>
      </c>
      <c r="BJ140" s="18" t="s">
        <v>87</v>
      </c>
      <c r="BK140" s="204">
        <f t="shared" si="9"/>
        <v>0</v>
      </c>
      <c r="BL140" s="18" t="s">
        <v>278</v>
      </c>
      <c r="BM140" s="203" t="s">
        <v>2922</v>
      </c>
    </row>
    <row r="141" spans="1:65" s="2" customFormat="1" ht="14.45" customHeight="1">
      <c r="A141" s="35"/>
      <c r="B141" s="36"/>
      <c r="C141" s="249" t="s">
        <v>278</v>
      </c>
      <c r="D141" s="249" t="s">
        <v>317</v>
      </c>
      <c r="E141" s="250" t="s">
        <v>2923</v>
      </c>
      <c r="F141" s="251" t="s">
        <v>2924</v>
      </c>
      <c r="G141" s="252" t="s">
        <v>595</v>
      </c>
      <c r="H141" s="253">
        <v>3</v>
      </c>
      <c r="I141" s="254"/>
      <c r="J141" s="255">
        <f t="shared" si="0"/>
        <v>0</v>
      </c>
      <c r="K141" s="251" t="s">
        <v>1</v>
      </c>
      <c r="L141" s="256"/>
      <c r="M141" s="257" t="s">
        <v>1</v>
      </c>
      <c r="N141" s="258" t="s">
        <v>44</v>
      </c>
      <c r="O141" s="72"/>
      <c r="P141" s="201">
        <f t="shared" si="1"/>
        <v>0</v>
      </c>
      <c r="Q141" s="201">
        <v>0.0001</v>
      </c>
      <c r="R141" s="201">
        <f t="shared" si="2"/>
        <v>0.00030000000000000003</v>
      </c>
      <c r="S141" s="201">
        <v>0</v>
      </c>
      <c r="T141" s="202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371</v>
      </c>
      <c r="AT141" s="203" t="s">
        <v>317</v>
      </c>
      <c r="AU141" s="203" t="s">
        <v>87</v>
      </c>
      <c r="AY141" s="18" t="s">
        <v>174</v>
      </c>
      <c r="BE141" s="204">
        <f t="shared" si="4"/>
        <v>0</v>
      </c>
      <c r="BF141" s="204">
        <f t="shared" si="5"/>
        <v>0</v>
      </c>
      <c r="BG141" s="204">
        <f t="shared" si="6"/>
        <v>0</v>
      </c>
      <c r="BH141" s="204">
        <f t="shared" si="7"/>
        <v>0</v>
      </c>
      <c r="BI141" s="204">
        <f t="shared" si="8"/>
        <v>0</v>
      </c>
      <c r="BJ141" s="18" t="s">
        <v>87</v>
      </c>
      <c r="BK141" s="204">
        <f t="shared" si="9"/>
        <v>0</v>
      </c>
      <c r="BL141" s="18" t="s">
        <v>278</v>
      </c>
      <c r="BM141" s="203" t="s">
        <v>2925</v>
      </c>
    </row>
    <row r="142" spans="1:65" s="2" customFormat="1" ht="14.45" customHeight="1">
      <c r="A142" s="35"/>
      <c r="B142" s="36"/>
      <c r="C142" s="192" t="s">
        <v>282</v>
      </c>
      <c r="D142" s="192" t="s">
        <v>176</v>
      </c>
      <c r="E142" s="193" t="s">
        <v>2926</v>
      </c>
      <c r="F142" s="194" t="s">
        <v>2927</v>
      </c>
      <c r="G142" s="195" t="s">
        <v>595</v>
      </c>
      <c r="H142" s="196">
        <v>31</v>
      </c>
      <c r="I142" s="197"/>
      <c r="J142" s="198">
        <f t="shared" si="0"/>
        <v>0</v>
      </c>
      <c r="K142" s="194" t="s">
        <v>1</v>
      </c>
      <c r="L142" s="40"/>
      <c r="M142" s="199" t="s">
        <v>1</v>
      </c>
      <c r="N142" s="200" t="s">
        <v>44</v>
      </c>
      <c r="O142" s="72"/>
      <c r="P142" s="201">
        <f t="shared" si="1"/>
        <v>0</v>
      </c>
      <c r="Q142" s="201">
        <v>0</v>
      </c>
      <c r="R142" s="201">
        <f t="shared" si="2"/>
        <v>0</v>
      </c>
      <c r="S142" s="201">
        <v>0</v>
      </c>
      <c r="T142" s="202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3" t="s">
        <v>278</v>
      </c>
      <c r="AT142" s="203" t="s">
        <v>176</v>
      </c>
      <c r="AU142" s="203" t="s">
        <v>87</v>
      </c>
      <c r="AY142" s="18" t="s">
        <v>174</v>
      </c>
      <c r="BE142" s="204">
        <f t="shared" si="4"/>
        <v>0</v>
      </c>
      <c r="BF142" s="204">
        <f t="shared" si="5"/>
        <v>0</v>
      </c>
      <c r="BG142" s="204">
        <f t="shared" si="6"/>
        <v>0</v>
      </c>
      <c r="BH142" s="204">
        <f t="shared" si="7"/>
        <v>0</v>
      </c>
      <c r="BI142" s="204">
        <f t="shared" si="8"/>
        <v>0</v>
      </c>
      <c r="BJ142" s="18" t="s">
        <v>87</v>
      </c>
      <c r="BK142" s="204">
        <f t="shared" si="9"/>
        <v>0</v>
      </c>
      <c r="BL142" s="18" t="s">
        <v>278</v>
      </c>
      <c r="BM142" s="203" t="s">
        <v>2928</v>
      </c>
    </row>
    <row r="143" spans="1:65" s="2" customFormat="1" ht="14.45" customHeight="1">
      <c r="A143" s="35"/>
      <c r="B143" s="36"/>
      <c r="C143" s="249" t="s">
        <v>292</v>
      </c>
      <c r="D143" s="249" t="s">
        <v>317</v>
      </c>
      <c r="E143" s="250" t="s">
        <v>2929</v>
      </c>
      <c r="F143" s="251" t="s">
        <v>2930</v>
      </c>
      <c r="G143" s="252" t="s">
        <v>595</v>
      </c>
      <c r="H143" s="253">
        <v>6</v>
      </c>
      <c r="I143" s="254"/>
      <c r="J143" s="255">
        <f t="shared" si="0"/>
        <v>0</v>
      </c>
      <c r="K143" s="251" t="s">
        <v>1</v>
      </c>
      <c r="L143" s="256"/>
      <c r="M143" s="257" t="s">
        <v>1</v>
      </c>
      <c r="N143" s="258" t="s">
        <v>44</v>
      </c>
      <c r="O143" s="72"/>
      <c r="P143" s="201">
        <f t="shared" si="1"/>
        <v>0</v>
      </c>
      <c r="Q143" s="201">
        <v>0.00016</v>
      </c>
      <c r="R143" s="201">
        <f t="shared" si="2"/>
        <v>0.0009600000000000001</v>
      </c>
      <c r="S143" s="201">
        <v>0</v>
      </c>
      <c r="T143" s="202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371</v>
      </c>
      <c r="AT143" s="203" t="s">
        <v>317</v>
      </c>
      <c r="AU143" s="203" t="s">
        <v>87</v>
      </c>
      <c r="AY143" s="18" t="s">
        <v>174</v>
      </c>
      <c r="BE143" s="204">
        <f t="shared" si="4"/>
        <v>0</v>
      </c>
      <c r="BF143" s="204">
        <f t="shared" si="5"/>
        <v>0</v>
      </c>
      <c r="BG143" s="204">
        <f t="shared" si="6"/>
        <v>0</v>
      </c>
      <c r="BH143" s="204">
        <f t="shared" si="7"/>
        <v>0</v>
      </c>
      <c r="BI143" s="204">
        <f t="shared" si="8"/>
        <v>0</v>
      </c>
      <c r="BJ143" s="18" t="s">
        <v>87</v>
      </c>
      <c r="BK143" s="204">
        <f t="shared" si="9"/>
        <v>0</v>
      </c>
      <c r="BL143" s="18" t="s">
        <v>278</v>
      </c>
      <c r="BM143" s="203" t="s">
        <v>2931</v>
      </c>
    </row>
    <row r="144" spans="1:65" s="2" customFormat="1" ht="14.45" customHeight="1">
      <c r="A144" s="35"/>
      <c r="B144" s="36"/>
      <c r="C144" s="249" t="s">
        <v>298</v>
      </c>
      <c r="D144" s="249" t="s">
        <v>317</v>
      </c>
      <c r="E144" s="250" t="s">
        <v>2932</v>
      </c>
      <c r="F144" s="251" t="s">
        <v>2933</v>
      </c>
      <c r="G144" s="252" t="s">
        <v>595</v>
      </c>
      <c r="H144" s="253">
        <v>3</v>
      </c>
      <c r="I144" s="254"/>
      <c r="J144" s="255">
        <f t="shared" si="0"/>
        <v>0</v>
      </c>
      <c r="K144" s="251" t="s">
        <v>1</v>
      </c>
      <c r="L144" s="256"/>
      <c r="M144" s="257" t="s">
        <v>1</v>
      </c>
      <c r="N144" s="258" t="s">
        <v>44</v>
      </c>
      <c r="O144" s="72"/>
      <c r="P144" s="201">
        <f t="shared" si="1"/>
        <v>0</v>
      </c>
      <c r="Q144" s="201">
        <v>0.00013</v>
      </c>
      <c r="R144" s="201">
        <f t="shared" si="2"/>
        <v>0.00038999999999999994</v>
      </c>
      <c r="S144" s="201">
        <v>0</v>
      </c>
      <c r="T144" s="202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3" t="s">
        <v>371</v>
      </c>
      <c r="AT144" s="203" t="s">
        <v>317</v>
      </c>
      <c r="AU144" s="203" t="s">
        <v>87</v>
      </c>
      <c r="AY144" s="18" t="s">
        <v>174</v>
      </c>
      <c r="BE144" s="204">
        <f t="shared" si="4"/>
        <v>0</v>
      </c>
      <c r="BF144" s="204">
        <f t="shared" si="5"/>
        <v>0</v>
      </c>
      <c r="BG144" s="204">
        <f t="shared" si="6"/>
        <v>0</v>
      </c>
      <c r="BH144" s="204">
        <f t="shared" si="7"/>
        <v>0</v>
      </c>
      <c r="BI144" s="204">
        <f t="shared" si="8"/>
        <v>0</v>
      </c>
      <c r="BJ144" s="18" t="s">
        <v>87</v>
      </c>
      <c r="BK144" s="204">
        <f t="shared" si="9"/>
        <v>0</v>
      </c>
      <c r="BL144" s="18" t="s">
        <v>278</v>
      </c>
      <c r="BM144" s="203" t="s">
        <v>2934</v>
      </c>
    </row>
    <row r="145" spans="1:65" s="2" customFormat="1" ht="14.45" customHeight="1">
      <c r="A145" s="35"/>
      <c r="B145" s="36"/>
      <c r="C145" s="249" t="s">
        <v>304</v>
      </c>
      <c r="D145" s="249" t="s">
        <v>317</v>
      </c>
      <c r="E145" s="250" t="s">
        <v>2935</v>
      </c>
      <c r="F145" s="251" t="s">
        <v>2936</v>
      </c>
      <c r="G145" s="252" t="s">
        <v>595</v>
      </c>
      <c r="H145" s="253">
        <v>3</v>
      </c>
      <c r="I145" s="254"/>
      <c r="J145" s="255">
        <f t="shared" si="0"/>
        <v>0</v>
      </c>
      <c r="K145" s="251" t="s">
        <v>1</v>
      </c>
      <c r="L145" s="256"/>
      <c r="M145" s="257" t="s">
        <v>1</v>
      </c>
      <c r="N145" s="258" t="s">
        <v>44</v>
      </c>
      <c r="O145" s="72"/>
      <c r="P145" s="201">
        <f t="shared" si="1"/>
        <v>0</v>
      </c>
      <c r="Q145" s="201">
        <v>0.0003</v>
      </c>
      <c r="R145" s="201">
        <f t="shared" si="2"/>
        <v>0.0009</v>
      </c>
      <c r="S145" s="201">
        <v>0</v>
      </c>
      <c r="T145" s="202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371</v>
      </c>
      <c r="AT145" s="203" t="s">
        <v>317</v>
      </c>
      <c r="AU145" s="203" t="s">
        <v>87</v>
      </c>
      <c r="AY145" s="18" t="s">
        <v>174</v>
      </c>
      <c r="BE145" s="204">
        <f t="shared" si="4"/>
        <v>0</v>
      </c>
      <c r="BF145" s="204">
        <f t="shared" si="5"/>
        <v>0</v>
      </c>
      <c r="BG145" s="204">
        <f t="shared" si="6"/>
        <v>0</v>
      </c>
      <c r="BH145" s="204">
        <f t="shared" si="7"/>
        <v>0</v>
      </c>
      <c r="BI145" s="204">
        <f t="shared" si="8"/>
        <v>0</v>
      </c>
      <c r="BJ145" s="18" t="s">
        <v>87</v>
      </c>
      <c r="BK145" s="204">
        <f t="shared" si="9"/>
        <v>0</v>
      </c>
      <c r="BL145" s="18" t="s">
        <v>278</v>
      </c>
      <c r="BM145" s="203" t="s">
        <v>2937</v>
      </c>
    </row>
    <row r="146" spans="1:65" s="2" customFormat="1" ht="14.45" customHeight="1">
      <c r="A146" s="35"/>
      <c r="B146" s="36"/>
      <c r="C146" s="249" t="s">
        <v>7</v>
      </c>
      <c r="D146" s="249" t="s">
        <v>317</v>
      </c>
      <c r="E146" s="250" t="s">
        <v>2938</v>
      </c>
      <c r="F146" s="251" t="s">
        <v>2939</v>
      </c>
      <c r="G146" s="252" t="s">
        <v>595</v>
      </c>
      <c r="H146" s="253">
        <v>6</v>
      </c>
      <c r="I146" s="254"/>
      <c r="J146" s="255">
        <f t="shared" si="0"/>
        <v>0</v>
      </c>
      <c r="K146" s="251" t="s">
        <v>1</v>
      </c>
      <c r="L146" s="256"/>
      <c r="M146" s="257" t="s">
        <v>1</v>
      </c>
      <c r="N146" s="258" t="s">
        <v>44</v>
      </c>
      <c r="O146" s="72"/>
      <c r="P146" s="201">
        <f t="shared" si="1"/>
        <v>0</v>
      </c>
      <c r="Q146" s="201">
        <v>0.0003</v>
      </c>
      <c r="R146" s="201">
        <f t="shared" si="2"/>
        <v>0.0018</v>
      </c>
      <c r="S146" s="201">
        <v>0</v>
      </c>
      <c r="T146" s="202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371</v>
      </c>
      <c r="AT146" s="203" t="s">
        <v>317</v>
      </c>
      <c r="AU146" s="203" t="s">
        <v>87</v>
      </c>
      <c r="AY146" s="18" t="s">
        <v>174</v>
      </c>
      <c r="BE146" s="204">
        <f t="shared" si="4"/>
        <v>0</v>
      </c>
      <c r="BF146" s="204">
        <f t="shared" si="5"/>
        <v>0</v>
      </c>
      <c r="BG146" s="204">
        <f t="shared" si="6"/>
        <v>0</v>
      </c>
      <c r="BH146" s="204">
        <f t="shared" si="7"/>
        <v>0</v>
      </c>
      <c r="BI146" s="204">
        <f t="shared" si="8"/>
        <v>0</v>
      </c>
      <c r="BJ146" s="18" t="s">
        <v>87</v>
      </c>
      <c r="BK146" s="204">
        <f t="shared" si="9"/>
        <v>0</v>
      </c>
      <c r="BL146" s="18" t="s">
        <v>278</v>
      </c>
      <c r="BM146" s="203" t="s">
        <v>2940</v>
      </c>
    </row>
    <row r="147" spans="1:65" s="2" customFormat="1" ht="14.45" customHeight="1">
      <c r="A147" s="35"/>
      <c r="B147" s="36"/>
      <c r="C147" s="249" t="s">
        <v>316</v>
      </c>
      <c r="D147" s="249" t="s">
        <v>317</v>
      </c>
      <c r="E147" s="250" t="s">
        <v>2941</v>
      </c>
      <c r="F147" s="251" t="s">
        <v>2942</v>
      </c>
      <c r="G147" s="252" t="s">
        <v>595</v>
      </c>
      <c r="H147" s="253">
        <v>3</v>
      </c>
      <c r="I147" s="254"/>
      <c r="J147" s="255">
        <f t="shared" si="0"/>
        <v>0</v>
      </c>
      <c r="K147" s="251" t="s">
        <v>1</v>
      </c>
      <c r="L147" s="256"/>
      <c r="M147" s="257" t="s">
        <v>1</v>
      </c>
      <c r="N147" s="258" t="s">
        <v>44</v>
      </c>
      <c r="O147" s="72"/>
      <c r="P147" s="201">
        <f t="shared" si="1"/>
        <v>0</v>
      </c>
      <c r="Q147" s="201">
        <v>0.0003</v>
      </c>
      <c r="R147" s="201">
        <f t="shared" si="2"/>
        <v>0.0009</v>
      </c>
      <c r="S147" s="201">
        <v>0</v>
      </c>
      <c r="T147" s="202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3" t="s">
        <v>371</v>
      </c>
      <c r="AT147" s="203" t="s">
        <v>317</v>
      </c>
      <c r="AU147" s="203" t="s">
        <v>87</v>
      </c>
      <c r="AY147" s="18" t="s">
        <v>174</v>
      </c>
      <c r="BE147" s="204">
        <f t="shared" si="4"/>
        <v>0</v>
      </c>
      <c r="BF147" s="204">
        <f t="shared" si="5"/>
        <v>0</v>
      </c>
      <c r="BG147" s="204">
        <f t="shared" si="6"/>
        <v>0</v>
      </c>
      <c r="BH147" s="204">
        <f t="shared" si="7"/>
        <v>0</v>
      </c>
      <c r="BI147" s="204">
        <f t="shared" si="8"/>
        <v>0</v>
      </c>
      <c r="BJ147" s="18" t="s">
        <v>87</v>
      </c>
      <c r="BK147" s="204">
        <f t="shared" si="9"/>
        <v>0</v>
      </c>
      <c r="BL147" s="18" t="s">
        <v>278</v>
      </c>
      <c r="BM147" s="203" t="s">
        <v>2943</v>
      </c>
    </row>
    <row r="148" spans="1:65" s="2" customFormat="1" ht="14.45" customHeight="1">
      <c r="A148" s="35"/>
      <c r="B148" s="36"/>
      <c r="C148" s="249" t="s">
        <v>322</v>
      </c>
      <c r="D148" s="249" t="s">
        <v>317</v>
      </c>
      <c r="E148" s="250" t="s">
        <v>2944</v>
      </c>
      <c r="F148" s="251" t="s">
        <v>2945</v>
      </c>
      <c r="G148" s="252" t="s">
        <v>595</v>
      </c>
      <c r="H148" s="253">
        <v>10</v>
      </c>
      <c r="I148" s="254"/>
      <c r="J148" s="255">
        <f t="shared" si="0"/>
        <v>0</v>
      </c>
      <c r="K148" s="251" t="s">
        <v>1</v>
      </c>
      <c r="L148" s="256"/>
      <c r="M148" s="257" t="s">
        <v>1</v>
      </c>
      <c r="N148" s="258" t="s">
        <v>44</v>
      </c>
      <c r="O148" s="72"/>
      <c r="P148" s="201">
        <f t="shared" si="1"/>
        <v>0</v>
      </c>
      <c r="Q148" s="201">
        <v>0.00013</v>
      </c>
      <c r="R148" s="201">
        <f t="shared" si="2"/>
        <v>0.0013</v>
      </c>
      <c r="S148" s="201">
        <v>0</v>
      </c>
      <c r="T148" s="202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3" t="s">
        <v>371</v>
      </c>
      <c r="AT148" s="203" t="s">
        <v>317</v>
      </c>
      <c r="AU148" s="203" t="s">
        <v>87</v>
      </c>
      <c r="AY148" s="18" t="s">
        <v>174</v>
      </c>
      <c r="BE148" s="204">
        <f t="shared" si="4"/>
        <v>0</v>
      </c>
      <c r="BF148" s="204">
        <f t="shared" si="5"/>
        <v>0</v>
      </c>
      <c r="BG148" s="204">
        <f t="shared" si="6"/>
        <v>0</v>
      </c>
      <c r="BH148" s="204">
        <f t="shared" si="7"/>
        <v>0</v>
      </c>
      <c r="BI148" s="204">
        <f t="shared" si="8"/>
        <v>0</v>
      </c>
      <c r="BJ148" s="18" t="s">
        <v>87</v>
      </c>
      <c r="BK148" s="204">
        <f t="shared" si="9"/>
        <v>0</v>
      </c>
      <c r="BL148" s="18" t="s">
        <v>278</v>
      </c>
      <c r="BM148" s="203" t="s">
        <v>2946</v>
      </c>
    </row>
    <row r="149" spans="1:65" s="2" customFormat="1" ht="14.45" customHeight="1">
      <c r="A149" s="35"/>
      <c r="B149" s="36"/>
      <c r="C149" s="192" t="s">
        <v>327</v>
      </c>
      <c r="D149" s="192" t="s">
        <v>176</v>
      </c>
      <c r="E149" s="193" t="s">
        <v>2947</v>
      </c>
      <c r="F149" s="194" t="s">
        <v>2948</v>
      </c>
      <c r="G149" s="195" t="s">
        <v>595</v>
      </c>
      <c r="H149" s="196">
        <v>3</v>
      </c>
      <c r="I149" s="197"/>
      <c r="J149" s="198">
        <f t="shared" si="0"/>
        <v>0</v>
      </c>
      <c r="K149" s="194" t="s">
        <v>1</v>
      </c>
      <c r="L149" s="40"/>
      <c r="M149" s="199" t="s">
        <v>1</v>
      </c>
      <c r="N149" s="200" t="s">
        <v>44</v>
      </c>
      <c r="O149" s="72"/>
      <c r="P149" s="201">
        <f t="shared" si="1"/>
        <v>0</v>
      </c>
      <c r="Q149" s="201">
        <v>0</v>
      </c>
      <c r="R149" s="201">
        <f t="shared" si="2"/>
        <v>0</v>
      </c>
      <c r="S149" s="201">
        <v>0</v>
      </c>
      <c r="T149" s="202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278</v>
      </c>
      <c r="AT149" s="203" t="s">
        <v>176</v>
      </c>
      <c r="AU149" s="203" t="s">
        <v>87</v>
      </c>
      <c r="AY149" s="18" t="s">
        <v>174</v>
      </c>
      <c r="BE149" s="204">
        <f t="shared" si="4"/>
        <v>0</v>
      </c>
      <c r="BF149" s="204">
        <f t="shared" si="5"/>
        <v>0</v>
      </c>
      <c r="BG149" s="204">
        <f t="shared" si="6"/>
        <v>0</v>
      </c>
      <c r="BH149" s="204">
        <f t="shared" si="7"/>
        <v>0</v>
      </c>
      <c r="BI149" s="204">
        <f t="shared" si="8"/>
        <v>0</v>
      </c>
      <c r="BJ149" s="18" t="s">
        <v>87</v>
      </c>
      <c r="BK149" s="204">
        <f t="shared" si="9"/>
        <v>0</v>
      </c>
      <c r="BL149" s="18" t="s">
        <v>278</v>
      </c>
      <c r="BM149" s="203" t="s">
        <v>2949</v>
      </c>
    </row>
    <row r="150" spans="1:65" s="2" customFormat="1" ht="14.45" customHeight="1">
      <c r="A150" s="35"/>
      <c r="B150" s="36"/>
      <c r="C150" s="249" t="s">
        <v>331</v>
      </c>
      <c r="D150" s="249" t="s">
        <v>317</v>
      </c>
      <c r="E150" s="250" t="s">
        <v>2950</v>
      </c>
      <c r="F150" s="251" t="s">
        <v>2951</v>
      </c>
      <c r="G150" s="252" t="s">
        <v>595</v>
      </c>
      <c r="H150" s="253">
        <v>3</v>
      </c>
      <c r="I150" s="254"/>
      <c r="J150" s="255">
        <f t="shared" si="0"/>
        <v>0</v>
      </c>
      <c r="K150" s="251" t="s">
        <v>1</v>
      </c>
      <c r="L150" s="256"/>
      <c r="M150" s="257" t="s">
        <v>1</v>
      </c>
      <c r="N150" s="258" t="s">
        <v>44</v>
      </c>
      <c r="O150" s="72"/>
      <c r="P150" s="201">
        <f t="shared" si="1"/>
        <v>0</v>
      </c>
      <c r="Q150" s="201">
        <v>0.0042</v>
      </c>
      <c r="R150" s="201">
        <f t="shared" si="2"/>
        <v>0.0126</v>
      </c>
      <c r="S150" s="201">
        <v>0</v>
      </c>
      <c r="T150" s="202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371</v>
      </c>
      <c r="AT150" s="203" t="s">
        <v>317</v>
      </c>
      <c r="AU150" s="203" t="s">
        <v>87</v>
      </c>
      <c r="AY150" s="18" t="s">
        <v>174</v>
      </c>
      <c r="BE150" s="204">
        <f t="shared" si="4"/>
        <v>0</v>
      </c>
      <c r="BF150" s="204">
        <f t="shared" si="5"/>
        <v>0</v>
      </c>
      <c r="BG150" s="204">
        <f t="shared" si="6"/>
        <v>0</v>
      </c>
      <c r="BH150" s="204">
        <f t="shared" si="7"/>
        <v>0</v>
      </c>
      <c r="BI150" s="204">
        <f t="shared" si="8"/>
        <v>0</v>
      </c>
      <c r="BJ150" s="18" t="s">
        <v>87</v>
      </c>
      <c r="BK150" s="204">
        <f t="shared" si="9"/>
        <v>0</v>
      </c>
      <c r="BL150" s="18" t="s">
        <v>278</v>
      </c>
      <c r="BM150" s="203" t="s">
        <v>2952</v>
      </c>
    </row>
    <row r="151" spans="1:65" s="2" customFormat="1" ht="14.45" customHeight="1">
      <c r="A151" s="35"/>
      <c r="B151" s="36"/>
      <c r="C151" s="192" t="s">
        <v>338</v>
      </c>
      <c r="D151" s="192" t="s">
        <v>176</v>
      </c>
      <c r="E151" s="193" t="s">
        <v>2953</v>
      </c>
      <c r="F151" s="194" t="s">
        <v>2954</v>
      </c>
      <c r="G151" s="195" t="s">
        <v>595</v>
      </c>
      <c r="H151" s="196">
        <v>20</v>
      </c>
      <c r="I151" s="197"/>
      <c r="J151" s="198">
        <f t="shared" si="0"/>
        <v>0</v>
      </c>
      <c r="K151" s="194" t="s">
        <v>1</v>
      </c>
      <c r="L151" s="40"/>
      <c r="M151" s="199" t="s">
        <v>1</v>
      </c>
      <c r="N151" s="200" t="s">
        <v>44</v>
      </c>
      <c r="O151" s="72"/>
      <c r="P151" s="201">
        <f t="shared" si="1"/>
        <v>0</v>
      </c>
      <c r="Q151" s="201">
        <v>0</v>
      </c>
      <c r="R151" s="201">
        <f t="shared" si="2"/>
        <v>0</v>
      </c>
      <c r="S151" s="201">
        <v>0</v>
      </c>
      <c r="T151" s="202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3" t="s">
        <v>278</v>
      </c>
      <c r="AT151" s="203" t="s">
        <v>176</v>
      </c>
      <c r="AU151" s="203" t="s">
        <v>87</v>
      </c>
      <c r="AY151" s="18" t="s">
        <v>174</v>
      </c>
      <c r="BE151" s="204">
        <f t="shared" si="4"/>
        <v>0</v>
      </c>
      <c r="BF151" s="204">
        <f t="shared" si="5"/>
        <v>0</v>
      </c>
      <c r="BG151" s="204">
        <f t="shared" si="6"/>
        <v>0</v>
      </c>
      <c r="BH151" s="204">
        <f t="shared" si="7"/>
        <v>0</v>
      </c>
      <c r="BI151" s="204">
        <f t="shared" si="8"/>
        <v>0</v>
      </c>
      <c r="BJ151" s="18" t="s">
        <v>87</v>
      </c>
      <c r="BK151" s="204">
        <f t="shared" si="9"/>
        <v>0</v>
      </c>
      <c r="BL151" s="18" t="s">
        <v>278</v>
      </c>
      <c r="BM151" s="203" t="s">
        <v>2955</v>
      </c>
    </row>
    <row r="152" spans="1:65" s="2" customFormat="1" ht="14.45" customHeight="1">
      <c r="A152" s="35"/>
      <c r="B152" s="36"/>
      <c r="C152" s="192" t="s">
        <v>344</v>
      </c>
      <c r="D152" s="192" t="s">
        <v>176</v>
      </c>
      <c r="E152" s="193" t="s">
        <v>2956</v>
      </c>
      <c r="F152" s="194" t="s">
        <v>2957</v>
      </c>
      <c r="G152" s="195" t="s">
        <v>595</v>
      </c>
      <c r="H152" s="196">
        <v>6</v>
      </c>
      <c r="I152" s="197"/>
      <c r="J152" s="198">
        <f t="shared" si="0"/>
        <v>0</v>
      </c>
      <c r="K152" s="194" t="s">
        <v>1</v>
      </c>
      <c r="L152" s="40"/>
      <c r="M152" s="199" t="s">
        <v>1</v>
      </c>
      <c r="N152" s="200" t="s">
        <v>44</v>
      </c>
      <c r="O152" s="72"/>
      <c r="P152" s="201">
        <f t="shared" si="1"/>
        <v>0</v>
      </c>
      <c r="Q152" s="201">
        <v>0</v>
      </c>
      <c r="R152" s="201">
        <f t="shared" si="2"/>
        <v>0</v>
      </c>
      <c r="S152" s="201">
        <v>0</v>
      </c>
      <c r="T152" s="202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3" t="s">
        <v>278</v>
      </c>
      <c r="AT152" s="203" t="s">
        <v>176</v>
      </c>
      <c r="AU152" s="203" t="s">
        <v>87</v>
      </c>
      <c r="AY152" s="18" t="s">
        <v>174</v>
      </c>
      <c r="BE152" s="204">
        <f t="shared" si="4"/>
        <v>0</v>
      </c>
      <c r="BF152" s="204">
        <f t="shared" si="5"/>
        <v>0</v>
      </c>
      <c r="BG152" s="204">
        <f t="shared" si="6"/>
        <v>0</v>
      </c>
      <c r="BH152" s="204">
        <f t="shared" si="7"/>
        <v>0</v>
      </c>
      <c r="BI152" s="204">
        <f t="shared" si="8"/>
        <v>0</v>
      </c>
      <c r="BJ152" s="18" t="s">
        <v>87</v>
      </c>
      <c r="BK152" s="204">
        <f t="shared" si="9"/>
        <v>0</v>
      </c>
      <c r="BL152" s="18" t="s">
        <v>278</v>
      </c>
      <c r="BM152" s="203" t="s">
        <v>2958</v>
      </c>
    </row>
    <row r="153" spans="1:65" s="2" customFormat="1" ht="14.45" customHeight="1">
      <c r="A153" s="35"/>
      <c r="B153" s="36"/>
      <c r="C153" s="249" t="s">
        <v>349</v>
      </c>
      <c r="D153" s="249" t="s">
        <v>317</v>
      </c>
      <c r="E153" s="250" t="s">
        <v>2959</v>
      </c>
      <c r="F153" s="251" t="s">
        <v>2960</v>
      </c>
      <c r="G153" s="252" t="s">
        <v>595</v>
      </c>
      <c r="H153" s="253">
        <v>6</v>
      </c>
      <c r="I153" s="254"/>
      <c r="J153" s="255">
        <f t="shared" si="0"/>
        <v>0</v>
      </c>
      <c r="K153" s="251" t="s">
        <v>1</v>
      </c>
      <c r="L153" s="256"/>
      <c r="M153" s="257" t="s">
        <v>1</v>
      </c>
      <c r="N153" s="258" t="s">
        <v>44</v>
      </c>
      <c r="O153" s="72"/>
      <c r="P153" s="201">
        <f t="shared" si="1"/>
        <v>0</v>
      </c>
      <c r="Q153" s="201">
        <v>0</v>
      </c>
      <c r="R153" s="201">
        <f t="shared" si="2"/>
        <v>0</v>
      </c>
      <c r="S153" s="201">
        <v>0</v>
      </c>
      <c r="T153" s="202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3" t="s">
        <v>371</v>
      </c>
      <c r="AT153" s="203" t="s">
        <v>317</v>
      </c>
      <c r="AU153" s="203" t="s">
        <v>87</v>
      </c>
      <c r="AY153" s="18" t="s">
        <v>174</v>
      </c>
      <c r="BE153" s="204">
        <f t="shared" si="4"/>
        <v>0</v>
      </c>
      <c r="BF153" s="204">
        <f t="shared" si="5"/>
        <v>0</v>
      </c>
      <c r="BG153" s="204">
        <f t="shared" si="6"/>
        <v>0</v>
      </c>
      <c r="BH153" s="204">
        <f t="shared" si="7"/>
        <v>0</v>
      </c>
      <c r="BI153" s="204">
        <f t="shared" si="8"/>
        <v>0</v>
      </c>
      <c r="BJ153" s="18" t="s">
        <v>87</v>
      </c>
      <c r="BK153" s="204">
        <f t="shared" si="9"/>
        <v>0</v>
      </c>
      <c r="BL153" s="18" t="s">
        <v>278</v>
      </c>
      <c r="BM153" s="203" t="s">
        <v>2961</v>
      </c>
    </row>
    <row r="154" spans="1:65" s="2" customFormat="1" ht="14.45" customHeight="1">
      <c r="A154" s="35"/>
      <c r="B154" s="36"/>
      <c r="C154" s="192" t="s">
        <v>354</v>
      </c>
      <c r="D154" s="192" t="s">
        <v>176</v>
      </c>
      <c r="E154" s="193" t="s">
        <v>2962</v>
      </c>
      <c r="F154" s="194" t="s">
        <v>2963</v>
      </c>
      <c r="G154" s="195" t="s">
        <v>595</v>
      </c>
      <c r="H154" s="196">
        <v>3</v>
      </c>
      <c r="I154" s="197"/>
      <c r="J154" s="198">
        <f t="shared" si="0"/>
        <v>0</v>
      </c>
      <c r="K154" s="194" t="s">
        <v>1</v>
      </c>
      <c r="L154" s="40"/>
      <c r="M154" s="199" t="s">
        <v>1</v>
      </c>
      <c r="N154" s="200" t="s">
        <v>44</v>
      </c>
      <c r="O154" s="72"/>
      <c r="P154" s="201">
        <f t="shared" si="1"/>
        <v>0</v>
      </c>
      <c r="Q154" s="201">
        <v>0</v>
      </c>
      <c r="R154" s="201">
        <f t="shared" si="2"/>
        <v>0</v>
      </c>
      <c r="S154" s="201">
        <v>0</v>
      </c>
      <c r="T154" s="202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3" t="s">
        <v>278</v>
      </c>
      <c r="AT154" s="203" t="s">
        <v>176</v>
      </c>
      <c r="AU154" s="203" t="s">
        <v>87</v>
      </c>
      <c r="AY154" s="18" t="s">
        <v>174</v>
      </c>
      <c r="BE154" s="204">
        <f t="shared" si="4"/>
        <v>0</v>
      </c>
      <c r="BF154" s="204">
        <f t="shared" si="5"/>
        <v>0</v>
      </c>
      <c r="BG154" s="204">
        <f t="shared" si="6"/>
        <v>0</v>
      </c>
      <c r="BH154" s="204">
        <f t="shared" si="7"/>
        <v>0</v>
      </c>
      <c r="BI154" s="204">
        <f t="shared" si="8"/>
        <v>0</v>
      </c>
      <c r="BJ154" s="18" t="s">
        <v>87</v>
      </c>
      <c r="BK154" s="204">
        <f t="shared" si="9"/>
        <v>0</v>
      </c>
      <c r="BL154" s="18" t="s">
        <v>278</v>
      </c>
      <c r="BM154" s="203" t="s">
        <v>2964</v>
      </c>
    </row>
    <row r="155" spans="1:65" s="2" customFormat="1" ht="14.45" customHeight="1">
      <c r="A155" s="35"/>
      <c r="B155" s="36"/>
      <c r="C155" s="249" t="s">
        <v>360</v>
      </c>
      <c r="D155" s="249" t="s">
        <v>317</v>
      </c>
      <c r="E155" s="250" t="s">
        <v>2965</v>
      </c>
      <c r="F155" s="251" t="s">
        <v>2966</v>
      </c>
      <c r="G155" s="252" t="s">
        <v>595</v>
      </c>
      <c r="H155" s="253">
        <v>3</v>
      </c>
      <c r="I155" s="254"/>
      <c r="J155" s="255">
        <f t="shared" si="0"/>
        <v>0</v>
      </c>
      <c r="K155" s="251" t="s">
        <v>1</v>
      </c>
      <c r="L155" s="256"/>
      <c r="M155" s="257" t="s">
        <v>1</v>
      </c>
      <c r="N155" s="258" t="s">
        <v>44</v>
      </c>
      <c r="O155" s="72"/>
      <c r="P155" s="201">
        <f t="shared" si="1"/>
        <v>0</v>
      </c>
      <c r="Q155" s="201">
        <v>0.002</v>
      </c>
      <c r="R155" s="201">
        <f t="shared" si="2"/>
        <v>0.006</v>
      </c>
      <c r="S155" s="201">
        <v>0</v>
      </c>
      <c r="T155" s="202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3" t="s">
        <v>371</v>
      </c>
      <c r="AT155" s="203" t="s">
        <v>317</v>
      </c>
      <c r="AU155" s="203" t="s">
        <v>87</v>
      </c>
      <c r="AY155" s="18" t="s">
        <v>174</v>
      </c>
      <c r="BE155" s="204">
        <f t="shared" si="4"/>
        <v>0</v>
      </c>
      <c r="BF155" s="204">
        <f t="shared" si="5"/>
        <v>0</v>
      </c>
      <c r="BG155" s="204">
        <f t="shared" si="6"/>
        <v>0</v>
      </c>
      <c r="BH155" s="204">
        <f t="shared" si="7"/>
        <v>0</v>
      </c>
      <c r="BI155" s="204">
        <f t="shared" si="8"/>
        <v>0</v>
      </c>
      <c r="BJ155" s="18" t="s">
        <v>87</v>
      </c>
      <c r="BK155" s="204">
        <f t="shared" si="9"/>
        <v>0</v>
      </c>
      <c r="BL155" s="18" t="s">
        <v>278</v>
      </c>
      <c r="BM155" s="203" t="s">
        <v>2967</v>
      </c>
    </row>
    <row r="156" spans="1:65" s="2" customFormat="1" ht="14.45" customHeight="1">
      <c r="A156" s="35"/>
      <c r="B156" s="36"/>
      <c r="C156" s="249" t="s">
        <v>366</v>
      </c>
      <c r="D156" s="249" t="s">
        <v>317</v>
      </c>
      <c r="E156" s="250" t="s">
        <v>2968</v>
      </c>
      <c r="F156" s="251" t="s">
        <v>2969</v>
      </c>
      <c r="G156" s="252" t="s">
        <v>595</v>
      </c>
      <c r="H156" s="253">
        <v>9</v>
      </c>
      <c r="I156" s="254"/>
      <c r="J156" s="255">
        <f t="shared" si="0"/>
        <v>0</v>
      </c>
      <c r="K156" s="251" t="s">
        <v>1</v>
      </c>
      <c r="L156" s="256"/>
      <c r="M156" s="257" t="s">
        <v>1</v>
      </c>
      <c r="N156" s="258" t="s">
        <v>44</v>
      </c>
      <c r="O156" s="72"/>
      <c r="P156" s="201">
        <f t="shared" si="1"/>
        <v>0</v>
      </c>
      <c r="Q156" s="201">
        <v>0.00014</v>
      </c>
      <c r="R156" s="201">
        <f t="shared" si="2"/>
        <v>0.0012599999999999998</v>
      </c>
      <c r="S156" s="201">
        <v>0</v>
      </c>
      <c r="T156" s="202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3" t="s">
        <v>371</v>
      </c>
      <c r="AT156" s="203" t="s">
        <v>317</v>
      </c>
      <c r="AU156" s="203" t="s">
        <v>87</v>
      </c>
      <c r="AY156" s="18" t="s">
        <v>174</v>
      </c>
      <c r="BE156" s="204">
        <f t="shared" si="4"/>
        <v>0</v>
      </c>
      <c r="BF156" s="204">
        <f t="shared" si="5"/>
        <v>0</v>
      </c>
      <c r="BG156" s="204">
        <f t="shared" si="6"/>
        <v>0</v>
      </c>
      <c r="BH156" s="204">
        <f t="shared" si="7"/>
        <v>0</v>
      </c>
      <c r="BI156" s="204">
        <f t="shared" si="8"/>
        <v>0</v>
      </c>
      <c r="BJ156" s="18" t="s">
        <v>87</v>
      </c>
      <c r="BK156" s="204">
        <f t="shared" si="9"/>
        <v>0</v>
      </c>
      <c r="BL156" s="18" t="s">
        <v>278</v>
      </c>
      <c r="BM156" s="203" t="s">
        <v>2970</v>
      </c>
    </row>
    <row r="157" spans="1:65" s="2" customFormat="1" ht="14.45" customHeight="1">
      <c r="A157" s="35"/>
      <c r="B157" s="36"/>
      <c r="C157" s="192" t="s">
        <v>371</v>
      </c>
      <c r="D157" s="192" t="s">
        <v>176</v>
      </c>
      <c r="E157" s="193" t="s">
        <v>2971</v>
      </c>
      <c r="F157" s="194" t="s">
        <v>2972</v>
      </c>
      <c r="G157" s="195" t="s">
        <v>595</v>
      </c>
      <c r="H157" s="196">
        <v>60</v>
      </c>
      <c r="I157" s="197"/>
      <c r="J157" s="198">
        <f t="shared" si="0"/>
        <v>0</v>
      </c>
      <c r="K157" s="194" t="s">
        <v>1</v>
      </c>
      <c r="L157" s="40"/>
      <c r="M157" s="199" t="s">
        <v>1</v>
      </c>
      <c r="N157" s="200" t="s">
        <v>44</v>
      </c>
      <c r="O157" s="72"/>
      <c r="P157" s="201">
        <f t="shared" si="1"/>
        <v>0</v>
      </c>
      <c r="Q157" s="201">
        <v>0</v>
      </c>
      <c r="R157" s="201">
        <f t="shared" si="2"/>
        <v>0</v>
      </c>
      <c r="S157" s="201">
        <v>0</v>
      </c>
      <c r="T157" s="202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3" t="s">
        <v>278</v>
      </c>
      <c r="AT157" s="203" t="s">
        <v>176</v>
      </c>
      <c r="AU157" s="203" t="s">
        <v>87</v>
      </c>
      <c r="AY157" s="18" t="s">
        <v>174</v>
      </c>
      <c r="BE157" s="204">
        <f t="shared" si="4"/>
        <v>0</v>
      </c>
      <c r="BF157" s="204">
        <f t="shared" si="5"/>
        <v>0</v>
      </c>
      <c r="BG157" s="204">
        <f t="shared" si="6"/>
        <v>0</v>
      </c>
      <c r="BH157" s="204">
        <f t="shared" si="7"/>
        <v>0</v>
      </c>
      <c r="BI157" s="204">
        <f t="shared" si="8"/>
        <v>0</v>
      </c>
      <c r="BJ157" s="18" t="s">
        <v>87</v>
      </c>
      <c r="BK157" s="204">
        <f t="shared" si="9"/>
        <v>0</v>
      </c>
      <c r="BL157" s="18" t="s">
        <v>278</v>
      </c>
      <c r="BM157" s="203" t="s">
        <v>2973</v>
      </c>
    </row>
    <row r="158" spans="1:65" s="2" customFormat="1" ht="14.45" customHeight="1">
      <c r="A158" s="35"/>
      <c r="B158" s="36"/>
      <c r="C158" s="249" t="s">
        <v>377</v>
      </c>
      <c r="D158" s="249" t="s">
        <v>317</v>
      </c>
      <c r="E158" s="250" t="s">
        <v>2974</v>
      </c>
      <c r="F158" s="251" t="s">
        <v>2975</v>
      </c>
      <c r="G158" s="252" t="s">
        <v>595</v>
      </c>
      <c r="H158" s="253">
        <v>60</v>
      </c>
      <c r="I158" s="254"/>
      <c r="J158" s="255">
        <f t="shared" si="0"/>
        <v>0</v>
      </c>
      <c r="K158" s="251" t="s">
        <v>1</v>
      </c>
      <c r="L158" s="256"/>
      <c r="M158" s="257" t="s">
        <v>1</v>
      </c>
      <c r="N158" s="258" t="s">
        <v>44</v>
      </c>
      <c r="O158" s="72"/>
      <c r="P158" s="201">
        <f t="shared" si="1"/>
        <v>0</v>
      </c>
      <c r="Q158" s="201">
        <v>0.0003</v>
      </c>
      <c r="R158" s="201">
        <f t="shared" si="2"/>
        <v>0.018</v>
      </c>
      <c r="S158" s="201">
        <v>0</v>
      </c>
      <c r="T158" s="202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3" t="s">
        <v>371</v>
      </c>
      <c r="AT158" s="203" t="s">
        <v>317</v>
      </c>
      <c r="AU158" s="203" t="s">
        <v>87</v>
      </c>
      <c r="AY158" s="18" t="s">
        <v>174</v>
      </c>
      <c r="BE158" s="204">
        <f t="shared" si="4"/>
        <v>0</v>
      </c>
      <c r="BF158" s="204">
        <f t="shared" si="5"/>
        <v>0</v>
      </c>
      <c r="BG158" s="204">
        <f t="shared" si="6"/>
        <v>0</v>
      </c>
      <c r="BH158" s="204">
        <f t="shared" si="7"/>
        <v>0</v>
      </c>
      <c r="BI158" s="204">
        <f t="shared" si="8"/>
        <v>0</v>
      </c>
      <c r="BJ158" s="18" t="s">
        <v>87</v>
      </c>
      <c r="BK158" s="204">
        <f t="shared" si="9"/>
        <v>0</v>
      </c>
      <c r="BL158" s="18" t="s">
        <v>278</v>
      </c>
      <c r="BM158" s="203" t="s">
        <v>2976</v>
      </c>
    </row>
    <row r="159" spans="2:63" s="12" customFormat="1" ht="25.9" customHeight="1">
      <c r="B159" s="176"/>
      <c r="C159" s="177"/>
      <c r="D159" s="178" t="s">
        <v>78</v>
      </c>
      <c r="E159" s="179" t="s">
        <v>2977</v>
      </c>
      <c r="F159" s="179" t="s">
        <v>2978</v>
      </c>
      <c r="G159" s="177"/>
      <c r="H159" s="177"/>
      <c r="I159" s="180"/>
      <c r="J159" s="181">
        <f>BK159</f>
        <v>0</v>
      </c>
      <c r="K159" s="177"/>
      <c r="L159" s="182"/>
      <c r="M159" s="183"/>
      <c r="N159" s="184"/>
      <c r="O159" s="184"/>
      <c r="P159" s="185">
        <f>SUM(P160:P161)</f>
        <v>0</v>
      </c>
      <c r="Q159" s="184"/>
      <c r="R159" s="185">
        <f>SUM(R160:R161)</f>
        <v>0.0327</v>
      </c>
      <c r="S159" s="184"/>
      <c r="T159" s="186">
        <f>SUM(T160:T161)</f>
        <v>0</v>
      </c>
      <c r="AR159" s="187" t="s">
        <v>89</v>
      </c>
      <c r="AT159" s="188" t="s">
        <v>78</v>
      </c>
      <c r="AU159" s="188" t="s">
        <v>79</v>
      </c>
      <c r="AY159" s="187" t="s">
        <v>174</v>
      </c>
      <c r="BK159" s="189">
        <f>SUM(BK160:BK161)</f>
        <v>0</v>
      </c>
    </row>
    <row r="160" spans="1:65" s="2" customFormat="1" ht="14.45" customHeight="1">
      <c r="A160" s="35"/>
      <c r="B160" s="36"/>
      <c r="C160" s="192" t="s">
        <v>382</v>
      </c>
      <c r="D160" s="192" t="s">
        <v>176</v>
      </c>
      <c r="E160" s="193" t="s">
        <v>2979</v>
      </c>
      <c r="F160" s="194" t="s">
        <v>2980</v>
      </c>
      <c r="G160" s="195" t="s">
        <v>595</v>
      </c>
      <c r="H160" s="196">
        <v>1</v>
      </c>
      <c r="I160" s="197"/>
      <c r="J160" s="198">
        <f>ROUND(I160*H160,2)</f>
        <v>0</v>
      </c>
      <c r="K160" s="194" t="s">
        <v>1</v>
      </c>
      <c r="L160" s="40"/>
      <c r="M160" s="199" t="s">
        <v>1</v>
      </c>
      <c r="N160" s="200" t="s">
        <v>44</v>
      </c>
      <c r="O160" s="72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3" t="s">
        <v>278</v>
      </c>
      <c r="AT160" s="203" t="s">
        <v>176</v>
      </c>
      <c r="AU160" s="203" t="s">
        <v>87</v>
      </c>
      <c r="AY160" s="18" t="s">
        <v>174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8" t="s">
        <v>87</v>
      </c>
      <c r="BK160" s="204">
        <f>ROUND(I160*H160,2)</f>
        <v>0</v>
      </c>
      <c r="BL160" s="18" t="s">
        <v>278</v>
      </c>
      <c r="BM160" s="203" t="s">
        <v>2981</v>
      </c>
    </row>
    <row r="161" spans="1:65" s="2" customFormat="1" ht="14.45" customHeight="1">
      <c r="A161" s="35"/>
      <c r="B161" s="36"/>
      <c r="C161" s="249" t="s">
        <v>398</v>
      </c>
      <c r="D161" s="249" t="s">
        <v>317</v>
      </c>
      <c r="E161" s="250" t="s">
        <v>2982</v>
      </c>
      <c r="F161" s="251" t="s">
        <v>2983</v>
      </c>
      <c r="G161" s="252" t="s">
        <v>595</v>
      </c>
      <c r="H161" s="253">
        <v>1</v>
      </c>
      <c r="I161" s="254"/>
      <c r="J161" s="255">
        <f>ROUND(I161*H161,2)</f>
        <v>0</v>
      </c>
      <c r="K161" s="251" t="s">
        <v>1</v>
      </c>
      <c r="L161" s="256"/>
      <c r="M161" s="257" t="s">
        <v>1</v>
      </c>
      <c r="N161" s="258" t="s">
        <v>44</v>
      </c>
      <c r="O161" s="72"/>
      <c r="P161" s="201">
        <f>O161*H161</f>
        <v>0</v>
      </c>
      <c r="Q161" s="201">
        <v>0.0327</v>
      </c>
      <c r="R161" s="201">
        <f>Q161*H161</f>
        <v>0.0327</v>
      </c>
      <c r="S161" s="201">
        <v>0</v>
      </c>
      <c r="T161" s="20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371</v>
      </c>
      <c r="AT161" s="203" t="s">
        <v>317</v>
      </c>
      <c r="AU161" s="203" t="s">
        <v>87</v>
      </c>
      <c r="AY161" s="18" t="s">
        <v>174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8" t="s">
        <v>87</v>
      </c>
      <c r="BK161" s="204">
        <f>ROUND(I161*H161,2)</f>
        <v>0</v>
      </c>
      <c r="BL161" s="18" t="s">
        <v>278</v>
      </c>
      <c r="BM161" s="203" t="s">
        <v>2984</v>
      </c>
    </row>
    <row r="162" spans="2:63" s="12" customFormat="1" ht="25.9" customHeight="1">
      <c r="B162" s="176"/>
      <c r="C162" s="177"/>
      <c r="D162" s="178" t="s">
        <v>78</v>
      </c>
      <c r="E162" s="179" t="s">
        <v>1492</v>
      </c>
      <c r="F162" s="179" t="s">
        <v>1493</v>
      </c>
      <c r="G162" s="177"/>
      <c r="H162" s="177"/>
      <c r="I162" s="180"/>
      <c r="J162" s="181">
        <f>BK162</f>
        <v>0</v>
      </c>
      <c r="K162" s="177"/>
      <c r="L162" s="182"/>
      <c r="M162" s="183"/>
      <c r="N162" s="184"/>
      <c r="O162" s="184"/>
      <c r="P162" s="185">
        <f>P163</f>
        <v>0</v>
      </c>
      <c r="Q162" s="184"/>
      <c r="R162" s="185">
        <f>R163</f>
        <v>1.3196800000000002</v>
      </c>
      <c r="S162" s="184"/>
      <c r="T162" s="186">
        <f>T163</f>
        <v>0</v>
      </c>
      <c r="AR162" s="187" t="s">
        <v>89</v>
      </c>
      <c r="AT162" s="188" t="s">
        <v>78</v>
      </c>
      <c r="AU162" s="188" t="s">
        <v>79</v>
      </c>
      <c r="AY162" s="187" t="s">
        <v>174</v>
      </c>
      <c r="BK162" s="189">
        <f>BK163</f>
        <v>0</v>
      </c>
    </row>
    <row r="163" spans="2:63" s="12" customFormat="1" ht="22.9" customHeight="1">
      <c r="B163" s="176"/>
      <c r="C163" s="177"/>
      <c r="D163" s="178" t="s">
        <v>78</v>
      </c>
      <c r="E163" s="190" t="s">
        <v>2985</v>
      </c>
      <c r="F163" s="190" t="s">
        <v>2986</v>
      </c>
      <c r="G163" s="177"/>
      <c r="H163" s="177"/>
      <c r="I163" s="180"/>
      <c r="J163" s="191">
        <f>BK163</f>
        <v>0</v>
      </c>
      <c r="K163" s="177"/>
      <c r="L163" s="182"/>
      <c r="M163" s="183"/>
      <c r="N163" s="184"/>
      <c r="O163" s="184"/>
      <c r="P163" s="185">
        <f>SUM(P164:P229)</f>
        <v>0</v>
      </c>
      <c r="Q163" s="184"/>
      <c r="R163" s="185">
        <f>SUM(R164:R229)</f>
        <v>1.3196800000000002</v>
      </c>
      <c r="S163" s="184"/>
      <c r="T163" s="186">
        <f>SUM(T164:T229)</f>
        <v>0</v>
      </c>
      <c r="AR163" s="187" t="s">
        <v>89</v>
      </c>
      <c r="AT163" s="188" t="s">
        <v>78</v>
      </c>
      <c r="AU163" s="188" t="s">
        <v>87</v>
      </c>
      <c r="AY163" s="187" t="s">
        <v>174</v>
      </c>
      <c r="BK163" s="189">
        <f>SUM(BK164:BK229)</f>
        <v>0</v>
      </c>
    </row>
    <row r="164" spans="1:65" s="2" customFormat="1" ht="14.45" customHeight="1">
      <c r="A164" s="35"/>
      <c r="B164" s="36"/>
      <c r="C164" s="192" t="s">
        <v>411</v>
      </c>
      <c r="D164" s="192" t="s">
        <v>176</v>
      </c>
      <c r="E164" s="193" t="s">
        <v>2987</v>
      </c>
      <c r="F164" s="194" t="s">
        <v>2988</v>
      </c>
      <c r="G164" s="195" t="s">
        <v>595</v>
      </c>
      <c r="H164" s="196">
        <v>800</v>
      </c>
      <c r="I164" s="197"/>
      <c r="J164" s="198">
        <f aca="true" t="shared" si="10" ref="J164:J195">ROUND(I164*H164,2)</f>
        <v>0</v>
      </c>
      <c r="K164" s="194" t="s">
        <v>1</v>
      </c>
      <c r="L164" s="40"/>
      <c r="M164" s="199" t="s">
        <v>1</v>
      </c>
      <c r="N164" s="200" t="s">
        <v>44</v>
      </c>
      <c r="O164" s="72"/>
      <c r="P164" s="201">
        <f aca="true" t="shared" si="11" ref="P164:P195">O164*H164</f>
        <v>0</v>
      </c>
      <c r="Q164" s="201">
        <v>0</v>
      </c>
      <c r="R164" s="201">
        <f aca="true" t="shared" si="12" ref="R164:R195">Q164*H164</f>
        <v>0</v>
      </c>
      <c r="S164" s="201">
        <v>0</v>
      </c>
      <c r="T164" s="202">
        <f aca="true" t="shared" si="13" ref="T164:T195"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3" t="s">
        <v>278</v>
      </c>
      <c r="AT164" s="203" t="s">
        <v>176</v>
      </c>
      <c r="AU164" s="203" t="s">
        <v>89</v>
      </c>
      <c r="AY164" s="18" t="s">
        <v>174</v>
      </c>
      <c r="BE164" s="204">
        <f aca="true" t="shared" si="14" ref="BE164:BE195">IF(N164="základní",J164,0)</f>
        <v>0</v>
      </c>
      <c r="BF164" s="204">
        <f aca="true" t="shared" si="15" ref="BF164:BF195">IF(N164="snížená",J164,0)</f>
        <v>0</v>
      </c>
      <c r="BG164" s="204">
        <f aca="true" t="shared" si="16" ref="BG164:BG195">IF(N164="zákl. přenesená",J164,0)</f>
        <v>0</v>
      </c>
      <c r="BH164" s="204">
        <f aca="true" t="shared" si="17" ref="BH164:BH195">IF(N164="sníž. přenesená",J164,0)</f>
        <v>0</v>
      </c>
      <c r="BI164" s="204">
        <f aca="true" t="shared" si="18" ref="BI164:BI195">IF(N164="nulová",J164,0)</f>
        <v>0</v>
      </c>
      <c r="BJ164" s="18" t="s">
        <v>87</v>
      </c>
      <c r="BK164" s="204">
        <f aca="true" t="shared" si="19" ref="BK164:BK195">ROUND(I164*H164,2)</f>
        <v>0</v>
      </c>
      <c r="BL164" s="18" t="s">
        <v>278</v>
      </c>
      <c r="BM164" s="203" t="s">
        <v>2989</v>
      </c>
    </row>
    <row r="165" spans="1:65" s="2" customFormat="1" ht="14.45" customHeight="1">
      <c r="A165" s="35"/>
      <c r="B165" s="36"/>
      <c r="C165" s="249" t="s">
        <v>425</v>
      </c>
      <c r="D165" s="249" t="s">
        <v>317</v>
      </c>
      <c r="E165" s="250" t="s">
        <v>2990</v>
      </c>
      <c r="F165" s="251" t="s">
        <v>2991</v>
      </c>
      <c r="G165" s="252" t="s">
        <v>595</v>
      </c>
      <c r="H165" s="253">
        <v>800</v>
      </c>
      <c r="I165" s="254"/>
      <c r="J165" s="255">
        <f t="shared" si="10"/>
        <v>0</v>
      </c>
      <c r="K165" s="251" t="s">
        <v>1</v>
      </c>
      <c r="L165" s="256"/>
      <c r="M165" s="257" t="s">
        <v>1</v>
      </c>
      <c r="N165" s="258" t="s">
        <v>44</v>
      </c>
      <c r="O165" s="72"/>
      <c r="P165" s="201">
        <f t="shared" si="11"/>
        <v>0</v>
      </c>
      <c r="Q165" s="201">
        <v>0.0008</v>
      </c>
      <c r="R165" s="201">
        <f t="shared" si="12"/>
        <v>0.64</v>
      </c>
      <c r="S165" s="201">
        <v>0</v>
      </c>
      <c r="T165" s="202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3" t="s">
        <v>371</v>
      </c>
      <c r="AT165" s="203" t="s">
        <v>317</v>
      </c>
      <c r="AU165" s="203" t="s">
        <v>89</v>
      </c>
      <c r="AY165" s="18" t="s">
        <v>174</v>
      </c>
      <c r="BE165" s="204">
        <f t="shared" si="14"/>
        <v>0</v>
      </c>
      <c r="BF165" s="204">
        <f t="shared" si="15"/>
        <v>0</v>
      </c>
      <c r="BG165" s="204">
        <f t="shared" si="16"/>
        <v>0</v>
      </c>
      <c r="BH165" s="204">
        <f t="shared" si="17"/>
        <v>0</v>
      </c>
      <c r="BI165" s="204">
        <f t="shared" si="18"/>
        <v>0</v>
      </c>
      <c r="BJ165" s="18" t="s">
        <v>87</v>
      </c>
      <c r="BK165" s="204">
        <f t="shared" si="19"/>
        <v>0</v>
      </c>
      <c r="BL165" s="18" t="s">
        <v>278</v>
      </c>
      <c r="BM165" s="203" t="s">
        <v>2992</v>
      </c>
    </row>
    <row r="166" spans="1:65" s="2" customFormat="1" ht="14.45" customHeight="1">
      <c r="A166" s="35"/>
      <c r="B166" s="36"/>
      <c r="C166" s="192" t="s">
        <v>436</v>
      </c>
      <c r="D166" s="192" t="s">
        <v>176</v>
      </c>
      <c r="E166" s="193" t="s">
        <v>2993</v>
      </c>
      <c r="F166" s="194" t="s">
        <v>2994</v>
      </c>
      <c r="G166" s="195" t="s">
        <v>595</v>
      </c>
      <c r="H166" s="196">
        <v>25</v>
      </c>
      <c r="I166" s="197"/>
      <c r="J166" s="198">
        <f t="shared" si="10"/>
        <v>0</v>
      </c>
      <c r="K166" s="194" t="s">
        <v>1</v>
      </c>
      <c r="L166" s="40"/>
      <c r="M166" s="199" t="s">
        <v>1</v>
      </c>
      <c r="N166" s="200" t="s">
        <v>44</v>
      </c>
      <c r="O166" s="72"/>
      <c r="P166" s="201">
        <f t="shared" si="11"/>
        <v>0</v>
      </c>
      <c r="Q166" s="201">
        <v>0</v>
      </c>
      <c r="R166" s="201">
        <f t="shared" si="12"/>
        <v>0</v>
      </c>
      <c r="S166" s="201">
        <v>0</v>
      </c>
      <c r="T166" s="202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3" t="s">
        <v>278</v>
      </c>
      <c r="AT166" s="203" t="s">
        <v>176</v>
      </c>
      <c r="AU166" s="203" t="s">
        <v>89</v>
      </c>
      <c r="AY166" s="18" t="s">
        <v>174</v>
      </c>
      <c r="BE166" s="204">
        <f t="shared" si="14"/>
        <v>0</v>
      </c>
      <c r="BF166" s="204">
        <f t="shared" si="15"/>
        <v>0</v>
      </c>
      <c r="BG166" s="204">
        <f t="shared" si="16"/>
        <v>0</v>
      </c>
      <c r="BH166" s="204">
        <f t="shared" si="17"/>
        <v>0</v>
      </c>
      <c r="BI166" s="204">
        <f t="shared" si="18"/>
        <v>0</v>
      </c>
      <c r="BJ166" s="18" t="s">
        <v>87</v>
      </c>
      <c r="BK166" s="204">
        <f t="shared" si="19"/>
        <v>0</v>
      </c>
      <c r="BL166" s="18" t="s">
        <v>278</v>
      </c>
      <c r="BM166" s="203" t="s">
        <v>2995</v>
      </c>
    </row>
    <row r="167" spans="1:65" s="2" customFormat="1" ht="14.45" customHeight="1">
      <c r="A167" s="35"/>
      <c r="B167" s="36"/>
      <c r="C167" s="249" t="s">
        <v>450</v>
      </c>
      <c r="D167" s="249" t="s">
        <v>317</v>
      </c>
      <c r="E167" s="250" t="s">
        <v>2996</v>
      </c>
      <c r="F167" s="251" t="s">
        <v>2997</v>
      </c>
      <c r="G167" s="252" t="s">
        <v>595</v>
      </c>
      <c r="H167" s="253">
        <v>25</v>
      </c>
      <c r="I167" s="254"/>
      <c r="J167" s="255">
        <f t="shared" si="10"/>
        <v>0</v>
      </c>
      <c r="K167" s="251" t="s">
        <v>1</v>
      </c>
      <c r="L167" s="256"/>
      <c r="M167" s="257" t="s">
        <v>1</v>
      </c>
      <c r="N167" s="258" t="s">
        <v>44</v>
      </c>
      <c r="O167" s="72"/>
      <c r="P167" s="201">
        <f t="shared" si="11"/>
        <v>0</v>
      </c>
      <c r="Q167" s="201">
        <v>0.00028</v>
      </c>
      <c r="R167" s="201">
        <f t="shared" si="12"/>
        <v>0.006999999999999999</v>
      </c>
      <c r="S167" s="201">
        <v>0</v>
      </c>
      <c r="T167" s="202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3" t="s">
        <v>371</v>
      </c>
      <c r="AT167" s="203" t="s">
        <v>317</v>
      </c>
      <c r="AU167" s="203" t="s">
        <v>89</v>
      </c>
      <c r="AY167" s="18" t="s">
        <v>174</v>
      </c>
      <c r="BE167" s="204">
        <f t="shared" si="14"/>
        <v>0</v>
      </c>
      <c r="BF167" s="204">
        <f t="shared" si="15"/>
        <v>0</v>
      </c>
      <c r="BG167" s="204">
        <f t="shared" si="16"/>
        <v>0</v>
      </c>
      <c r="BH167" s="204">
        <f t="shared" si="17"/>
        <v>0</v>
      </c>
      <c r="BI167" s="204">
        <f t="shared" si="18"/>
        <v>0</v>
      </c>
      <c r="BJ167" s="18" t="s">
        <v>87</v>
      </c>
      <c r="BK167" s="204">
        <f t="shared" si="19"/>
        <v>0</v>
      </c>
      <c r="BL167" s="18" t="s">
        <v>278</v>
      </c>
      <c r="BM167" s="203" t="s">
        <v>2998</v>
      </c>
    </row>
    <row r="168" spans="1:65" s="2" customFormat="1" ht="14.45" customHeight="1">
      <c r="A168" s="35"/>
      <c r="B168" s="36"/>
      <c r="C168" s="192" t="s">
        <v>454</v>
      </c>
      <c r="D168" s="192" t="s">
        <v>176</v>
      </c>
      <c r="E168" s="193" t="s">
        <v>2999</v>
      </c>
      <c r="F168" s="194" t="s">
        <v>3000</v>
      </c>
      <c r="G168" s="195" t="s">
        <v>595</v>
      </c>
      <c r="H168" s="196">
        <v>1</v>
      </c>
      <c r="I168" s="197"/>
      <c r="J168" s="198">
        <f t="shared" si="10"/>
        <v>0</v>
      </c>
      <c r="K168" s="194" t="s">
        <v>1</v>
      </c>
      <c r="L168" s="40"/>
      <c r="M168" s="199" t="s">
        <v>1</v>
      </c>
      <c r="N168" s="200" t="s">
        <v>44</v>
      </c>
      <c r="O168" s="72"/>
      <c r="P168" s="201">
        <f t="shared" si="11"/>
        <v>0</v>
      </c>
      <c r="Q168" s="201">
        <v>0</v>
      </c>
      <c r="R168" s="201">
        <f t="shared" si="12"/>
        <v>0</v>
      </c>
      <c r="S168" s="201">
        <v>0</v>
      </c>
      <c r="T168" s="202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3" t="s">
        <v>278</v>
      </c>
      <c r="AT168" s="203" t="s">
        <v>176</v>
      </c>
      <c r="AU168" s="203" t="s">
        <v>89</v>
      </c>
      <c r="AY168" s="18" t="s">
        <v>174</v>
      </c>
      <c r="BE168" s="204">
        <f t="shared" si="14"/>
        <v>0</v>
      </c>
      <c r="BF168" s="204">
        <f t="shared" si="15"/>
        <v>0</v>
      </c>
      <c r="BG168" s="204">
        <f t="shared" si="16"/>
        <v>0</v>
      </c>
      <c r="BH168" s="204">
        <f t="shared" si="17"/>
        <v>0</v>
      </c>
      <c r="BI168" s="204">
        <f t="shared" si="18"/>
        <v>0</v>
      </c>
      <c r="BJ168" s="18" t="s">
        <v>87</v>
      </c>
      <c r="BK168" s="204">
        <f t="shared" si="19"/>
        <v>0</v>
      </c>
      <c r="BL168" s="18" t="s">
        <v>278</v>
      </c>
      <c r="BM168" s="203" t="s">
        <v>3001</v>
      </c>
    </row>
    <row r="169" spans="1:65" s="2" customFormat="1" ht="14.45" customHeight="1">
      <c r="A169" s="35"/>
      <c r="B169" s="36"/>
      <c r="C169" s="249" t="s">
        <v>484</v>
      </c>
      <c r="D169" s="249" t="s">
        <v>317</v>
      </c>
      <c r="E169" s="250" t="s">
        <v>3002</v>
      </c>
      <c r="F169" s="251" t="s">
        <v>3003</v>
      </c>
      <c r="G169" s="252" t="s">
        <v>595</v>
      </c>
      <c r="H169" s="253">
        <v>1</v>
      </c>
      <c r="I169" s="254"/>
      <c r="J169" s="255">
        <f t="shared" si="10"/>
        <v>0</v>
      </c>
      <c r="K169" s="251" t="s">
        <v>1</v>
      </c>
      <c r="L169" s="256"/>
      <c r="M169" s="257" t="s">
        <v>1</v>
      </c>
      <c r="N169" s="258" t="s">
        <v>44</v>
      </c>
      <c r="O169" s="72"/>
      <c r="P169" s="201">
        <f t="shared" si="11"/>
        <v>0</v>
      </c>
      <c r="Q169" s="201">
        <v>0.00301</v>
      </c>
      <c r="R169" s="201">
        <f t="shared" si="12"/>
        <v>0.00301</v>
      </c>
      <c r="S169" s="201">
        <v>0</v>
      </c>
      <c r="T169" s="202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3" t="s">
        <v>371</v>
      </c>
      <c r="AT169" s="203" t="s">
        <v>317</v>
      </c>
      <c r="AU169" s="203" t="s">
        <v>89</v>
      </c>
      <c r="AY169" s="18" t="s">
        <v>174</v>
      </c>
      <c r="BE169" s="204">
        <f t="shared" si="14"/>
        <v>0</v>
      </c>
      <c r="BF169" s="204">
        <f t="shared" si="15"/>
        <v>0</v>
      </c>
      <c r="BG169" s="204">
        <f t="shared" si="16"/>
        <v>0</v>
      </c>
      <c r="BH169" s="204">
        <f t="shared" si="17"/>
        <v>0</v>
      </c>
      <c r="BI169" s="204">
        <f t="shared" si="18"/>
        <v>0</v>
      </c>
      <c r="BJ169" s="18" t="s">
        <v>87</v>
      </c>
      <c r="BK169" s="204">
        <f t="shared" si="19"/>
        <v>0</v>
      </c>
      <c r="BL169" s="18" t="s">
        <v>278</v>
      </c>
      <c r="BM169" s="203" t="s">
        <v>3004</v>
      </c>
    </row>
    <row r="170" spans="1:65" s="2" customFormat="1" ht="14.45" customHeight="1">
      <c r="A170" s="35"/>
      <c r="B170" s="36"/>
      <c r="C170" s="249" t="s">
        <v>497</v>
      </c>
      <c r="D170" s="249" t="s">
        <v>317</v>
      </c>
      <c r="E170" s="250" t="s">
        <v>3005</v>
      </c>
      <c r="F170" s="251" t="s">
        <v>3006</v>
      </c>
      <c r="G170" s="252" t="s">
        <v>595</v>
      </c>
      <c r="H170" s="253">
        <v>2</v>
      </c>
      <c r="I170" s="254"/>
      <c r="J170" s="255">
        <f t="shared" si="10"/>
        <v>0</v>
      </c>
      <c r="K170" s="251" t="s">
        <v>1</v>
      </c>
      <c r="L170" s="256"/>
      <c r="M170" s="257" t="s">
        <v>1</v>
      </c>
      <c r="N170" s="258" t="s">
        <v>44</v>
      </c>
      <c r="O170" s="72"/>
      <c r="P170" s="201">
        <f t="shared" si="11"/>
        <v>0</v>
      </c>
      <c r="Q170" s="201">
        <v>0.00301</v>
      </c>
      <c r="R170" s="201">
        <f t="shared" si="12"/>
        <v>0.00602</v>
      </c>
      <c r="S170" s="201">
        <v>0</v>
      </c>
      <c r="T170" s="202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3" t="s">
        <v>371</v>
      </c>
      <c r="AT170" s="203" t="s">
        <v>317</v>
      </c>
      <c r="AU170" s="203" t="s">
        <v>89</v>
      </c>
      <c r="AY170" s="18" t="s">
        <v>174</v>
      </c>
      <c r="BE170" s="204">
        <f t="shared" si="14"/>
        <v>0</v>
      </c>
      <c r="BF170" s="204">
        <f t="shared" si="15"/>
        <v>0</v>
      </c>
      <c r="BG170" s="204">
        <f t="shared" si="16"/>
        <v>0</v>
      </c>
      <c r="BH170" s="204">
        <f t="shared" si="17"/>
        <v>0</v>
      </c>
      <c r="BI170" s="204">
        <f t="shared" si="18"/>
        <v>0</v>
      </c>
      <c r="BJ170" s="18" t="s">
        <v>87</v>
      </c>
      <c r="BK170" s="204">
        <f t="shared" si="19"/>
        <v>0</v>
      </c>
      <c r="BL170" s="18" t="s">
        <v>278</v>
      </c>
      <c r="BM170" s="203" t="s">
        <v>3007</v>
      </c>
    </row>
    <row r="171" spans="1:65" s="2" customFormat="1" ht="14.45" customHeight="1">
      <c r="A171" s="35"/>
      <c r="B171" s="36"/>
      <c r="C171" s="249" t="s">
        <v>504</v>
      </c>
      <c r="D171" s="249" t="s">
        <v>317</v>
      </c>
      <c r="E171" s="250" t="s">
        <v>3008</v>
      </c>
      <c r="F171" s="251" t="s">
        <v>3009</v>
      </c>
      <c r="G171" s="252" t="s">
        <v>595</v>
      </c>
      <c r="H171" s="253">
        <v>2</v>
      </c>
      <c r="I171" s="254"/>
      <c r="J171" s="255">
        <f t="shared" si="10"/>
        <v>0</v>
      </c>
      <c r="K171" s="251" t="s">
        <v>1</v>
      </c>
      <c r="L171" s="256"/>
      <c r="M171" s="257" t="s">
        <v>1</v>
      </c>
      <c r="N171" s="258" t="s">
        <v>44</v>
      </c>
      <c r="O171" s="72"/>
      <c r="P171" s="201">
        <f t="shared" si="11"/>
        <v>0</v>
      </c>
      <c r="Q171" s="201">
        <v>0.00301</v>
      </c>
      <c r="R171" s="201">
        <f t="shared" si="12"/>
        <v>0.00602</v>
      </c>
      <c r="S171" s="201">
        <v>0</v>
      </c>
      <c r="T171" s="202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3" t="s">
        <v>371</v>
      </c>
      <c r="AT171" s="203" t="s">
        <v>317</v>
      </c>
      <c r="AU171" s="203" t="s">
        <v>89</v>
      </c>
      <c r="AY171" s="18" t="s">
        <v>174</v>
      </c>
      <c r="BE171" s="204">
        <f t="shared" si="14"/>
        <v>0</v>
      </c>
      <c r="BF171" s="204">
        <f t="shared" si="15"/>
        <v>0</v>
      </c>
      <c r="BG171" s="204">
        <f t="shared" si="16"/>
        <v>0</v>
      </c>
      <c r="BH171" s="204">
        <f t="shared" si="17"/>
        <v>0</v>
      </c>
      <c r="BI171" s="204">
        <f t="shared" si="18"/>
        <v>0</v>
      </c>
      <c r="BJ171" s="18" t="s">
        <v>87</v>
      </c>
      <c r="BK171" s="204">
        <f t="shared" si="19"/>
        <v>0</v>
      </c>
      <c r="BL171" s="18" t="s">
        <v>278</v>
      </c>
      <c r="BM171" s="203" t="s">
        <v>3010</v>
      </c>
    </row>
    <row r="172" spans="1:65" s="2" customFormat="1" ht="14.45" customHeight="1">
      <c r="A172" s="35"/>
      <c r="B172" s="36"/>
      <c r="C172" s="192" t="s">
        <v>514</v>
      </c>
      <c r="D172" s="192" t="s">
        <v>176</v>
      </c>
      <c r="E172" s="193" t="s">
        <v>3011</v>
      </c>
      <c r="F172" s="194" t="s">
        <v>3012</v>
      </c>
      <c r="G172" s="195" t="s">
        <v>595</v>
      </c>
      <c r="H172" s="196">
        <v>5</v>
      </c>
      <c r="I172" s="197"/>
      <c r="J172" s="198">
        <f t="shared" si="10"/>
        <v>0</v>
      </c>
      <c r="K172" s="194" t="s">
        <v>1</v>
      </c>
      <c r="L172" s="40"/>
      <c r="M172" s="199" t="s">
        <v>1</v>
      </c>
      <c r="N172" s="200" t="s">
        <v>44</v>
      </c>
      <c r="O172" s="72"/>
      <c r="P172" s="201">
        <f t="shared" si="11"/>
        <v>0</v>
      </c>
      <c r="Q172" s="201">
        <v>0</v>
      </c>
      <c r="R172" s="201">
        <f t="shared" si="12"/>
        <v>0</v>
      </c>
      <c r="S172" s="201">
        <v>0</v>
      </c>
      <c r="T172" s="202">
        <f t="shared" si="1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3" t="s">
        <v>278</v>
      </c>
      <c r="AT172" s="203" t="s">
        <v>176</v>
      </c>
      <c r="AU172" s="203" t="s">
        <v>89</v>
      </c>
      <c r="AY172" s="18" t="s">
        <v>174</v>
      </c>
      <c r="BE172" s="204">
        <f t="shared" si="14"/>
        <v>0</v>
      </c>
      <c r="BF172" s="204">
        <f t="shared" si="15"/>
        <v>0</v>
      </c>
      <c r="BG172" s="204">
        <f t="shared" si="16"/>
        <v>0</v>
      </c>
      <c r="BH172" s="204">
        <f t="shared" si="17"/>
        <v>0</v>
      </c>
      <c r="BI172" s="204">
        <f t="shared" si="18"/>
        <v>0</v>
      </c>
      <c r="BJ172" s="18" t="s">
        <v>87</v>
      </c>
      <c r="BK172" s="204">
        <f t="shared" si="19"/>
        <v>0</v>
      </c>
      <c r="BL172" s="18" t="s">
        <v>278</v>
      </c>
      <c r="BM172" s="203" t="s">
        <v>3013</v>
      </c>
    </row>
    <row r="173" spans="1:65" s="2" customFormat="1" ht="14.45" customHeight="1">
      <c r="A173" s="35"/>
      <c r="B173" s="36"/>
      <c r="C173" s="249" t="s">
        <v>518</v>
      </c>
      <c r="D173" s="249" t="s">
        <v>317</v>
      </c>
      <c r="E173" s="250" t="s">
        <v>3014</v>
      </c>
      <c r="F173" s="251" t="s">
        <v>3015</v>
      </c>
      <c r="G173" s="252" t="s">
        <v>595</v>
      </c>
      <c r="H173" s="253">
        <v>5</v>
      </c>
      <c r="I173" s="254"/>
      <c r="J173" s="255">
        <f t="shared" si="10"/>
        <v>0</v>
      </c>
      <c r="K173" s="251" t="s">
        <v>1</v>
      </c>
      <c r="L173" s="256"/>
      <c r="M173" s="257" t="s">
        <v>1</v>
      </c>
      <c r="N173" s="258" t="s">
        <v>44</v>
      </c>
      <c r="O173" s="72"/>
      <c r="P173" s="201">
        <f t="shared" si="11"/>
        <v>0</v>
      </c>
      <c r="Q173" s="201">
        <v>9E-05</v>
      </c>
      <c r="R173" s="201">
        <f t="shared" si="12"/>
        <v>0.00045000000000000004</v>
      </c>
      <c r="S173" s="201">
        <v>0</v>
      </c>
      <c r="T173" s="202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3" t="s">
        <v>371</v>
      </c>
      <c r="AT173" s="203" t="s">
        <v>317</v>
      </c>
      <c r="AU173" s="203" t="s">
        <v>89</v>
      </c>
      <c r="AY173" s="18" t="s">
        <v>174</v>
      </c>
      <c r="BE173" s="204">
        <f t="shared" si="14"/>
        <v>0</v>
      </c>
      <c r="BF173" s="204">
        <f t="shared" si="15"/>
        <v>0</v>
      </c>
      <c r="BG173" s="204">
        <f t="shared" si="16"/>
        <v>0</v>
      </c>
      <c r="BH173" s="204">
        <f t="shared" si="17"/>
        <v>0</v>
      </c>
      <c r="BI173" s="204">
        <f t="shared" si="18"/>
        <v>0</v>
      </c>
      <c r="BJ173" s="18" t="s">
        <v>87</v>
      </c>
      <c r="BK173" s="204">
        <f t="shared" si="19"/>
        <v>0</v>
      </c>
      <c r="BL173" s="18" t="s">
        <v>278</v>
      </c>
      <c r="BM173" s="203" t="s">
        <v>3016</v>
      </c>
    </row>
    <row r="174" spans="1:65" s="2" customFormat="1" ht="14.45" customHeight="1">
      <c r="A174" s="35"/>
      <c r="B174" s="36"/>
      <c r="C174" s="192" t="s">
        <v>525</v>
      </c>
      <c r="D174" s="192" t="s">
        <v>176</v>
      </c>
      <c r="E174" s="193" t="s">
        <v>3017</v>
      </c>
      <c r="F174" s="194" t="s">
        <v>3018</v>
      </c>
      <c r="G174" s="195" t="s">
        <v>595</v>
      </c>
      <c r="H174" s="196">
        <v>8</v>
      </c>
      <c r="I174" s="197"/>
      <c r="J174" s="198">
        <f t="shared" si="10"/>
        <v>0</v>
      </c>
      <c r="K174" s="194" t="s">
        <v>1</v>
      </c>
      <c r="L174" s="40"/>
      <c r="M174" s="199" t="s">
        <v>1</v>
      </c>
      <c r="N174" s="200" t="s">
        <v>44</v>
      </c>
      <c r="O174" s="72"/>
      <c r="P174" s="201">
        <f t="shared" si="11"/>
        <v>0</v>
      </c>
      <c r="Q174" s="201">
        <v>0</v>
      </c>
      <c r="R174" s="201">
        <f t="shared" si="12"/>
        <v>0</v>
      </c>
      <c r="S174" s="201">
        <v>0</v>
      </c>
      <c r="T174" s="202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3" t="s">
        <v>278</v>
      </c>
      <c r="AT174" s="203" t="s">
        <v>176</v>
      </c>
      <c r="AU174" s="203" t="s">
        <v>89</v>
      </c>
      <c r="AY174" s="18" t="s">
        <v>174</v>
      </c>
      <c r="BE174" s="204">
        <f t="shared" si="14"/>
        <v>0</v>
      </c>
      <c r="BF174" s="204">
        <f t="shared" si="15"/>
        <v>0</v>
      </c>
      <c r="BG174" s="204">
        <f t="shared" si="16"/>
        <v>0</v>
      </c>
      <c r="BH174" s="204">
        <f t="shared" si="17"/>
        <v>0</v>
      </c>
      <c r="BI174" s="204">
        <f t="shared" si="18"/>
        <v>0</v>
      </c>
      <c r="BJ174" s="18" t="s">
        <v>87</v>
      </c>
      <c r="BK174" s="204">
        <f t="shared" si="19"/>
        <v>0</v>
      </c>
      <c r="BL174" s="18" t="s">
        <v>278</v>
      </c>
      <c r="BM174" s="203" t="s">
        <v>3019</v>
      </c>
    </row>
    <row r="175" spans="1:65" s="2" customFormat="1" ht="14.45" customHeight="1">
      <c r="A175" s="35"/>
      <c r="B175" s="36"/>
      <c r="C175" s="249" t="s">
        <v>533</v>
      </c>
      <c r="D175" s="249" t="s">
        <v>317</v>
      </c>
      <c r="E175" s="250" t="s">
        <v>3020</v>
      </c>
      <c r="F175" s="251" t="s">
        <v>3021</v>
      </c>
      <c r="G175" s="252" t="s">
        <v>595</v>
      </c>
      <c r="H175" s="253">
        <v>8</v>
      </c>
      <c r="I175" s="254"/>
      <c r="J175" s="255">
        <f t="shared" si="10"/>
        <v>0</v>
      </c>
      <c r="K175" s="251" t="s">
        <v>1</v>
      </c>
      <c r="L175" s="256"/>
      <c r="M175" s="257" t="s">
        <v>1</v>
      </c>
      <c r="N175" s="258" t="s">
        <v>44</v>
      </c>
      <c r="O175" s="72"/>
      <c r="P175" s="201">
        <f t="shared" si="11"/>
        <v>0</v>
      </c>
      <c r="Q175" s="201">
        <v>4E-05</v>
      </c>
      <c r="R175" s="201">
        <f t="shared" si="12"/>
        <v>0.00032</v>
      </c>
      <c r="S175" s="201">
        <v>0</v>
      </c>
      <c r="T175" s="202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3" t="s">
        <v>371</v>
      </c>
      <c r="AT175" s="203" t="s">
        <v>317</v>
      </c>
      <c r="AU175" s="203" t="s">
        <v>89</v>
      </c>
      <c r="AY175" s="18" t="s">
        <v>174</v>
      </c>
      <c r="BE175" s="204">
        <f t="shared" si="14"/>
        <v>0</v>
      </c>
      <c r="BF175" s="204">
        <f t="shared" si="15"/>
        <v>0</v>
      </c>
      <c r="BG175" s="204">
        <f t="shared" si="16"/>
        <v>0</v>
      </c>
      <c r="BH175" s="204">
        <f t="shared" si="17"/>
        <v>0</v>
      </c>
      <c r="BI175" s="204">
        <f t="shared" si="18"/>
        <v>0</v>
      </c>
      <c r="BJ175" s="18" t="s">
        <v>87</v>
      </c>
      <c r="BK175" s="204">
        <f t="shared" si="19"/>
        <v>0</v>
      </c>
      <c r="BL175" s="18" t="s">
        <v>278</v>
      </c>
      <c r="BM175" s="203" t="s">
        <v>3022</v>
      </c>
    </row>
    <row r="176" spans="1:65" s="2" customFormat="1" ht="14.45" customHeight="1">
      <c r="A176" s="35"/>
      <c r="B176" s="36"/>
      <c r="C176" s="192" t="s">
        <v>539</v>
      </c>
      <c r="D176" s="192" t="s">
        <v>176</v>
      </c>
      <c r="E176" s="193" t="s">
        <v>3023</v>
      </c>
      <c r="F176" s="194" t="s">
        <v>3024</v>
      </c>
      <c r="G176" s="195" t="s">
        <v>595</v>
      </c>
      <c r="H176" s="196">
        <v>22</v>
      </c>
      <c r="I176" s="197"/>
      <c r="J176" s="198">
        <f t="shared" si="10"/>
        <v>0</v>
      </c>
      <c r="K176" s="194" t="s">
        <v>1</v>
      </c>
      <c r="L176" s="40"/>
      <c r="M176" s="199" t="s">
        <v>1</v>
      </c>
      <c r="N176" s="200" t="s">
        <v>44</v>
      </c>
      <c r="O176" s="72"/>
      <c r="P176" s="201">
        <f t="shared" si="11"/>
        <v>0</v>
      </c>
      <c r="Q176" s="201">
        <v>0</v>
      </c>
      <c r="R176" s="201">
        <f t="shared" si="12"/>
        <v>0</v>
      </c>
      <c r="S176" s="201">
        <v>0</v>
      </c>
      <c r="T176" s="202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3" t="s">
        <v>278</v>
      </c>
      <c r="AT176" s="203" t="s">
        <v>176</v>
      </c>
      <c r="AU176" s="203" t="s">
        <v>89</v>
      </c>
      <c r="AY176" s="18" t="s">
        <v>174</v>
      </c>
      <c r="BE176" s="204">
        <f t="shared" si="14"/>
        <v>0</v>
      </c>
      <c r="BF176" s="204">
        <f t="shared" si="15"/>
        <v>0</v>
      </c>
      <c r="BG176" s="204">
        <f t="shared" si="16"/>
        <v>0</v>
      </c>
      <c r="BH176" s="204">
        <f t="shared" si="17"/>
        <v>0</v>
      </c>
      <c r="BI176" s="204">
        <f t="shared" si="18"/>
        <v>0</v>
      </c>
      <c r="BJ176" s="18" t="s">
        <v>87</v>
      </c>
      <c r="BK176" s="204">
        <f t="shared" si="19"/>
        <v>0</v>
      </c>
      <c r="BL176" s="18" t="s">
        <v>278</v>
      </c>
      <c r="BM176" s="203" t="s">
        <v>3025</v>
      </c>
    </row>
    <row r="177" spans="1:65" s="2" customFormat="1" ht="14.45" customHeight="1">
      <c r="A177" s="35"/>
      <c r="B177" s="36"/>
      <c r="C177" s="249" t="s">
        <v>546</v>
      </c>
      <c r="D177" s="249" t="s">
        <v>317</v>
      </c>
      <c r="E177" s="250" t="s">
        <v>3026</v>
      </c>
      <c r="F177" s="251" t="s">
        <v>3027</v>
      </c>
      <c r="G177" s="252" t="s">
        <v>595</v>
      </c>
      <c r="H177" s="253">
        <v>22</v>
      </c>
      <c r="I177" s="254"/>
      <c r="J177" s="255">
        <f t="shared" si="10"/>
        <v>0</v>
      </c>
      <c r="K177" s="251" t="s">
        <v>1</v>
      </c>
      <c r="L177" s="256"/>
      <c r="M177" s="257" t="s">
        <v>1</v>
      </c>
      <c r="N177" s="258" t="s">
        <v>44</v>
      </c>
      <c r="O177" s="72"/>
      <c r="P177" s="201">
        <f t="shared" si="11"/>
        <v>0</v>
      </c>
      <c r="Q177" s="201">
        <v>0.0008</v>
      </c>
      <c r="R177" s="201">
        <f t="shared" si="12"/>
        <v>0.0176</v>
      </c>
      <c r="S177" s="201">
        <v>0</v>
      </c>
      <c r="T177" s="202">
        <f t="shared" si="1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3" t="s">
        <v>371</v>
      </c>
      <c r="AT177" s="203" t="s">
        <v>317</v>
      </c>
      <c r="AU177" s="203" t="s">
        <v>89</v>
      </c>
      <c r="AY177" s="18" t="s">
        <v>174</v>
      </c>
      <c r="BE177" s="204">
        <f t="shared" si="14"/>
        <v>0</v>
      </c>
      <c r="BF177" s="204">
        <f t="shared" si="15"/>
        <v>0</v>
      </c>
      <c r="BG177" s="204">
        <f t="shared" si="16"/>
        <v>0</v>
      </c>
      <c r="BH177" s="204">
        <f t="shared" si="17"/>
        <v>0</v>
      </c>
      <c r="BI177" s="204">
        <f t="shared" si="18"/>
        <v>0</v>
      </c>
      <c r="BJ177" s="18" t="s">
        <v>87</v>
      </c>
      <c r="BK177" s="204">
        <f t="shared" si="19"/>
        <v>0</v>
      </c>
      <c r="BL177" s="18" t="s">
        <v>278</v>
      </c>
      <c r="BM177" s="203" t="s">
        <v>3028</v>
      </c>
    </row>
    <row r="178" spans="1:65" s="2" customFormat="1" ht="14.45" customHeight="1">
      <c r="A178" s="35"/>
      <c r="B178" s="36"/>
      <c r="C178" s="192" t="s">
        <v>555</v>
      </c>
      <c r="D178" s="192" t="s">
        <v>176</v>
      </c>
      <c r="E178" s="193" t="s">
        <v>3029</v>
      </c>
      <c r="F178" s="194" t="s">
        <v>3030</v>
      </c>
      <c r="G178" s="195" t="s">
        <v>595</v>
      </c>
      <c r="H178" s="196">
        <v>1</v>
      </c>
      <c r="I178" s="197"/>
      <c r="J178" s="198">
        <f t="shared" si="10"/>
        <v>0</v>
      </c>
      <c r="K178" s="194" t="s">
        <v>1</v>
      </c>
      <c r="L178" s="40"/>
      <c r="M178" s="199" t="s">
        <v>1</v>
      </c>
      <c r="N178" s="200" t="s">
        <v>44</v>
      </c>
      <c r="O178" s="72"/>
      <c r="P178" s="201">
        <f t="shared" si="11"/>
        <v>0</v>
      </c>
      <c r="Q178" s="201">
        <v>0</v>
      </c>
      <c r="R178" s="201">
        <f t="shared" si="12"/>
        <v>0</v>
      </c>
      <c r="S178" s="201">
        <v>0</v>
      </c>
      <c r="T178" s="202">
        <f t="shared" si="1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3" t="s">
        <v>278</v>
      </c>
      <c r="AT178" s="203" t="s">
        <v>176</v>
      </c>
      <c r="AU178" s="203" t="s">
        <v>89</v>
      </c>
      <c r="AY178" s="18" t="s">
        <v>174</v>
      </c>
      <c r="BE178" s="204">
        <f t="shared" si="14"/>
        <v>0</v>
      </c>
      <c r="BF178" s="204">
        <f t="shared" si="15"/>
        <v>0</v>
      </c>
      <c r="BG178" s="204">
        <f t="shared" si="16"/>
        <v>0</v>
      </c>
      <c r="BH178" s="204">
        <f t="shared" si="17"/>
        <v>0</v>
      </c>
      <c r="BI178" s="204">
        <f t="shared" si="18"/>
        <v>0</v>
      </c>
      <c r="BJ178" s="18" t="s">
        <v>87</v>
      </c>
      <c r="BK178" s="204">
        <f t="shared" si="19"/>
        <v>0</v>
      </c>
      <c r="BL178" s="18" t="s">
        <v>278</v>
      </c>
      <c r="BM178" s="203" t="s">
        <v>3031</v>
      </c>
    </row>
    <row r="179" spans="1:65" s="2" customFormat="1" ht="14.45" customHeight="1">
      <c r="A179" s="35"/>
      <c r="B179" s="36"/>
      <c r="C179" s="249" t="s">
        <v>569</v>
      </c>
      <c r="D179" s="249" t="s">
        <v>317</v>
      </c>
      <c r="E179" s="250" t="s">
        <v>3032</v>
      </c>
      <c r="F179" s="251" t="s">
        <v>3033</v>
      </c>
      <c r="G179" s="252" t="s">
        <v>595</v>
      </c>
      <c r="H179" s="253">
        <v>1</v>
      </c>
      <c r="I179" s="254"/>
      <c r="J179" s="255">
        <f t="shared" si="10"/>
        <v>0</v>
      </c>
      <c r="K179" s="251" t="s">
        <v>1</v>
      </c>
      <c r="L179" s="256"/>
      <c r="M179" s="257" t="s">
        <v>1</v>
      </c>
      <c r="N179" s="258" t="s">
        <v>44</v>
      </c>
      <c r="O179" s="72"/>
      <c r="P179" s="201">
        <f t="shared" si="11"/>
        <v>0</v>
      </c>
      <c r="Q179" s="201">
        <v>0.00032</v>
      </c>
      <c r="R179" s="201">
        <f t="shared" si="12"/>
        <v>0.00032</v>
      </c>
      <c r="S179" s="201">
        <v>0</v>
      </c>
      <c r="T179" s="202">
        <f t="shared" si="1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3" t="s">
        <v>371</v>
      </c>
      <c r="AT179" s="203" t="s">
        <v>317</v>
      </c>
      <c r="AU179" s="203" t="s">
        <v>89</v>
      </c>
      <c r="AY179" s="18" t="s">
        <v>174</v>
      </c>
      <c r="BE179" s="204">
        <f t="shared" si="14"/>
        <v>0</v>
      </c>
      <c r="BF179" s="204">
        <f t="shared" si="15"/>
        <v>0</v>
      </c>
      <c r="BG179" s="204">
        <f t="shared" si="16"/>
        <v>0</v>
      </c>
      <c r="BH179" s="204">
        <f t="shared" si="17"/>
        <v>0</v>
      </c>
      <c r="BI179" s="204">
        <f t="shared" si="18"/>
        <v>0</v>
      </c>
      <c r="BJ179" s="18" t="s">
        <v>87</v>
      </c>
      <c r="BK179" s="204">
        <f t="shared" si="19"/>
        <v>0</v>
      </c>
      <c r="BL179" s="18" t="s">
        <v>278</v>
      </c>
      <c r="BM179" s="203" t="s">
        <v>3034</v>
      </c>
    </row>
    <row r="180" spans="1:65" s="2" customFormat="1" ht="14.45" customHeight="1">
      <c r="A180" s="35"/>
      <c r="B180" s="36"/>
      <c r="C180" s="192" t="s">
        <v>578</v>
      </c>
      <c r="D180" s="192" t="s">
        <v>176</v>
      </c>
      <c r="E180" s="193" t="s">
        <v>3035</v>
      </c>
      <c r="F180" s="194" t="s">
        <v>3036</v>
      </c>
      <c r="G180" s="195" t="s">
        <v>595</v>
      </c>
      <c r="H180" s="196">
        <v>4</v>
      </c>
      <c r="I180" s="197"/>
      <c r="J180" s="198">
        <f t="shared" si="10"/>
        <v>0</v>
      </c>
      <c r="K180" s="194" t="s">
        <v>1</v>
      </c>
      <c r="L180" s="40"/>
      <c r="M180" s="199" t="s">
        <v>1</v>
      </c>
      <c r="N180" s="200" t="s">
        <v>44</v>
      </c>
      <c r="O180" s="72"/>
      <c r="P180" s="201">
        <f t="shared" si="11"/>
        <v>0</v>
      </c>
      <c r="Q180" s="201">
        <v>0</v>
      </c>
      <c r="R180" s="201">
        <f t="shared" si="12"/>
        <v>0</v>
      </c>
      <c r="S180" s="201">
        <v>0</v>
      </c>
      <c r="T180" s="202">
        <f t="shared" si="1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3" t="s">
        <v>278</v>
      </c>
      <c r="AT180" s="203" t="s">
        <v>176</v>
      </c>
      <c r="AU180" s="203" t="s">
        <v>89</v>
      </c>
      <c r="AY180" s="18" t="s">
        <v>174</v>
      </c>
      <c r="BE180" s="204">
        <f t="shared" si="14"/>
        <v>0</v>
      </c>
      <c r="BF180" s="204">
        <f t="shared" si="15"/>
        <v>0</v>
      </c>
      <c r="BG180" s="204">
        <f t="shared" si="16"/>
        <v>0</v>
      </c>
      <c r="BH180" s="204">
        <f t="shared" si="17"/>
        <v>0</v>
      </c>
      <c r="BI180" s="204">
        <f t="shared" si="18"/>
        <v>0</v>
      </c>
      <c r="BJ180" s="18" t="s">
        <v>87</v>
      </c>
      <c r="BK180" s="204">
        <f t="shared" si="19"/>
        <v>0</v>
      </c>
      <c r="BL180" s="18" t="s">
        <v>278</v>
      </c>
      <c r="BM180" s="203" t="s">
        <v>3037</v>
      </c>
    </row>
    <row r="181" spans="1:65" s="2" customFormat="1" ht="24.2" customHeight="1">
      <c r="A181" s="35"/>
      <c r="B181" s="36"/>
      <c r="C181" s="249" t="s">
        <v>592</v>
      </c>
      <c r="D181" s="249" t="s">
        <v>317</v>
      </c>
      <c r="E181" s="250" t="s">
        <v>3038</v>
      </c>
      <c r="F181" s="251" t="s">
        <v>3039</v>
      </c>
      <c r="G181" s="252" t="s">
        <v>595</v>
      </c>
      <c r="H181" s="253">
        <v>4</v>
      </c>
      <c r="I181" s="254"/>
      <c r="J181" s="255">
        <f t="shared" si="10"/>
        <v>0</v>
      </c>
      <c r="K181" s="251" t="s">
        <v>1</v>
      </c>
      <c r="L181" s="256"/>
      <c r="M181" s="257" t="s">
        <v>1</v>
      </c>
      <c r="N181" s="258" t="s">
        <v>44</v>
      </c>
      <c r="O181" s="72"/>
      <c r="P181" s="201">
        <f t="shared" si="11"/>
        <v>0</v>
      </c>
      <c r="Q181" s="201">
        <v>0.0001</v>
      </c>
      <c r="R181" s="201">
        <f t="shared" si="12"/>
        <v>0.0004</v>
      </c>
      <c r="S181" s="201">
        <v>0</v>
      </c>
      <c r="T181" s="202">
        <f t="shared" si="1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3" t="s">
        <v>371</v>
      </c>
      <c r="AT181" s="203" t="s">
        <v>317</v>
      </c>
      <c r="AU181" s="203" t="s">
        <v>89</v>
      </c>
      <c r="AY181" s="18" t="s">
        <v>174</v>
      </c>
      <c r="BE181" s="204">
        <f t="shared" si="14"/>
        <v>0</v>
      </c>
      <c r="BF181" s="204">
        <f t="shared" si="15"/>
        <v>0</v>
      </c>
      <c r="BG181" s="204">
        <f t="shared" si="16"/>
        <v>0</v>
      </c>
      <c r="BH181" s="204">
        <f t="shared" si="17"/>
        <v>0</v>
      </c>
      <c r="BI181" s="204">
        <f t="shared" si="18"/>
        <v>0</v>
      </c>
      <c r="BJ181" s="18" t="s">
        <v>87</v>
      </c>
      <c r="BK181" s="204">
        <f t="shared" si="19"/>
        <v>0</v>
      </c>
      <c r="BL181" s="18" t="s">
        <v>278</v>
      </c>
      <c r="BM181" s="203" t="s">
        <v>3040</v>
      </c>
    </row>
    <row r="182" spans="1:65" s="2" customFormat="1" ht="14.45" customHeight="1">
      <c r="A182" s="35"/>
      <c r="B182" s="36"/>
      <c r="C182" s="192" t="s">
        <v>599</v>
      </c>
      <c r="D182" s="192" t="s">
        <v>176</v>
      </c>
      <c r="E182" s="193" t="s">
        <v>3041</v>
      </c>
      <c r="F182" s="194" t="s">
        <v>3042</v>
      </c>
      <c r="G182" s="195" t="s">
        <v>595</v>
      </c>
      <c r="H182" s="196">
        <v>6</v>
      </c>
      <c r="I182" s="197"/>
      <c r="J182" s="198">
        <f t="shared" si="10"/>
        <v>0</v>
      </c>
      <c r="K182" s="194" t="s">
        <v>1</v>
      </c>
      <c r="L182" s="40"/>
      <c r="M182" s="199" t="s">
        <v>1</v>
      </c>
      <c r="N182" s="200" t="s">
        <v>44</v>
      </c>
      <c r="O182" s="72"/>
      <c r="P182" s="201">
        <f t="shared" si="11"/>
        <v>0</v>
      </c>
      <c r="Q182" s="201">
        <v>0</v>
      </c>
      <c r="R182" s="201">
        <f t="shared" si="12"/>
        <v>0</v>
      </c>
      <c r="S182" s="201">
        <v>0</v>
      </c>
      <c r="T182" s="202">
        <f t="shared" si="1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3" t="s">
        <v>278</v>
      </c>
      <c r="AT182" s="203" t="s">
        <v>176</v>
      </c>
      <c r="AU182" s="203" t="s">
        <v>89</v>
      </c>
      <c r="AY182" s="18" t="s">
        <v>174</v>
      </c>
      <c r="BE182" s="204">
        <f t="shared" si="14"/>
        <v>0</v>
      </c>
      <c r="BF182" s="204">
        <f t="shared" si="15"/>
        <v>0</v>
      </c>
      <c r="BG182" s="204">
        <f t="shared" si="16"/>
        <v>0</v>
      </c>
      <c r="BH182" s="204">
        <f t="shared" si="17"/>
        <v>0</v>
      </c>
      <c r="BI182" s="204">
        <f t="shared" si="18"/>
        <v>0</v>
      </c>
      <c r="BJ182" s="18" t="s">
        <v>87</v>
      </c>
      <c r="BK182" s="204">
        <f t="shared" si="19"/>
        <v>0</v>
      </c>
      <c r="BL182" s="18" t="s">
        <v>278</v>
      </c>
      <c r="BM182" s="203" t="s">
        <v>3043</v>
      </c>
    </row>
    <row r="183" spans="1:65" s="2" customFormat="1" ht="14.45" customHeight="1">
      <c r="A183" s="35"/>
      <c r="B183" s="36"/>
      <c r="C183" s="249" t="s">
        <v>603</v>
      </c>
      <c r="D183" s="249" t="s">
        <v>317</v>
      </c>
      <c r="E183" s="250" t="s">
        <v>3044</v>
      </c>
      <c r="F183" s="251" t="s">
        <v>3045</v>
      </c>
      <c r="G183" s="252" t="s">
        <v>595</v>
      </c>
      <c r="H183" s="253">
        <v>6</v>
      </c>
      <c r="I183" s="254"/>
      <c r="J183" s="255">
        <f t="shared" si="10"/>
        <v>0</v>
      </c>
      <c r="K183" s="251" t="s">
        <v>1</v>
      </c>
      <c r="L183" s="256"/>
      <c r="M183" s="257" t="s">
        <v>1</v>
      </c>
      <c r="N183" s="258" t="s">
        <v>44</v>
      </c>
      <c r="O183" s="72"/>
      <c r="P183" s="201">
        <f t="shared" si="11"/>
        <v>0</v>
      </c>
      <c r="Q183" s="201">
        <v>0.0001</v>
      </c>
      <c r="R183" s="201">
        <f t="shared" si="12"/>
        <v>0.0006000000000000001</v>
      </c>
      <c r="S183" s="201">
        <v>0</v>
      </c>
      <c r="T183" s="202">
        <f t="shared" si="1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3" t="s">
        <v>371</v>
      </c>
      <c r="AT183" s="203" t="s">
        <v>317</v>
      </c>
      <c r="AU183" s="203" t="s">
        <v>89</v>
      </c>
      <c r="AY183" s="18" t="s">
        <v>174</v>
      </c>
      <c r="BE183" s="204">
        <f t="shared" si="14"/>
        <v>0</v>
      </c>
      <c r="BF183" s="204">
        <f t="shared" si="15"/>
        <v>0</v>
      </c>
      <c r="BG183" s="204">
        <f t="shared" si="16"/>
        <v>0</v>
      </c>
      <c r="BH183" s="204">
        <f t="shared" si="17"/>
        <v>0</v>
      </c>
      <c r="BI183" s="204">
        <f t="shared" si="18"/>
        <v>0</v>
      </c>
      <c r="BJ183" s="18" t="s">
        <v>87</v>
      </c>
      <c r="BK183" s="204">
        <f t="shared" si="19"/>
        <v>0</v>
      </c>
      <c r="BL183" s="18" t="s">
        <v>278</v>
      </c>
      <c r="BM183" s="203" t="s">
        <v>3046</v>
      </c>
    </row>
    <row r="184" spans="1:65" s="2" customFormat="1" ht="14.45" customHeight="1">
      <c r="A184" s="35"/>
      <c r="B184" s="36"/>
      <c r="C184" s="192" t="s">
        <v>607</v>
      </c>
      <c r="D184" s="192" t="s">
        <v>176</v>
      </c>
      <c r="E184" s="193" t="s">
        <v>3047</v>
      </c>
      <c r="F184" s="194" t="s">
        <v>3048</v>
      </c>
      <c r="G184" s="195" t="s">
        <v>595</v>
      </c>
      <c r="H184" s="196">
        <v>9</v>
      </c>
      <c r="I184" s="197"/>
      <c r="J184" s="198">
        <f t="shared" si="10"/>
        <v>0</v>
      </c>
      <c r="K184" s="194" t="s">
        <v>1</v>
      </c>
      <c r="L184" s="40"/>
      <c r="M184" s="199" t="s">
        <v>1</v>
      </c>
      <c r="N184" s="200" t="s">
        <v>44</v>
      </c>
      <c r="O184" s="72"/>
      <c r="P184" s="201">
        <f t="shared" si="11"/>
        <v>0</v>
      </c>
      <c r="Q184" s="201">
        <v>0</v>
      </c>
      <c r="R184" s="201">
        <f t="shared" si="12"/>
        <v>0</v>
      </c>
      <c r="S184" s="201">
        <v>0</v>
      </c>
      <c r="T184" s="202">
        <f t="shared" si="1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3" t="s">
        <v>278</v>
      </c>
      <c r="AT184" s="203" t="s">
        <v>176</v>
      </c>
      <c r="AU184" s="203" t="s">
        <v>89</v>
      </c>
      <c r="AY184" s="18" t="s">
        <v>174</v>
      </c>
      <c r="BE184" s="204">
        <f t="shared" si="14"/>
        <v>0</v>
      </c>
      <c r="BF184" s="204">
        <f t="shared" si="15"/>
        <v>0</v>
      </c>
      <c r="BG184" s="204">
        <f t="shared" si="16"/>
        <v>0</v>
      </c>
      <c r="BH184" s="204">
        <f t="shared" si="17"/>
        <v>0</v>
      </c>
      <c r="BI184" s="204">
        <f t="shared" si="18"/>
        <v>0</v>
      </c>
      <c r="BJ184" s="18" t="s">
        <v>87</v>
      </c>
      <c r="BK184" s="204">
        <f t="shared" si="19"/>
        <v>0</v>
      </c>
      <c r="BL184" s="18" t="s">
        <v>278</v>
      </c>
      <c r="BM184" s="203" t="s">
        <v>3049</v>
      </c>
    </row>
    <row r="185" spans="1:65" s="2" customFormat="1" ht="14.45" customHeight="1">
      <c r="A185" s="35"/>
      <c r="B185" s="36"/>
      <c r="C185" s="249" t="s">
        <v>614</v>
      </c>
      <c r="D185" s="249" t="s">
        <v>317</v>
      </c>
      <c r="E185" s="250" t="s">
        <v>3050</v>
      </c>
      <c r="F185" s="251" t="s">
        <v>3051</v>
      </c>
      <c r="G185" s="252" t="s">
        <v>595</v>
      </c>
      <c r="H185" s="253">
        <v>9</v>
      </c>
      <c r="I185" s="254"/>
      <c r="J185" s="255">
        <f t="shared" si="10"/>
        <v>0</v>
      </c>
      <c r="K185" s="251" t="s">
        <v>1</v>
      </c>
      <c r="L185" s="256"/>
      <c r="M185" s="257" t="s">
        <v>1</v>
      </c>
      <c r="N185" s="258" t="s">
        <v>44</v>
      </c>
      <c r="O185" s="72"/>
      <c r="P185" s="201">
        <f t="shared" si="11"/>
        <v>0</v>
      </c>
      <c r="Q185" s="201">
        <v>0.0008</v>
      </c>
      <c r="R185" s="201">
        <f t="shared" si="12"/>
        <v>0.007200000000000001</v>
      </c>
      <c r="S185" s="201">
        <v>0</v>
      </c>
      <c r="T185" s="202">
        <f t="shared" si="1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3" t="s">
        <v>371</v>
      </c>
      <c r="AT185" s="203" t="s">
        <v>317</v>
      </c>
      <c r="AU185" s="203" t="s">
        <v>89</v>
      </c>
      <c r="AY185" s="18" t="s">
        <v>174</v>
      </c>
      <c r="BE185" s="204">
        <f t="shared" si="14"/>
        <v>0</v>
      </c>
      <c r="BF185" s="204">
        <f t="shared" si="15"/>
        <v>0</v>
      </c>
      <c r="BG185" s="204">
        <f t="shared" si="16"/>
        <v>0</v>
      </c>
      <c r="BH185" s="204">
        <f t="shared" si="17"/>
        <v>0</v>
      </c>
      <c r="BI185" s="204">
        <f t="shared" si="18"/>
        <v>0</v>
      </c>
      <c r="BJ185" s="18" t="s">
        <v>87</v>
      </c>
      <c r="BK185" s="204">
        <f t="shared" si="19"/>
        <v>0</v>
      </c>
      <c r="BL185" s="18" t="s">
        <v>278</v>
      </c>
      <c r="BM185" s="203" t="s">
        <v>3052</v>
      </c>
    </row>
    <row r="186" spans="1:65" s="2" customFormat="1" ht="14.45" customHeight="1">
      <c r="A186" s="35"/>
      <c r="B186" s="36"/>
      <c r="C186" s="192" t="s">
        <v>620</v>
      </c>
      <c r="D186" s="192" t="s">
        <v>176</v>
      </c>
      <c r="E186" s="193" t="s">
        <v>3053</v>
      </c>
      <c r="F186" s="194" t="s">
        <v>3054</v>
      </c>
      <c r="G186" s="195" t="s">
        <v>595</v>
      </c>
      <c r="H186" s="196">
        <v>23</v>
      </c>
      <c r="I186" s="197"/>
      <c r="J186" s="198">
        <f t="shared" si="10"/>
        <v>0</v>
      </c>
      <c r="K186" s="194" t="s">
        <v>1</v>
      </c>
      <c r="L186" s="40"/>
      <c r="M186" s="199" t="s">
        <v>1</v>
      </c>
      <c r="N186" s="200" t="s">
        <v>44</v>
      </c>
      <c r="O186" s="72"/>
      <c r="P186" s="201">
        <f t="shared" si="11"/>
        <v>0</v>
      </c>
      <c r="Q186" s="201">
        <v>0</v>
      </c>
      <c r="R186" s="201">
        <f t="shared" si="12"/>
        <v>0</v>
      </c>
      <c r="S186" s="201">
        <v>0</v>
      </c>
      <c r="T186" s="202">
        <f t="shared" si="1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3" t="s">
        <v>278</v>
      </c>
      <c r="AT186" s="203" t="s">
        <v>176</v>
      </c>
      <c r="AU186" s="203" t="s">
        <v>89</v>
      </c>
      <c r="AY186" s="18" t="s">
        <v>174</v>
      </c>
      <c r="BE186" s="204">
        <f t="shared" si="14"/>
        <v>0</v>
      </c>
      <c r="BF186" s="204">
        <f t="shared" si="15"/>
        <v>0</v>
      </c>
      <c r="BG186" s="204">
        <f t="shared" si="16"/>
        <v>0</v>
      </c>
      <c r="BH186" s="204">
        <f t="shared" si="17"/>
        <v>0</v>
      </c>
      <c r="BI186" s="204">
        <f t="shared" si="18"/>
        <v>0</v>
      </c>
      <c r="BJ186" s="18" t="s">
        <v>87</v>
      </c>
      <c r="BK186" s="204">
        <f t="shared" si="19"/>
        <v>0</v>
      </c>
      <c r="BL186" s="18" t="s">
        <v>278</v>
      </c>
      <c r="BM186" s="203" t="s">
        <v>3055</v>
      </c>
    </row>
    <row r="187" spans="1:65" s="2" customFormat="1" ht="14.45" customHeight="1">
      <c r="A187" s="35"/>
      <c r="B187" s="36"/>
      <c r="C187" s="249" t="s">
        <v>626</v>
      </c>
      <c r="D187" s="249" t="s">
        <v>317</v>
      </c>
      <c r="E187" s="250" t="s">
        <v>3056</v>
      </c>
      <c r="F187" s="251" t="s">
        <v>3057</v>
      </c>
      <c r="G187" s="252" t="s">
        <v>595</v>
      </c>
      <c r="H187" s="253">
        <v>23</v>
      </c>
      <c r="I187" s="254"/>
      <c r="J187" s="255">
        <f t="shared" si="10"/>
        <v>0</v>
      </c>
      <c r="K187" s="251" t="s">
        <v>1</v>
      </c>
      <c r="L187" s="256"/>
      <c r="M187" s="257" t="s">
        <v>1</v>
      </c>
      <c r="N187" s="258" t="s">
        <v>44</v>
      </c>
      <c r="O187" s="72"/>
      <c r="P187" s="201">
        <f t="shared" si="11"/>
        <v>0</v>
      </c>
      <c r="Q187" s="201">
        <v>0.0008</v>
      </c>
      <c r="R187" s="201">
        <f t="shared" si="12"/>
        <v>0.0184</v>
      </c>
      <c r="S187" s="201">
        <v>0</v>
      </c>
      <c r="T187" s="202">
        <f t="shared" si="1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3" t="s">
        <v>371</v>
      </c>
      <c r="AT187" s="203" t="s">
        <v>317</v>
      </c>
      <c r="AU187" s="203" t="s">
        <v>89</v>
      </c>
      <c r="AY187" s="18" t="s">
        <v>174</v>
      </c>
      <c r="BE187" s="204">
        <f t="shared" si="14"/>
        <v>0</v>
      </c>
      <c r="BF187" s="204">
        <f t="shared" si="15"/>
        <v>0</v>
      </c>
      <c r="BG187" s="204">
        <f t="shared" si="16"/>
        <v>0</v>
      </c>
      <c r="BH187" s="204">
        <f t="shared" si="17"/>
        <v>0</v>
      </c>
      <c r="BI187" s="204">
        <f t="shared" si="18"/>
        <v>0</v>
      </c>
      <c r="BJ187" s="18" t="s">
        <v>87</v>
      </c>
      <c r="BK187" s="204">
        <f t="shared" si="19"/>
        <v>0</v>
      </c>
      <c r="BL187" s="18" t="s">
        <v>278</v>
      </c>
      <c r="BM187" s="203" t="s">
        <v>3058</v>
      </c>
    </row>
    <row r="188" spans="1:65" s="2" customFormat="1" ht="14.45" customHeight="1">
      <c r="A188" s="35"/>
      <c r="B188" s="36"/>
      <c r="C188" s="192" t="s">
        <v>632</v>
      </c>
      <c r="D188" s="192" t="s">
        <v>176</v>
      </c>
      <c r="E188" s="193" t="s">
        <v>3059</v>
      </c>
      <c r="F188" s="194" t="s">
        <v>3054</v>
      </c>
      <c r="G188" s="195" t="s">
        <v>595</v>
      </c>
      <c r="H188" s="196">
        <v>1</v>
      </c>
      <c r="I188" s="197"/>
      <c r="J188" s="198">
        <f t="shared" si="10"/>
        <v>0</v>
      </c>
      <c r="K188" s="194" t="s">
        <v>1</v>
      </c>
      <c r="L188" s="40"/>
      <c r="M188" s="199" t="s">
        <v>1</v>
      </c>
      <c r="N188" s="200" t="s">
        <v>44</v>
      </c>
      <c r="O188" s="72"/>
      <c r="P188" s="201">
        <f t="shared" si="11"/>
        <v>0</v>
      </c>
      <c r="Q188" s="201">
        <v>0</v>
      </c>
      <c r="R188" s="201">
        <f t="shared" si="12"/>
        <v>0</v>
      </c>
      <c r="S188" s="201">
        <v>0</v>
      </c>
      <c r="T188" s="202">
        <f t="shared" si="1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3" t="s">
        <v>278</v>
      </c>
      <c r="AT188" s="203" t="s">
        <v>176</v>
      </c>
      <c r="AU188" s="203" t="s">
        <v>89</v>
      </c>
      <c r="AY188" s="18" t="s">
        <v>174</v>
      </c>
      <c r="BE188" s="204">
        <f t="shared" si="14"/>
        <v>0</v>
      </c>
      <c r="BF188" s="204">
        <f t="shared" si="15"/>
        <v>0</v>
      </c>
      <c r="BG188" s="204">
        <f t="shared" si="16"/>
        <v>0</v>
      </c>
      <c r="BH188" s="204">
        <f t="shared" si="17"/>
        <v>0</v>
      </c>
      <c r="BI188" s="204">
        <f t="shared" si="18"/>
        <v>0</v>
      </c>
      <c r="BJ188" s="18" t="s">
        <v>87</v>
      </c>
      <c r="BK188" s="204">
        <f t="shared" si="19"/>
        <v>0</v>
      </c>
      <c r="BL188" s="18" t="s">
        <v>278</v>
      </c>
      <c r="BM188" s="203" t="s">
        <v>3060</v>
      </c>
    </row>
    <row r="189" spans="1:65" s="2" customFormat="1" ht="14.45" customHeight="1">
      <c r="A189" s="35"/>
      <c r="B189" s="36"/>
      <c r="C189" s="249" t="s">
        <v>636</v>
      </c>
      <c r="D189" s="249" t="s">
        <v>317</v>
      </c>
      <c r="E189" s="250" t="s">
        <v>3061</v>
      </c>
      <c r="F189" s="251" t="s">
        <v>3062</v>
      </c>
      <c r="G189" s="252" t="s">
        <v>595</v>
      </c>
      <c r="H189" s="253">
        <v>1</v>
      </c>
      <c r="I189" s="254"/>
      <c r="J189" s="255">
        <f t="shared" si="10"/>
        <v>0</v>
      </c>
      <c r="K189" s="251" t="s">
        <v>1</v>
      </c>
      <c r="L189" s="256"/>
      <c r="M189" s="257" t="s">
        <v>1</v>
      </c>
      <c r="N189" s="258" t="s">
        <v>44</v>
      </c>
      <c r="O189" s="72"/>
      <c r="P189" s="201">
        <f t="shared" si="11"/>
        <v>0</v>
      </c>
      <c r="Q189" s="201">
        <v>0.0008</v>
      </c>
      <c r="R189" s="201">
        <f t="shared" si="12"/>
        <v>0.0008</v>
      </c>
      <c r="S189" s="201">
        <v>0</v>
      </c>
      <c r="T189" s="202">
        <f t="shared" si="1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3" t="s">
        <v>371</v>
      </c>
      <c r="AT189" s="203" t="s">
        <v>317</v>
      </c>
      <c r="AU189" s="203" t="s">
        <v>89</v>
      </c>
      <c r="AY189" s="18" t="s">
        <v>174</v>
      </c>
      <c r="BE189" s="204">
        <f t="shared" si="14"/>
        <v>0</v>
      </c>
      <c r="BF189" s="204">
        <f t="shared" si="15"/>
        <v>0</v>
      </c>
      <c r="BG189" s="204">
        <f t="shared" si="16"/>
        <v>0</v>
      </c>
      <c r="BH189" s="204">
        <f t="shared" si="17"/>
        <v>0</v>
      </c>
      <c r="BI189" s="204">
        <f t="shared" si="18"/>
        <v>0</v>
      </c>
      <c r="BJ189" s="18" t="s">
        <v>87</v>
      </c>
      <c r="BK189" s="204">
        <f t="shared" si="19"/>
        <v>0</v>
      </c>
      <c r="BL189" s="18" t="s">
        <v>278</v>
      </c>
      <c r="BM189" s="203" t="s">
        <v>3063</v>
      </c>
    </row>
    <row r="190" spans="1:65" s="2" customFormat="1" ht="14.45" customHeight="1">
      <c r="A190" s="35"/>
      <c r="B190" s="36"/>
      <c r="C190" s="192" t="s">
        <v>640</v>
      </c>
      <c r="D190" s="192" t="s">
        <v>176</v>
      </c>
      <c r="E190" s="193" t="s">
        <v>3059</v>
      </c>
      <c r="F190" s="194" t="s">
        <v>3054</v>
      </c>
      <c r="G190" s="195" t="s">
        <v>595</v>
      </c>
      <c r="H190" s="196">
        <v>1</v>
      </c>
      <c r="I190" s="197"/>
      <c r="J190" s="198">
        <f t="shared" si="10"/>
        <v>0</v>
      </c>
      <c r="K190" s="194" t="s">
        <v>1</v>
      </c>
      <c r="L190" s="40"/>
      <c r="M190" s="199" t="s">
        <v>1</v>
      </c>
      <c r="N190" s="200" t="s">
        <v>44</v>
      </c>
      <c r="O190" s="72"/>
      <c r="P190" s="201">
        <f t="shared" si="11"/>
        <v>0</v>
      </c>
      <c r="Q190" s="201">
        <v>0</v>
      </c>
      <c r="R190" s="201">
        <f t="shared" si="12"/>
        <v>0</v>
      </c>
      <c r="S190" s="201">
        <v>0</v>
      </c>
      <c r="T190" s="202">
        <f t="shared" si="1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3" t="s">
        <v>278</v>
      </c>
      <c r="AT190" s="203" t="s">
        <v>176</v>
      </c>
      <c r="AU190" s="203" t="s">
        <v>89</v>
      </c>
      <c r="AY190" s="18" t="s">
        <v>174</v>
      </c>
      <c r="BE190" s="204">
        <f t="shared" si="14"/>
        <v>0</v>
      </c>
      <c r="BF190" s="204">
        <f t="shared" si="15"/>
        <v>0</v>
      </c>
      <c r="BG190" s="204">
        <f t="shared" si="16"/>
        <v>0</v>
      </c>
      <c r="BH190" s="204">
        <f t="shared" si="17"/>
        <v>0</v>
      </c>
      <c r="BI190" s="204">
        <f t="shared" si="18"/>
        <v>0</v>
      </c>
      <c r="BJ190" s="18" t="s">
        <v>87</v>
      </c>
      <c r="BK190" s="204">
        <f t="shared" si="19"/>
        <v>0</v>
      </c>
      <c r="BL190" s="18" t="s">
        <v>278</v>
      </c>
      <c r="BM190" s="203" t="s">
        <v>3064</v>
      </c>
    </row>
    <row r="191" spans="1:65" s="2" customFormat="1" ht="14.45" customHeight="1">
      <c r="A191" s="35"/>
      <c r="B191" s="36"/>
      <c r="C191" s="249" t="s">
        <v>644</v>
      </c>
      <c r="D191" s="249" t="s">
        <v>317</v>
      </c>
      <c r="E191" s="250" t="s">
        <v>3065</v>
      </c>
      <c r="F191" s="251" t="s">
        <v>3066</v>
      </c>
      <c r="G191" s="252" t="s">
        <v>595</v>
      </c>
      <c r="H191" s="253">
        <v>1</v>
      </c>
      <c r="I191" s="254"/>
      <c r="J191" s="255">
        <f t="shared" si="10"/>
        <v>0</v>
      </c>
      <c r="K191" s="251" t="s">
        <v>1</v>
      </c>
      <c r="L191" s="256"/>
      <c r="M191" s="257" t="s">
        <v>1</v>
      </c>
      <c r="N191" s="258" t="s">
        <v>44</v>
      </c>
      <c r="O191" s="72"/>
      <c r="P191" s="201">
        <f t="shared" si="11"/>
        <v>0</v>
      </c>
      <c r="Q191" s="201">
        <v>0.0008</v>
      </c>
      <c r="R191" s="201">
        <f t="shared" si="12"/>
        <v>0.0008</v>
      </c>
      <c r="S191" s="201">
        <v>0</v>
      </c>
      <c r="T191" s="202">
        <f t="shared" si="1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3" t="s">
        <v>371</v>
      </c>
      <c r="AT191" s="203" t="s">
        <v>317</v>
      </c>
      <c r="AU191" s="203" t="s">
        <v>89</v>
      </c>
      <c r="AY191" s="18" t="s">
        <v>174</v>
      </c>
      <c r="BE191" s="204">
        <f t="shared" si="14"/>
        <v>0</v>
      </c>
      <c r="BF191" s="204">
        <f t="shared" si="15"/>
        <v>0</v>
      </c>
      <c r="BG191" s="204">
        <f t="shared" si="16"/>
        <v>0</v>
      </c>
      <c r="BH191" s="204">
        <f t="shared" si="17"/>
        <v>0</v>
      </c>
      <c r="BI191" s="204">
        <f t="shared" si="18"/>
        <v>0</v>
      </c>
      <c r="BJ191" s="18" t="s">
        <v>87</v>
      </c>
      <c r="BK191" s="204">
        <f t="shared" si="19"/>
        <v>0</v>
      </c>
      <c r="BL191" s="18" t="s">
        <v>278</v>
      </c>
      <c r="BM191" s="203" t="s">
        <v>3067</v>
      </c>
    </row>
    <row r="192" spans="1:65" s="2" customFormat="1" ht="14.45" customHeight="1">
      <c r="A192" s="35"/>
      <c r="B192" s="36"/>
      <c r="C192" s="192" t="s">
        <v>649</v>
      </c>
      <c r="D192" s="192" t="s">
        <v>176</v>
      </c>
      <c r="E192" s="193" t="s">
        <v>3068</v>
      </c>
      <c r="F192" s="194" t="s">
        <v>3069</v>
      </c>
      <c r="G192" s="195" t="s">
        <v>357</v>
      </c>
      <c r="H192" s="196">
        <v>30</v>
      </c>
      <c r="I192" s="197"/>
      <c r="J192" s="198">
        <f t="shared" si="10"/>
        <v>0</v>
      </c>
      <c r="K192" s="194" t="s">
        <v>1</v>
      </c>
      <c r="L192" s="40"/>
      <c r="M192" s="199" t="s">
        <v>1</v>
      </c>
      <c r="N192" s="200" t="s">
        <v>44</v>
      </c>
      <c r="O192" s="72"/>
      <c r="P192" s="201">
        <f t="shared" si="11"/>
        <v>0</v>
      </c>
      <c r="Q192" s="201">
        <v>0</v>
      </c>
      <c r="R192" s="201">
        <f t="shared" si="12"/>
        <v>0</v>
      </c>
      <c r="S192" s="201">
        <v>0</v>
      </c>
      <c r="T192" s="202">
        <f t="shared" si="1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3" t="s">
        <v>278</v>
      </c>
      <c r="AT192" s="203" t="s">
        <v>176</v>
      </c>
      <c r="AU192" s="203" t="s">
        <v>89</v>
      </c>
      <c r="AY192" s="18" t="s">
        <v>174</v>
      </c>
      <c r="BE192" s="204">
        <f t="shared" si="14"/>
        <v>0</v>
      </c>
      <c r="BF192" s="204">
        <f t="shared" si="15"/>
        <v>0</v>
      </c>
      <c r="BG192" s="204">
        <f t="shared" si="16"/>
        <v>0</v>
      </c>
      <c r="BH192" s="204">
        <f t="shared" si="17"/>
        <v>0</v>
      </c>
      <c r="BI192" s="204">
        <f t="shared" si="18"/>
        <v>0</v>
      </c>
      <c r="BJ192" s="18" t="s">
        <v>87</v>
      </c>
      <c r="BK192" s="204">
        <f t="shared" si="19"/>
        <v>0</v>
      </c>
      <c r="BL192" s="18" t="s">
        <v>278</v>
      </c>
      <c r="BM192" s="203" t="s">
        <v>3070</v>
      </c>
    </row>
    <row r="193" spans="1:65" s="2" customFormat="1" ht="14.45" customHeight="1">
      <c r="A193" s="35"/>
      <c r="B193" s="36"/>
      <c r="C193" s="249" t="s">
        <v>653</v>
      </c>
      <c r="D193" s="249" t="s">
        <v>317</v>
      </c>
      <c r="E193" s="250" t="s">
        <v>3071</v>
      </c>
      <c r="F193" s="251" t="s">
        <v>3072</v>
      </c>
      <c r="G193" s="252" t="s">
        <v>357</v>
      </c>
      <c r="H193" s="253">
        <v>20</v>
      </c>
      <c r="I193" s="254"/>
      <c r="J193" s="255">
        <f t="shared" si="10"/>
        <v>0</v>
      </c>
      <c r="K193" s="251" t="s">
        <v>1</v>
      </c>
      <c r="L193" s="256"/>
      <c r="M193" s="257" t="s">
        <v>1</v>
      </c>
      <c r="N193" s="258" t="s">
        <v>44</v>
      </c>
      <c r="O193" s="72"/>
      <c r="P193" s="201">
        <f t="shared" si="11"/>
        <v>0</v>
      </c>
      <c r="Q193" s="201">
        <v>0.00225</v>
      </c>
      <c r="R193" s="201">
        <f t="shared" si="12"/>
        <v>0.045</v>
      </c>
      <c r="S193" s="201">
        <v>0</v>
      </c>
      <c r="T193" s="202">
        <f t="shared" si="1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3" t="s">
        <v>371</v>
      </c>
      <c r="AT193" s="203" t="s">
        <v>317</v>
      </c>
      <c r="AU193" s="203" t="s">
        <v>89</v>
      </c>
      <c r="AY193" s="18" t="s">
        <v>174</v>
      </c>
      <c r="BE193" s="204">
        <f t="shared" si="14"/>
        <v>0</v>
      </c>
      <c r="BF193" s="204">
        <f t="shared" si="15"/>
        <v>0</v>
      </c>
      <c r="BG193" s="204">
        <f t="shared" si="16"/>
        <v>0</v>
      </c>
      <c r="BH193" s="204">
        <f t="shared" si="17"/>
        <v>0</v>
      </c>
      <c r="BI193" s="204">
        <f t="shared" si="18"/>
        <v>0</v>
      </c>
      <c r="BJ193" s="18" t="s">
        <v>87</v>
      </c>
      <c r="BK193" s="204">
        <f t="shared" si="19"/>
        <v>0</v>
      </c>
      <c r="BL193" s="18" t="s">
        <v>278</v>
      </c>
      <c r="BM193" s="203" t="s">
        <v>3073</v>
      </c>
    </row>
    <row r="194" spans="1:65" s="2" customFormat="1" ht="14.45" customHeight="1">
      <c r="A194" s="35"/>
      <c r="B194" s="36"/>
      <c r="C194" s="249" t="s">
        <v>657</v>
      </c>
      <c r="D194" s="249" t="s">
        <v>317</v>
      </c>
      <c r="E194" s="250" t="s">
        <v>3074</v>
      </c>
      <c r="F194" s="251" t="s">
        <v>3075</v>
      </c>
      <c r="G194" s="252" t="s">
        <v>357</v>
      </c>
      <c r="H194" s="253">
        <v>10</v>
      </c>
      <c r="I194" s="254"/>
      <c r="J194" s="255">
        <f t="shared" si="10"/>
        <v>0</v>
      </c>
      <c r="K194" s="251" t="s">
        <v>1</v>
      </c>
      <c r="L194" s="256"/>
      <c r="M194" s="257" t="s">
        <v>1</v>
      </c>
      <c r="N194" s="258" t="s">
        <v>44</v>
      </c>
      <c r="O194" s="72"/>
      <c r="P194" s="201">
        <f t="shared" si="11"/>
        <v>0</v>
      </c>
      <c r="Q194" s="201">
        <v>0.0045</v>
      </c>
      <c r="R194" s="201">
        <f t="shared" si="12"/>
        <v>0.045</v>
      </c>
      <c r="S194" s="201">
        <v>0</v>
      </c>
      <c r="T194" s="202">
        <f t="shared" si="1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3" t="s">
        <v>371</v>
      </c>
      <c r="AT194" s="203" t="s">
        <v>317</v>
      </c>
      <c r="AU194" s="203" t="s">
        <v>89</v>
      </c>
      <c r="AY194" s="18" t="s">
        <v>174</v>
      </c>
      <c r="BE194" s="204">
        <f t="shared" si="14"/>
        <v>0</v>
      </c>
      <c r="BF194" s="204">
        <f t="shared" si="15"/>
        <v>0</v>
      </c>
      <c r="BG194" s="204">
        <f t="shared" si="16"/>
        <v>0</v>
      </c>
      <c r="BH194" s="204">
        <f t="shared" si="17"/>
        <v>0</v>
      </c>
      <c r="BI194" s="204">
        <f t="shared" si="18"/>
        <v>0</v>
      </c>
      <c r="BJ194" s="18" t="s">
        <v>87</v>
      </c>
      <c r="BK194" s="204">
        <f t="shared" si="19"/>
        <v>0</v>
      </c>
      <c r="BL194" s="18" t="s">
        <v>278</v>
      </c>
      <c r="BM194" s="203" t="s">
        <v>3076</v>
      </c>
    </row>
    <row r="195" spans="1:65" s="2" customFormat="1" ht="14.45" customHeight="1">
      <c r="A195" s="35"/>
      <c r="B195" s="36"/>
      <c r="C195" s="192" t="s">
        <v>662</v>
      </c>
      <c r="D195" s="192" t="s">
        <v>176</v>
      </c>
      <c r="E195" s="193" t="s">
        <v>3077</v>
      </c>
      <c r="F195" s="194" t="s">
        <v>3078</v>
      </c>
      <c r="G195" s="195" t="s">
        <v>2892</v>
      </c>
      <c r="H195" s="196">
        <v>1</v>
      </c>
      <c r="I195" s="197"/>
      <c r="J195" s="198">
        <f t="shared" si="10"/>
        <v>0</v>
      </c>
      <c r="K195" s="194" t="s">
        <v>1</v>
      </c>
      <c r="L195" s="40"/>
      <c r="M195" s="199" t="s">
        <v>1</v>
      </c>
      <c r="N195" s="200" t="s">
        <v>44</v>
      </c>
      <c r="O195" s="72"/>
      <c r="P195" s="201">
        <f t="shared" si="11"/>
        <v>0</v>
      </c>
      <c r="Q195" s="201">
        <v>0</v>
      </c>
      <c r="R195" s="201">
        <f t="shared" si="12"/>
        <v>0</v>
      </c>
      <c r="S195" s="201">
        <v>0</v>
      </c>
      <c r="T195" s="202">
        <f t="shared" si="1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3" t="s">
        <v>278</v>
      </c>
      <c r="AT195" s="203" t="s">
        <v>176</v>
      </c>
      <c r="AU195" s="203" t="s">
        <v>89</v>
      </c>
      <c r="AY195" s="18" t="s">
        <v>174</v>
      </c>
      <c r="BE195" s="204">
        <f t="shared" si="14"/>
        <v>0</v>
      </c>
      <c r="BF195" s="204">
        <f t="shared" si="15"/>
        <v>0</v>
      </c>
      <c r="BG195" s="204">
        <f t="shared" si="16"/>
        <v>0</v>
      </c>
      <c r="BH195" s="204">
        <f t="shared" si="17"/>
        <v>0</v>
      </c>
      <c r="BI195" s="204">
        <f t="shared" si="18"/>
        <v>0</v>
      </c>
      <c r="BJ195" s="18" t="s">
        <v>87</v>
      </c>
      <c r="BK195" s="204">
        <f t="shared" si="19"/>
        <v>0</v>
      </c>
      <c r="BL195" s="18" t="s">
        <v>278</v>
      </c>
      <c r="BM195" s="203" t="s">
        <v>3079</v>
      </c>
    </row>
    <row r="196" spans="1:65" s="2" customFormat="1" ht="14.45" customHeight="1">
      <c r="A196" s="35"/>
      <c r="B196" s="36"/>
      <c r="C196" s="249" t="s">
        <v>668</v>
      </c>
      <c r="D196" s="249" t="s">
        <v>317</v>
      </c>
      <c r="E196" s="250" t="s">
        <v>3080</v>
      </c>
      <c r="F196" s="251" t="s">
        <v>3081</v>
      </c>
      <c r="G196" s="252" t="s">
        <v>295</v>
      </c>
      <c r="H196" s="253">
        <v>0.2</v>
      </c>
      <c r="I196" s="254"/>
      <c r="J196" s="255">
        <f aca="true" t="shared" si="20" ref="J196:J227">ROUND(I196*H196,2)</f>
        <v>0</v>
      </c>
      <c r="K196" s="251" t="s">
        <v>1</v>
      </c>
      <c r="L196" s="256"/>
      <c r="M196" s="257" t="s">
        <v>1</v>
      </c>
      <c r="N196" s="258" t="s">
        <v>44</v>
      </c>
      <c r="O196" s="72"/>
      <c r="P196" s="201">
        <f aca="true" t="shared" si="21" ref="P196:P227">O196*H196</f>
        <v>0</v>
      </c>
      <c r="Q196" s="201">
        <v>1</v>
      </c>
      <c r="R196" s="201">
        <f aca="true" t="shared" si="22" ref="R196:R227">Q196*H196</f>
        <v>0.2</v>
      </c>
      <c r="S196" s="201">
        <v>0</v>
      </c>
      <c r="T196" s="202">
        <f aca="true" t="shared" si="23" ref="T196:T227"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3" t="s">
        <v>371</v>
      </c>
      <c r="AT196" s="203" t="s">
        <v>317</v>
      </c>
      <c r="AU196" s="203" t="s">
        <v>89</v>
      </c>
      <c r="AY196" s="18" t="s">
        <v>174</v>
      </c>
      <c r="BE196" s="204">
        <f aca="true" t="shared" si="24" ref="BE196:BE229">IF(N196="základní",J196,0)</f>
        <v>0</v>
      </c>
      <c r="BF196" s="204">
        <f aca="true" t="shared" si="25" ref="BF196:BF229">IF(N196="snížená",J196,0)</f>
        <v>0</v>
      </c>
      <c r="BG196" s="204">
        <f aca="true" t="shared" si="26" ref="BG196:BG229">IF(N196="zákl. přenesená",J196,0)</f>
        <v>0</v>
      </c>
      <c r="BH196" s="204">
        <f aca="true" t="shared" si="27" ref="BH196:BH229">IF(N196="sníž. přenesená",J196,0)</f>
        <v>0</v>
      </c>
      <c r="BI196" s="204">
        <f aca="true" t="shared" si="28" ref="BI196:BI229">IF(N196="nulová",J196,0)</f>
        <v>0</v>
      </c>
      <c r="BJ196" s="18" t="s">
        <v>87</v>
      </c>
      <c r="BK196" s="204">
        <f aca="true" t="shared" si="29" ref="BK196:BK229">ROUND(I196*H196,2)</f>
        <v>0</v>
      </c>
      <c r="BL196" s="18" t="s">
        <v>278</v>
      </c>
      <c r="BM196" s="203" t="s">
        <v>3082</v>
      </c>
    </row>
    <row r="197" spans="1:65" s="2" customFormat="1" ht="14.45" customHeight="1">
      <c r="A197" s="35"/>
      <c r="B197" s="36"/>
      <c r="C197" s="192" t="s">
        <v>679</v>
      </c>
      <c r="D197" s="192" t="s">
        <v>176</v>
      </c>
      <c r="E197" s="193" t="s">
        <v>3083</v>
      </c>
      <c r="F197" s="194" t="s">
        <v>3084</v>
      </c>
      <c r="G197" s="195" t="s">
        <v>2892</v>
      </c>
      <c r="H197" s="196">
        <v>6</v>
      </c>
      <c r="I197" s="197"/>
      <c r="J197" s="198">
        <f t="shared" si="20"/>
        <v>0</v>
      </c>
      <c r="K197" s="194" t="s">
        <v>1</v>
      </c>
      <c r="L197" s="40"/>
      <c r="M197" s="199" t="s">
        <v>1</v>
      </c>
      <c r="N197" s="200" t="s">
        <v>44</v>
      </c>
      <c r="O197" s="72"/>
      <c r="P197" s="201">
        <f t="shared" si="21"/>
        <v>0</v>
      </c>
      <c r="Q197" s="201">
        <v>0</v>
      </c>
      <c r="R197" s="201">
        <f t="shared" si="22"/>
        <v>0</v>
      </c>
      <c r="S197" s="201">
        <v>0</v>
      </c>
      <c r="T197" s="202">
        <f t="shared" si="2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3" t="s">
        <v>278</v>
      </c>
      <c r="AT197" s="203" t="s">
        <v>176</v>
      </c>
      <c r="AU197" s="203" t="s">
        <v>89</v>
      </c>
      <c r="AY197" s="18" t="s">
        <v>174</v>
      </c>
      <c r="BE197" s="204">
        <f t="shared" si="24"/>
        <v>0</v>
      </c>
      <c r="BF197" s="204">
        <f t="shared" si="25"/>
        <v>0</v>
      </c>
      <c r="BG197" s="204">
        <f t="shared" si="26"/>
        <v>0</v>
      </c>
      <c r="BH197" s="204">
        <f t="shared" si="27"/>
        <v>0</v>
      </c>
      <c r="BI197" s="204">
        <f t="shared" si="28"/>
        <v>0</v>
      </c>
      <c r="BJ197" s="18" t="s">
        <v>87</v>
      </c>
      <c r="BK197" s="204">
        <f t="shared" si="29"/>
        <v>0</v>
      </c>
      <c r="BL197" s="18" t="s">
        <v>278</v>
      </c>
      <c r="BM197" s="203" t="s">
        <v>3085</v>
      </c>
    </row>
    <row r="198" spans="1:65" s="2" customFormat="1" ht="14.45" customHeight="1">
      <c r="A198" s="35"/>
      <c r="B198" s="36"/>
      <c r="C198" s="192" t="s">
        <v>690</v>
      </c>
      <c r="D198" s="192" t="s">
        <v>176</v>
      </c>
      <c r="E198" s="193" t="s">
        <v>3086</v>
      </c>
      <c r="F198" s="194" t="s">
        <v>3087</v>
      </c>
      <c r="G198" s="195" t="s">
        <v>595</v>
      </c>
      <c r="H198" s="196">
        <v>1</v>
      </c>
      <c r="I198" s="197"/>
      <c r="J198" s="198">
        <f t="shared" si="20"/>
        <v>0</v>
      </c>
      <c r="K198" s="194" t="s">
        <v>1</v>
      </c>
      <c r="L198" s="40"/>
      <c r="M198" s="199" t="s">
        <v>1</v>
      </c>
      <c r="N198" s="200" t="s">
        <v>44</v>
      </c>
      <c r="O198" s="72"/>
      <c r="P198" s="201">
        <f t="shared" si="21"/>
        <v>0</v>
      </c>
      <c r="Q198" s="201">
        <v>0</v>
      </c>
      <c r="R198" s="201">
        <f t="shared" si="22"/>
        <v>0</v>
      </c>
      <c r="S198" s="201">
        <v>0</v>
      </c>
      <c r="T198" s="202">
        <f t="shared" si="2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3" t="s">
        <v>278</v>
      </c>
      <c r="AT198" s="203" t="s">
        <v>176</v>
      </c>
      <c r="AU198" s="203" t="s">
        <v>89</v>
      </c>
      <c r="AY198" s="18" t="s">
        <v>174</v>
      </c>
      <c r="BE198" s="204">
        <f t="shared" si="24"/>
        <v>0</v>
      </c>
      <c r="BF198" s="204">
        <f t="shared" si="25"/>
        <v>0</v>
      </c>
      <c r="BG198" s="204">
        <f t="shared" si="26"/>
        <v>0</v>
      </c>
      <c r="BH198" s="204">
        <f t="shared" si="27"/>
        <v>0</v>
      </c>
      <c r="BI198" s="204">
        <f t="shared" si="28"/>
        <v>0</v>
      </c>
      <c r="BJ198" s="18" t="s">
        <v>87</v>
      </c>
      <c r="BK198" s="204">
        <f t="shared" si="29"/>
        <v>0</v>
      </c>
      <c r="BL198" s="18" t="s">
        <v>278</v>
      </c>
      <c r="BM198" s="203" t="s">
        <v>3088</v>
      </c>
    </row>
    <row r="199" spans="1:65" s="2" customFormat="1" ht="14.45" customHeight="1">
      <c r="A199" s="35"/>
      <c r="B199" s="36"/>
      <c r="C199" s="249" t="s">
        <v>694</v>
      </c>
      <c r="D199" s="249" t="s">
        <v>317</v>
      </c>
      <c r="E199" s="250" t="s">
        <v>3089</v>
      </c>
      <c r="F199" s="251" t="s">
        <v>3090</v>
      </c>
      <c r="G199" s="252" t="s">
        <v>595</v>
      </c>
      <c r="H199" s="253">
        <v>1</v>
      </c>
      <c r="I199" s="254"/>
      <c r="J199" s="255">
        <f t="shared" si="20"/>
        <v>0</v>
      </c>
      <c r="K199" s="251" t="s">
        <v>1</v>
      </c>
      <c r="L199" s="256"/>
      <c r="M199" s="257" t="s">
        <v>1</v>
      </c>
      <c r="N199" s="258" t="s">
        <v>44</v>
      </c>
      <c r="O199" s="72"/>
      <c r="P199" s="201">
        <f t="shared" si="21"/>
        <v>0</v>
      </c>
      <c r="Q199" s="201">
        <v>0.00019</v>
      </c>
      <c r="R199" s="201">
        <f t="shared" si="22"/>
        <v>0.00019</v>
      </c>
      <c r="S199" s="201">
        <v>0</v>
      </c>
      <c r="T199" s="202">
        <f t="shared" si="2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3" t="s">
        <v>371</v>
      </c>
      <c r="AT199" s="203" t="s">
        <v>317</v>
      </c>
      <c r="AU199" s="203" t="s">
        <v>89</v>
      </c>
      <c r="AY199" s="18" t="s">
        <v>174</v>
      </c>
      <c r="BE199" s="204">
        <f t="shared" si="24"/>
        <v>0</v>
      </c>
      <c r="BF199" s="204">
        <f t="shared" si="25"/>
        <v>0</v>
      </c>
      <c r="BG199" s="204">
        <f t="shared" si="26"/>
        <v>0</v>
      </c>
      <c r="BH199" s="204">
        <f t="shared" si="27"/>
        <v>0</v>
      </c>
      <c r="BI199" s="204">
        <f t="shared" si="28"/>
        <v>0</v>
      </c>
      <c r="BJ199" s="18" t="s">
        <v>87</v>
      </c>
      <c r="BK199" s="204">
        <f t="shared" si="29"/>
        <v>0</v>
      </c>
      <c r="BL199" s="18" t="s">
        <v>278</v>
      </c>
      <c r="BM199" s="203" t="s">
        <v>3091</v>
      </c>
    </row>
    <row r="200" spans="1:65" s="2" customFormat="1" ht="14.45" customHeight="1">
      <c r="A200" s="35"/>
      <c r="B200" s="36"/>
      <c r="C200" s="192" t="s">
        <v>698</v>
      </c>
      <c r="D200" s="192" t="s">
        <v>176</v>
      </c>
      <c r="E200" s="193" t="s">
        <v>3092</v>
      </c>
      <c r="F200" s="194" t="s">
        <v>3093</v>
      </c>
      <c r="G200" s="195" t="s">
        <v>357</v>
      </c>
      <c r="H200" s="196">
        <v>45</v>
      </c>
      <c r="I200" s="197"/>
      <c r="J200" s="198">
        <f t="shared" si="20"/>
        <v>0</v>
      </c>
      <c r="K200" s="194" t="s">
        <v>1</v>
      </c>
      <c r="L200" s="40"/>
      <c r="M200" s="199" t="s">
        <v>1</v>
      </c>
      <c r="N200" s="200" t="s">
        <v>44</v>
      </c>
      <c r="O200" s="72"/>
      <c r="P200" s="201">
        <f t="shared" si="21"/>
        <v>0</v>
      </c>
      <c r="Q200" s="201">
        <v>0</v>
      </c>
      <c r="R200" s="201">
        <f t="shared" si="22"/>
        <v>0</v>
      </c>
      <c r="S200" s="201">
        <v>0</v>
      </c>
      <c r="T200" s="202">
        <f t="shared" si="2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3" t="s">
        <v>278</v>
      </c>
      <c r="AT200" s="203" t="s">
        <v>176</v>
      </c>
      <c r="AU200" s="203" t="s">
        <v>89</v>
      </c>
      <c r="AY200" s="18" t="s">
        <v>174</v>
      </c>
      <c r="BE200" s="204">
        <f t="shared" si="24"/>
        <v>0</v>
      </c>
      <c r="BF200" s="204">
        <f t="shared" si="25"/>
        <v>0</v>
      </c>
      <c r="BG200" s="204">
        <f t="shared" si="26"/>
        <v>0</v>
      </c>
      <c r="BH200" s="204">
        <f t="shared" si="27"/>
        <v>0</v>
      </c>
      <c r="BI200" s="204">
        <f t="shared" si="28"/>
        <v>0</v>
      </c>
      <c r="BJ200" s="18" t="s">
        <v>87</v>
      </c>
      <c r="BK200" s="204">
        <f t="shared" si="29"/>
        <v>0</v>
      </c>
      <c r="BL200" s="18" t="s">
        <v>278</v>
      </c>
      <c r="BM200" s="203" t="s">
        <v>3094</v>
      </c>
    </row>
    <row r="201" spans="1:65" s="2" customFormat="1" ht="14.45" customHeight="1">
      <c r="A201" s="35"/>
      <c r="B201" s="36"/>
      <c r="C201" s="249" t="s">
        <v>702</v>
      </c>
      <c r="D201" s="249" t="s">
        <v>317</v>
      </c>
      <c r="E201" s="250" t="s">
        <v>3095</v>
      </c>
      <c r="F201" s="251" t="s">
        <v>3096</v>
      </c>
      <c r="G201" s="252" t="s">
        <v>1342</v>
      </c>
      <c r="H201" s="253">
        <v>30</v>
      </c>
      <c r="I201" s="254"/>
      <c r="J201" s="255">
        <f t="shared" si="20"/>
        <v>0</v>
      </c>
      <c r="K201" s="251" t="s">
        <v>1</v>
      </c>
      <c r="L201" s="256"/>
      <c r="M201" s="257" t="s">
        <v>1</v>
      </c>
      <c r="N201" s="258" t="s">
        <v>44</v>
      </c>
      <c r="O201" s="72"/>
      <c r="P201" s="201">
        <f t="shared" si="21"/>
        <v>0</v>
      </c>
      <c r="Q201" s="201">
        <v>0.0001</v>
      </c>
      <c r="R201" s="201">
        <f t="shared" si="22"/>
        <v>0.003</v>
      </c>
      <c r="S201" s="201">
        <v>0</v>
      </c>
      <c r="T201" s="202">
        <f t="shared" si="2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3" t="s">
        <v>371</v>
      </c>
      <c r="AT201" s="203" t="s">
        <v>317</v>
      </c>
      <c r="AU201" s="203" t="s">
        <v>89</v>
      </c>
      <c r="AY201" s="18" t="s">
        <v>174</v>
      </c>
      <c r="BE201" s="204">
        <f t="shared" si="24"/>
        <v>0</v>
      </c>
      <c r="BF201" s="204">
        <f t="shared" si="25"/>
        <v>0</v>
      </c>
      <c r="BG201" s="204">
        <f t="shared" si="26"/>
        <v>0</v>
      </c>
      <c r="BH201" s="204">
        <f t="shared" si="27"/>
        <v>0</v>
      </c>
      <c r="BI201" s="204">
        <f t="shared" si="28"/>
        <v>0</v>
      </c>
      <c r="BJ201" s="18" t="s">
        <v>87</v>
      </c>
      <c r="BK201" s="204">
        <f t="shared" si="29"/>
        <v>0</v>
      </c>
      <c r="BL201" s="18" t="s">
        <v>278</v>
      </c>
      <c r="BM201" s="203" t="s">
        <v>3097</v>
      </c>
    </row>
    <row r="202" spans="1:65" s="2" customFormat="1" ht="14.45" customHeight="1">
      <c r="A202" s="35"/>
      <c r="B202" s="36"/>
      <c r="C202" s="249" t="s">
        <v>713</v>
      </c>
      <c r="D202" s="249" t="s">
        <v>317</v>
      </c>
      <c r="E202" s="250" t="s">
        <v>3098</v>
      </c>
      <c r="F202" s="251" t="s">
        <v>3099</v>
      </c>
      <c r="G202" s="252" t="s">
        <v>1342</v>
      </c>
      <c r="H202" s="253">
        <v>15</v>
      </c>
      <c r="I202" s="254"/>
      <c r="J202" s="255">
        <f t="shared" si="20"/>
        <v>0</v>
      </c>
      <c r="K202" s="251" t="s">
        <v>1</v>
      </c>
      <c r="L202" s="256"/>
      <c r="M202" s="257" t="s">
        <v>1</v>
      </c>
      <c r="N202" s="258" t="s">
        <v>44</v>
      </c>
      <c r="O202" s="72"/>
      <c r="P202" s="201">
        <f t="shared" si="21"/>
        <v>0</v>
      </c>
      <c r="Q202" s="201">
        <v>0.00023</v>
      </c>
      <c r="R202" s="201">
        <f t="shared" si="22"/>
        <v>0.00345</v>
      </c>
      <c r="S202" s="201">
        <v>0</v>
      </c>
      <c r="T202" s="202">
        <f t="shared" si="2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3" t="s">
        <v>371</v>
      </c>
      <c r="AT202" s="203" t="s">
        <v>317</v>
      </c>
      <c r="AU202" s="203" t="s">
        <v>89</v>
      </c>
      <c r="AY202" s="18" t="s">
        <v>174</v>
      </c>
      <c r="BE202" s="204">
        <f t="shared" si="24"/>
        <v>0</v>
      </c>
      <c r="BF202" s="204">
        <f t="shared" si="25"/>
        <v>0</v>
      </c>
      <c r="BG202" s="204">
        <f t="shared" si="26"/>
        <v>0</v>
      </c>
      <c r="BH202" s="204">
        <f t="shared" si="27"/>
        <v>0</v>
      </c>
      <c r="BI202" s="204">
        <f t="shared" si="28"/>
        <v>0</v>
      </c>
      <c r="BJ202" s="18" t="s">
        <v>87</v>
      </c>
      <c r="BK202" s="204">
        <f t="shared" si="29"/>
        <v>0</v>
      </c>
      <c r="BL202" s="18" t="s">
        <v>278</v>
      </c>
      <c r="BM202" s="203" t="s">
        <v>3100</v>
      </c>
    </row>
    <row r="203" spans="1:65" s="2" customFormat="1" ht="14.45" customHeight="1">
      <c r="A203" s="35"/>
      <c r="B203" s="36"/>
      <c r="C203" s="192" t="s">
        <v>723</v>
      </c>
      <c r="D203" s="192" t="s">
        <v>176</v>
      </c>
      <c r="E203" s="193" t="s">
        <v>3101</v>
      </c>
      <c r="F203" s="194" t="s">
        <v>3102</v>
      </c>
      <c r="G203" s="195" t="s">
        <v>357</v>
      </c>
      <c r="H203" s="196">
        <v>20</v>
      </c>
      <c r="I203" s="197"/>
      <c r="J203" s="198">
        <f t="shared" si="20"/>
        <v>0</v>
      </c>
      <c r="K203" s="194" t="s">
        <v>1</v>
      </c>
      <c r="L203" s="40"/>
      <c r="M203" s="199" t="s">
        <v>1</v>
      </c>
      <c r="N203" s="200" t="s">
        <v>44</v>
      </c>
      <c r="O203" s="72"/>
      <c r="P203" s="201">
        <f t="shared" si="21"/>
        <v>0</v>
      </c>
      <c r="Q203" s="201">
        <v>0</v>
      </c>
      <c r="R203" s="201">
        <f t="shared" si="22"/>
        <v>0</v>
      </c>
      <c r="S203" s="201">
        <v>0</v>
      </c>
      <c r="T203" s="202">
        <f t="shared" si="2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3" t="s">
        <v>278</v>
      </c>
      <c r="AT203" s="203" t="s">
        <v>176</v>
      </c>
      <c r="AU203" s="203" t="s">
        <v>89</v>
      </c>
      <c r="AY203" s="18" t="s">
        <v>174</v>
      </c>
      <c r="BE203" s="204">
        <f t="shared" si="24"/>
        <v>0</v>
      </c>
      <c r="BF203" s="204">
        <f t="shared" si="25"/>
        <v>0</v>
      </c>
      <c r="BG203" s="204">
        <f t="shared" si="26"/>
        <v>0</v>
      </c>
      <c r="BH203" s="204">
        <f t="shared" si="27"/>
        <v>0</v>
      </c>
      <c r="BI203" s="204">
        <f t="shared" si="28"/>
        <v>0</v>
      </c>
      <c r="BJ203" s="18" t="s">
        <v>87</v>
      </c>
      <c r="BK203" s="204">
        <f t="shared" si="29"/>
        <v>0</v>
      </c>
      <c r="BL203" s="18" t="s">
        <v>278</v>
      </c>
      <c r="BM203" s="203" t="s">
        <v>3103</v>
      </c>
    </row>
    <row r="204" spans="1:65" s="2" customFormat="1" ht="14.45" customHeight="1">
      <c r="A204" s="35"/>
      <c r="B204" s="36"/>
      <c r="C204" s="249" t="s">
        <v>731</v>
      </c>
      <c r="D204" s="249" t="s">
        <v>317</v>
      </c>
      <c r="E204" s="250" t="s">
        <v>3104</v>
      </c>
      <c r="F204" s="251" t="s">
        <v>3105</v>
      </c>
      <c r="G204" s="252" t="s">
        <v>357</v>
      </c>
      <c r="H204" s="253">
        <v>20</v>
      </c>
      <c r="I204" s="254"/>
      <c r="J204" s="255">
        <f t="shared" si="20"/>
        <v>0</v>
      </c>
      <c r="K204" s="251" t="s">
        <v>1</v>
      </c>
      <c r="L204" s="256"/>
      <c r="M204" s="257" t="s">
        <v>1</v>
      </c>
      <c r="N204" s="258" t="s">
        <v>44</v>
      </c>
      <c r="O204" s="72"/>
      <c r="P204" s="201">
        <f t="shared" si="21"/>
        <v>0</v>
      </c>
      <c r="Q204" s="201">
        <v>0.00019</v>
      </c>
      <c r="R204" s="201">
        <f t="shared" si="22"/>
        <v>0.0038000000000000004</v>
      </c>
      <c r="S204" s="201">
        <v>0</v>
      </c>
      <c r="T204" s="202">
        <f t="shared" si="2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3" t="s">
        <v>371</v>
      </c>
      <c r="AT204" s="203" t="s">
        <v>317</v>
      </c>
      <c r="AU204" s="203" t="s">
        <v>89</v>
      </c>
      <c r="AY204" s="18" t="s">
        <v>174</v>
      </c>
      <c r="BE204" s="204">
        <f t="shared" si="24"/>
        <v>0</v>
      </c>
      <c r="BF204" s="204">
        <f t="shared" si="25"/>
        <v>0</v>
      </c>
      <c r="BG204" s="204">
        <f t="shared" si="26"/>
        <v>0</v>
      </c>
      <c r="BH204" s="204">
        <f t="shared" si="27"/>
        <v>0</v>
      </c>
      <c r="BI204" s="204">
        <f t="shared" si="28"/>
        <v>0</v>
      </c>
      <c r="BJ204" s="18" t="s">
        <v>87</v>
      </c>
      <c r="BK204" s="204">
        <f t="shared" si="29"/>
        <v>0</v>
      </c>
      <c r="BL204" s="18" t="s">
        <v>278</v>
      </c>
      <c r="BM204" s="203" t="s">
        <v>3106</v>
      </c>
    </row>
    <row r="205" spans="1:65" s="2" customFormat="1" ht="14.45" customHeight="1">
      <c r="A205" s="35"/>
      <c r="B205" s="36"/>
      <c r="C205" s="192" t="s">
        <v>735</v>
      </c>
      <c r="D205" s="192" t="s">
        <v>176</v>
      </c>
      <c r="E205" s="193" t="s">
        <v>3107</v>
      </c>
      <c r="F205" s="194" t="s">
        <v>3108</v>
      </c>
      <c r="G205" s="195" t="s">
        <v>357</v>
      </c>
      <c r="H205" s="196">
        <v>30</v>
      </c>
      <c r="I205" s="197"/>
      <c r="J205" s="198">
        <f t="shared" si="20"/>
        <v>0</v>
      </c>
      <c r="K205" s="194" t="s">
        <v>1</v>
      </c>
      <c r="L205" s="40"/>
      <c r="M205" s="199" t="s">
        <v>1</v>
      </c>
      <c r="N205" s="200" t="s">
        <v>44</v>
      </c>
      <c r="O205" s="72"/>
      <c r="P205" s="201">
        <f t="shared" si="21"/>
        <v>0</v>
      </c>
      <c r="Q205" s="201">
        <v>0</v>
      </c>
      <c r="R205" s="201">
        <f t="shared" si="22"/>
        <v>0</v>
      </c>
      <c r="S205" s="201">
        <v>0</v>
      </c>
      <c r="T205" s="202">
        <f t="shared" si="2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3" t="s">
        <v>278</v>
      </c>
      <c r="AT205" s="203" t="s">
        <v>176</v>
      </c>
      <c r="AU205" s="203" t="s">
        <v>89</v>
      </c>
      <c r="AY205" s="18" t="s">
        <v>174</v>
      </c>
      <c r="BE205" s="204">
        <f t="shared" si="24"/>
        <v>0</v>
      </c>
      <c r="BF205" s="204">
        <f t="shared" si="25"/>
        <v>0</v>
      </c>
      <c r="BG205" s="204">
        <f t="shared" si="26"/>
        <v>0</v>
      </c>
      <c r="BH205" s="204">
        <f t="shared" si="27"/>
        <v>0</v>
      </c>
      <c r="BI205" s="204">
        <f t="shared" si="28"/>
        <v>0</v>
      </c>
      <c r="BJ205" s="18" t="s">
        <v>87</v>
      </c>
      <c r="BK205" s="204">
        <f t="shared" si="29"/>
        <v>0</v>
      </c>
      <c r="BL205" s="18" t="s">
        <v>278</v>
      </c>
      <c r="BM205" s="203" t="s">
        <v>3109</v>
      </c>
    </row>
    <row r="206" spans="1:65" s="2" customFormat="1" ht="14.45" customHeight="1">
      <c r="A206" s="35"/>
      <c r="B206" s="36"/>
      <c r="C206" s="249" t="s">
        <v>746</v>
      </c>
      <c r="D206" s="249" t="s">
        <v>317</v>
      </c>
      <c r="E206" s="250" t="s">
        <v>3110</v>
      </c>
      <c r="F206" s="251" t="s">
        <v>3111</v>
      </c>
      <c r="G206" s="252" t="s">
        <v>357</v>
      </c>
      <c r="H206" s="253">
        <v>30</v>
      </c>
      <c r="I206" s="254"/>
      <c r="J206" s="255">
        <f t="shared" si="20"/>
        <v>0</v>
      </c>
      <c r="K206" s="251" t="s">
        <v>1</v>
      </c>
      <c r="L206" s="256"/>
      <c r="M206" s="257" t="s">
        <v>1</v>
      </c>
      <c r="N206" s="258" t="s">
        <v>44</v>
      </c>
      <c r="O206" s="72"/>
      <c r="P206" s="201">
        <f t="shared" si="21"/>
        <v>0</v>
      </c>
      <c r="Q206" s="201">
        <v>0.00033</v>
      </c>
      <c r="R206" s="201">
        <f t="shared" si="22"/>
        <v>0.009899999999999999</v>
      </c>
      <c r="S206" s="201">
        <v>0</v>
      </c>
      <c r="T206" s="202">
        <f t="shared" si="2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3" t="s">
        <v>371</v>
      </c>
      <c r="AT206" s="203" t="s">
        <v>317</v>
      </c>
      <c r="AU206" s="203" t="s">
        <v>89</v>
      </c>
      <c r="AY206" s="18" t="s">
        <v>174</v>
      </c>
      <c r="BE206" s="204">
        <f t="shared" si="24"/>
        <v>0</v>
      </c>
      <c r="BF206" s="204">
        <f t="shared" si="25"/>
        <v>0</v>
      </c>
      <c r="BG206" s="204">
        <f t="shared" si="26"/>
        <v>0</v>
      </c>
      <c r="BH206" s="204">
        <f t="shared" si="27"/>
        <v>0</v>
      </c>
      <c r="BI206" s="204">
        <f t="shared" si="28"/>
        <v>0</v>
      </c>
      <c r="BJ206" s="18" t="s">
        <v>87</v>
      </c>
      <c r="BK206" s="204">
        <f t="shared" si="29"/>
        <v>0</v>
      </c>
      <c r="BL206" s="18" t="s">
        <v>278</v>
      </c>
      <c r="BM206" s="203" t="s">
        <v>3112</v>
      </c>
    </row>
    <row r="207" spans="1:65" s="2" customFormat="1" ht="14.45" customHeight="1">
      <c r="A207" s="35"/>
      <c r="B207" s="36"/>
      <c r="C207" s="192" t="s">
        <v>757</v>
      </c>
      <c r="D207" s="192" t="s">
        <v>176</v>
      </c>
      <c r="E207" s="193" t="s">
        <v>3113</v>
      </c>
      <c r="F207" s="194" t="s">
        <v>3114</v>
      </c>
      <c r="G207" s="195" t="s">
        <v>357</v>
      </c>
      <c r="H207" s="196">
        <v>50</v>
      </c>
      <c r="I207" s="197"/>
      <c r="J207" s="198">
        <f t="shared" si="20"/>
        <v>0</v>
      </c>
      <c r="K207" s="194" t="s">
        <v>1</v>
      </c>
      <c r="L207" s="40"/>
      <c r="M207" s="199" t="s">
        <v>1</v>
      </c>
      <c r="N207" s="200" t="s">
        <v>44</v>
      </c>
      <c r="O207" s="72"/>
      <c r="P207" s="201">
        <f t="shared" si="21"/>
        <v>0</v>
      </c>
      <c r="Q207" s="201">
        <v>0</v>
      </c>
      <c r="R207" s="201">
        <f t="shared" si="22"/>
        <v>0</v>
      </c>
      <c r="S207" s="201">
        <v>0</v>
      </c>
      <c r="T207" s="202">
        <f t="shared" si="2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3" t="s">
        <v>278</v>
      </c>
      <c r="AT207" s="203" t="s">
        <v>176</v>
      </c>
      <c r="AU207" s="203" t="s">
        <v>89</v>
      </c>
      <c r="AY207" s="18" t="s">
        <v>174</v>
      </c>
      <c r="BE207" s="204">
        <f t="shared" si="24"/>
        <v>0</v>
      </c>
      <c r="BF207" s="204">
        <f t="shared" si="25"/>
        <v>0</v>
      </c>
      <c r="BG207" s="204">
        <f t="shared" si="26"/>
        <v>0</v>
      </c>
      <c r="BH207" s="204">
        <f t="shared" si="27"/>
        <v>0</v>
      </c>
      <c r="BI207" s="204">
        <f t="shared" si="28"/>
        <v>0</v>
      </c>
      <c r="BJ207" s="18" t="s">
        <v>87</v>
      </c>
      <c r="BK207" s="204">
        <f t="shared" si="29"/>
        <v>0</v>
      </c>
      <c r="BL207" s="18" t="s">
        <v>278</v>
      </c>
      <c r="BM207" s="203" t="s">
        <v>3115</v>
      </c>
    </row>
    <row r="208" spans="1:65" s="2" customFormat="1" ht="14.45" customHeight="1">
      <c r="A208" s="35"/>
      <c r="B208" s="36"/>
      <c r="C208" s="249" t="s">
        <v>764</v>
      </c>
      <c r="D208" s="249" t="s">
        <v>317</v>
      </c>
      <c r="E208" s="250" t="s">
        <v>3116</v>
      </c>
      <c r="F208" s="251" t="s">
        <v>3117</v>
      </c>
      <c r="G208" s="252" t="s">
        <v>357</v>
      </c>
      <c r="H208" s="253">
        <v>50</v>
      </c>
      <c r="I208" s="254"/>
      <c r="J208" s="255">
        <f t="shared" si="20"/>
        <v>0</v>
      </c>
      <c r="K208" s="251" t="s">
        <v>1</v>
      </c>
      <c r="L208" s="256"/>
      <c r="M208" s="257" t="s">
        <v>1</v>
      </c>
      <c r="N208" s="258" t="s">
        <v>44</v>
      </c>
      <c r="O208" s="72"/>
      <c r="P208" s="201">
        <f t="shared" si="21"/>
        <v>0</v>
      </c>
      <c r="Q208" s="201">
        <v>0.0009</v>
      </c>
      <c r="R208" s="201">
        <f t="shared" si="22"/>
        <v>0.045</v>
      </c>
      <c r="S208" s="201">
        <v>0</v>
      </c>
      <c r="T208" s="202">
        <f t="shared" si="2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3" t="s">
        <v>371</v>
      </c>
      <c r="AT208" s="203" t="s">
        <v>317</v>
      </c>
      <c r="AU208" s="203" t="s">
        <v>89</v>
      </c>
      <c r="AY208" s="18" t="s">
        <v>174</v>
      </c>
      <c r="BE208" s="204">
        <f t="shared" si="24"/>
        <v>0</v>
      </c>
      <c r="BF208" s="204">
        <f t="shared" si="25"/>
        <v>0</v>
      </c>
      <c r="BG208" s="204">
        <f t="shared" si="26"/>
        <v>0</v>
      </c>
      <c r="BH208" s="204">
        <f t="shared" si="27"/>
        <v>0</v>
      </c>
      <c r="BI208" s="204">
        <f t="shared" si="28"/>
        <v>0</v>
      </c>
      <c r="BJ208" s="18" t="s">
        <v>87</v>
      </c>
      <c r="BK208" s="204">
        <f t="shared" si="29"/>
        <v>0</v>
      </c>
      <c r="BL208" s="18" t="s">
        <v>278</v>
      </c>
      <c r="BM208" s="203" t="s">
        <v>3118</v>
      </c>
    </row>
    <row r="209" spans="1:65" s="2" customFormat="1" ht="14.45" customHeight="1">
      <c r="A209" s="35"/>
      <c r="B209" s="36"/>
      <c r="C209" s="192" t="s">
        <v>771</v>
      </c>
      <c r="D209" s="192" t="s">
        <v>176</v>
      </c>
      <c r="E209" s="193" t="s">
        <v>3119</v>
      </c>
      <c r="F209" s="194" t="s">
        <v>3120</v>
      </c>
      <c r="G209" s="195" t="s">
        <v>357</v>
      </c>
      <c r="H209" s="196">
        <v>450</v>
      </c>
      <c r="I209" s="197"/>
      <c r="J209" s="198">
        <f t="shared" si="20"/>
        <v>0</v>
      </c>
      <c r="K209" s="194" t="s">
        <v>1</v>
      </c>
      <c r="L209" s="40"/>
      <c r="M209" s="199" t="s">
        <v>1</v>
      </c>
      <c r="N209" s="200" t="s">
        <v>44</v>
      </c>
      <c r="O209" s="72"/>
      <c r="P209" s="201">
        <f t="shared" si="21"/>
        <v>0</v>
      </c>
      <c r="Q209" s="201">
        <v>0</v>
      </c>
      <c r="R209" s="201">
        <f t="shared" si="22"/>
        <v>0</v>
      </c>
      <c r="S209" s="201">
        <v>0</v>
      </c>
      <c r="T209" s="202">
        <f t="shared" si="2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3" t="s">
        <v>278</v>
      </c>
      <c r="AT209" s="203" t="s">
        <v>176</v>
      </c>
      <c r="AU209" s="203" t="s">
        <v>89</v>
      </c>
      <c r="AY209" s="18" t="s">
        <v>174</v>
      </c>
      <c r="BE209" s="204">
        <f t="shared" si="24"/>
        <v>0</v>
      </c>
      <c r="BF209" s="204">
        <f t="shared" si="25"/>
        <v>0</v>
      </c>
      <c r="BG209" s="204">
        <f t="shared" si="26"/>
        <v>0</v>
      </c>
      <c r="BH209" s="204">
        <f t="shared" si="27"/>
        <v>0</v>
      </c>
      <c r="BI209" s="204">
        <f t="shared" si="28"/>
        <v>0</v>
      </c>
      <c r="BJ209" s="18" t="s">
        <v>87</v>
      </c>
      <c r="BK209" s="204">
        <f t="shared" si="29"/>
        <v>0</v>
      </c>
      <c r="BL209" s="18" t="s">
        <v>278</v>
      </c>
      <c r="BM209" s="203" t="s">
        <v>3121</v>
      </c>
    </row>
    <row r="210" spans="1:65" s="2" customFormat="1" ht="14.45" customHeight="1">
      <c r="A210" s="35"/>
      <c r="B210" s="36"/>
      <c r="C210" s="249" t="s">
        <v>775</v>
      </c>
      <c r="D210" s="249" t="s">
        <v>317</v>
      </c>
      <c r="E210" s="250" t="s">
        <v>3122</v>
      </c>
      <c r="F210" s="251" t="s">
        <v>3123</v>
      </c>
      <c r="G210" s="252" t="s">
        <v>357</v>
      </c>
      <c r="H210" s="253">
        <v>450</v>
      </c>
      <c r="I210" s="254"/>
      <c r="J210" s="255">
        <f t="shared" si="20"/>
        <v>0</v>
      </c>
      <c r="K210" s="251" t="s">
        <v>1</v>
      </c>
      <c r="L210" s="256"/>
      <c r="M210" s="257" t="s">
        <v>1</v>
      </c>
      <c r="N210" s="258" t="s">
        <v>44</v>
      </c>
      <c r="O210" s="72"/>
      <c r="P210" s="201">
        <f t="shared" si="21"/>
        <v>0</v>
      </c>
      <c r="Q210" s="201">
        <v>0.00012</v>
      </c>
      <c r="R210" s="201">
        <f t="shared" si="22"/>
        <v>0.054</v>
      </c>
      <c r="S210" s="201">
        <v>0</v>
      </c>
      <c r="T210" s="202">
        <f t="shared" si="2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3" t="s">
        <v>371</v>
      </c>
      <c r="AT210" s="203" t="s">
        <v>317</v>
      </c>
      <c r="AU210" s="203" t="s">
        <v>89</v>
      </c>
      <c r="AY210" s="18" t="s">
        <v>174</v>
      </c>
      <c r="BE210" s="204">
        <f t="shared" si="24"/>
        <v>0</v>
      </c>
      <c r="BF210" s="204">
        <f t="shared" si="25"/>
        <v>0</v>
      </c>
      <c r="BG210" s="204">
        <f t="shared" si="26"/>
        <v>0</v>
      </c>
      <c r="BH210" s="204">
        <f t="shared" si="27"/>
        <v>0</v>
      </c>
      <c r="BI210" s="204">
        <f t="shared" si="28"/>
        <v>0</v>
      </c>
      <c r="BJ210" s="18" t="s">
        <v>87</v>
      </c>
      <c r="BK210" s="204">
        <f t="shared" si="29"/>
        <v>0</v>
      </c>
      <c r="BL210" s="18" t="s">
        <v>278</v>
      </c>
      <c r="BM210" s="203" t="s">
        <v>3124</v>
      </c>
    </row>
    <row r="211" spans="1:65" s="2" customFormat="1" ht="14.45" customHeight="1">
      <c r="A211" s="35"/>
      <c r="B211" s="36"/>
      <c r="C211" s="192" t="s">
        <v>782</v>
      </c>
      <c r="D211" s="192" t="s">
        <v>176</v>
      </c>
      <c r="E211" s="193" t="s">
        <v>2765</v>
      </c>
      <c r="F211" s="194" t="s">
        <v>3125</v>
      </c>
      <c r="G211" s="195" t="s">
        <v>357</v>
      </c>
      <c r="H211" s="196">
        <v>600</v>
      </c>
      <c r="I211" s="197"/>
      <c r="J211" s="198">
        <f t="shared" si="20"/>
        <v>0</v>
      </c>
      <c r="K211" s="194" t="s">
        <v>1</v>
      </c>
      <c r="L211" s="40"/>
      <c r="M211" s="199" t="s">
        <v>1</v>
      </c>
      <c r="N211" s="200" t="s">
        <v>44</v>
      </c>
      <c r="O211" s="72"/>
      <c r="P211" s="201">
        <f t="shared" si="21"/>
        <v>0</v>
      </c>
      <c r="Q211" s="201">
        <v>0</v>
      </c>
      <c r="R211" s="201">
        <f t="shared" si="22"/>
        <v>0</v>
      </c>
      <c r="S211" s="201">
        <v>0</v>
      </c>
      <c r="T211" s="202">
        <f t="shared" si="2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3" t="s">
        <v>278</v>
      </c>
      <c r="AT211" s="203" t="s">
        <v>176</v>
      </c>
      <c r="AU211" s="203" t="s">
        <v>89</v>
      </c>
      <c r="AY211" s="18" t="s">
        <v>174</v>
      </c>
      <c r="BE211" s="204">
        <f t="shared" si="24"/>
        <v>0</v>
      </c>
      <c r="BF211" s="204">
        <f t="shared" si="25"/>
        <v>0</v>
      </c>
      <c r="BG211" s="204">
        <f t="shared" si="26"/>
        <v>0</v>
      </c>
      <c r="BH211" s="204">
        <f t="shared" si="27"/>
        <v>0</v>
      </c>
      <c r="BI211" s="204">
        <f t="shared" si="28"/>
        <v>0</v>
      </c>
      <c r="BJ211" s="18" t="s">
        <v>87</v>
      </c>
      <c r="BK211" s="204">
        <f t="shared" si="29"/>
        <v>0</v>
      </c>
      <c r="BL211" s="18" t="s">
        <v>278</v>
      </c>
      <c r="BM211" s="203" t="s">
        <v>3126</v>
      </c>
    </row>
    <row r="212" spans="1:65" s="2" customFormat="1" ht="14.45" customHeight="1">
      <c r="A212" s="35"/>
      <c r="B212" s="36"/>
      <c r="C212" s="249" t="s">
        <v>786</v>
      </c>
      <c r="D212" s="249" t="s">
        <v>317</v>
      </c>
      <c r="E212" s="250" t="s">
        <v>3127</v>
      </c>
      <c r="F212" s="251" t="s">
        <v>3128</v>
      </c>
      <c r="G212" s="252" t="s">
        <v>357</v>
      </c>
      <c r="H212" s="253">
        <v>600</v>
      </c>
      <c r="I212" s="254"/>
      <c r="J212" s="255">
        <f t="shared" si="20"/>
        <v>0</v>
      </c>
      <c r="K212" s="251" t="s">
        <v>1</v>
      </c>
      <c r="L212" s="256"/>
      <c r="M212" s="257" t="s">
        <v>1</v>
      </c>
      <c r="N212" s="258" t="s">
        <v>44</v>
      </c>
      <c r="O212" s="72"/>
      <c r="P212" s="201">
        <f t="shared" si="21"/>
        <v>0</v>
      </c>
      <c r="Q212" s="201">
        <v>0.00017</v>
      </c>
      <c r="R212" s="201">
        <f t="shared" si="22"/>
        <v>0.10200000000000001</v>
      </c>
      <c r="S212" s="201">
        <v>0</v>
      </c>
      <c r="T212" s="202">
        <f t="shared" si="2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3" t="s">
        <v>371</v>
      </c>
      <c r="AT212" s="203" t="s">
        <v>317</v>
      </c>
      <c r="AU212" s="203" t="s">
        <v>89</v>
      </c>
      <c r="AY212" s="18" t="s">
        <v>174</v>
      </c>
      <c r="BE212" s="204">
        <f t="shared" si="24"/>
        <v>0</v>
      </c>
      <c r="BF212" s="204">
        <f t="shared" si="25"/>
        <v>0</v>
      </c>
      <c r="BG212" s="204">
        <f t="shared" si="26"/>
        <v>0</v>
      </c>
      <c r="BH212" s="204">
        <f t="shared" si="27"/>
        <v>0</v>
      </c>
      <c r="BI212" s="204">
        <f t="shared" si="28"/>
        <v>0</v>
      </c>
      <c r="BJ212" s="18" t="s">
        <v>87</v>
      </c>
      <c r="BK212" s="204">
        <f t="shared" si="29"/>
        <v>0</v>
      </c>
      <c r="BL212" s="18" t="s">
        <v>278</v>
      </c>
      <c r="BM212" s="203" t="s">
        <v>3129</v>
      </c>
    </row>
    <row r="213" spans="1:65" s="2" customFormat="1" ht="14.45" customHeight="1">
      <c r="A213" s="35"/>
      <c r="B213" s="36"/>
      <c r="C213" s="192" t="s">
        <v>793</v>
      </c>
      <c r="D213" s="192" t="s">
        <v>176</v>
      </c>
      <c r="E213" s="193" t="s">
        <v>3130</v>
      </c>
      <c r="F213" s="194" t="s">
        <v>3131</v>
      </c>
      <c r="G213" s="195" t="s">
        <v>357</v>
      </c>
      <c r="H213" s="196">
        <v>100</v>
      </c>
      <c r="I213" s="197"/>
      <c r="J213" s="198">
        <f t="shared" si="20"/>
        <v>0</v>
      </c>
      <c r="K213" s="194" t="s">
        <v>1</v>
      </c>
      <c r="L213" s="40"/>
      <c r="M213" s="199" t="s">
        <v>1</v>
      </c>
      <c r="N213" s="200" t="s">
        <v>44</v>
      </c>
      <c r="O213" s="72"/>
      <c r="P213" s="201">
        <f t="shared" si="21"/>
        <v>0</v>
      </c>
      <c r="Q213" s="201">
        <v>0</v>
      </c>
      <c r="R213" s="201">
        <f t="shared" si="22"/>
        <v>0</v>
      </c>
      <c r="S213" s="201">
        <v>0</v>
      </c>
      <c r="T213" s="202">
        <f t="shared" si="2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3" t="s">
        <v>278</v>
      </c>
      <c r="AT213" s="203" t="s">
        <v>176</v>
      </c>
      <c r="AU213" s="203" t="s">
        <v>89</v>
      </c>
      <c r="AY213" s="18" t="s">
        <v>174</v>
      </c>
      <c r="BE213" s="204">
        <f t="shared" si="24"/>
        <v>0</v>
      </c>
      <c r="BF213" s="204">
        <f t="shared" si="25"/>
        <v>0</v>
      </c>
      <c r="BG213" s="204">
        <f t="shared" si="26"/>
        <v>0</v>
      </c>
      <c r="BH213" s="204">
        <f t="shared" si="27"/>
        <v>0</v>
      </c>
      <c r="BI213" s="204">
        <f t="shared" si="28"/>
        <v>0</v>
      </c>
      <c r="BJ213" s="18" t="s">
        <v>87</v>
      </c>
      <c r="BK213" s="204">
        <f t="shared" si="29"/>
        <v>0</v>
      </c>
      <c r="BL213" s="18" t="s">
        <v>278</v>
      </c>
      <c r="BM213" s="203" t="s">
        <v>3132</v>
      </c>
    </row>
    <row r="214" spans="1:65" s="2" customFormat="1" ht="14.45" customHeight="1">
      <c r="A214" s="35"/>
      <c r="B214" s="36"/>
      <c r="C214" s="249" t="s">
        <v>807</v>
      </c>
      <c r="D214" s="249" t="s">
        <v>317</v>
      </c>
      <c r="E214" s="250" t="s">
        <v>3133</v>
      </c>
      <c r="F214" s="251" t="s">
        <v>3134</v>
      </c>
      <c r="G214" s="252" t="s">
        <v>357</v>
      </c>
      <c r="H214" s="253">
        <v>100</v>
      </c>
      <c r="I214" s="254"/>
      <c r="J214" s="255">
        <f t="shared" si="20"/>
        <v>0</v>
      </c>
      <c r="K214" s="251" t="s">
        <v>1</v>
      </c>
      <c r="L214" s="256"/>
      <c r="M214" s="257" t="s">
        <v>1</v>
      </c>
      <c r="N214" s="258" t="s">
        <v>44</v>
      </c>
      <c r="O214" s="72"/>
      <c r="P214" s="201">
        <f t="shared" si="21"/>
        <v>0</v>
      </c>
      <c r="Q214" s="201">
        <v>0.00023</v>
      </c>
      <c r="R214" s="201">
        <f t="shared" si="22"/>
        <v>0.023</v>
      </c>
      <c r="S214" s="201">
        <v>0</v>
      </c>
      <c r="T214" s="202">
        <f t="shared" si="2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3" t="s">
        <v>371</v>
      </c>
      <c r="AT214" s="203" t="s">
        <v>317</v>
      </c>
      <c r="AU214" s="203" t="s">
        <v>89</v>
      </c>
      <c r="AY214" s="18" t="s">
        <v>174</v>
      </c>
      <c r="BE214" s="204">
        <f t="shared" si="24"/>
        <v>0</v>
      </c>
      <c r="BF214" s="204">
        <f t="shared" si="25"/>
        <v>0</v>
      </c>
      <c r="BG214" s="204">
        <f t="shared" si="26"/>
        <v>0</v>
      </c>
      <c r="BH214" s="204">
        <f t="shared" si="27"/>
        <v>0</v>
      </c>
      <c r="BI214" s="204">
        <f t="shared" si="28"/>
        <v>0</v>
      </c>
      <c r="BJ214" s="18" t="s">
        <v>87</v>
      </c>
      <c r="BK214" s="204">
        <f t="shared" si="29"/>
        <v>0</v>
      </c>
      <c r="BL214" s="18" t="s">
        <v>278</v>
      </c>
      <c r="BM214" s="203" t="s">
        <v>3135</v>
      </c>
    </row>
    <row r="215" spans="1:65" s="2" customFormat="1" ht="14.45" customHeight="1">
      <c r="A215" s="35"/>
      <c r="B215" s="36"/>
      <c r="C215" s="192" t="s">
        <v>812</v>
      </c>
      <c r="D215" s="192" t="s">
        <v>176</v>
      </c>
      <c r="E215" s="193" t="s">
        <v>3136</v>
      </c>
      <c r="F215" s="194" t="s">
        <v>3137</v>
      </c>
      <c r="G215" s="195" t="s">
        <v>357</v>
      </c>
      <c r="H215" s="196">
        <v>120</v>
      </c>
      <c r="I215" s="197"/>
      <c r="J215" s="198">
        <f t="shared" si="20"/>
        <v>0</v>
      </c>
      <c r="K215" s="194" t="s">
        <v>1</v>
      </c>
      <c r="L215" s="40"/>
      <c r="M215" s="199" t="s">
        <v>1</v>
      </c>
      <c r="N215" s="200" t="s">
        <v>44</v>
      </c>
      <c r="O215" s="72"/>
      <c r="P215" s="201">
        <f t="shared" si="21"/>
        <v>0</v>
      </c>
      <c r="Q215" s="201">
        <v>0</v>
      </c>
      <c r="R215" s="201">
        <f t="shared" si="22"/>
        <v>0</v>
      </c>
      <c r="S215" s="201">
        <v>0</v>
      </c>
      <c r="T215" s="202">
        <f t="shared" si="2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3" t="s">
        <v>278</v>
      </c>
      <c r="AT215" s="203" t="s">
        <v>176</v>
      </c>
      <c r="AU215" s="203" t="s">
        <v>89</v>
      </c>
      <c r="AY215" s="18" t="s">
        <v>174</v>
      </c>
      <c r="BE215" s="204">
        <f t="shared" si="24"/>
        <v>0</v>
      </c>
      <c r="BF215" s="204">
        <f t="shared" si="25"/>
        <v>0</v>
      </c>
      <c r="BG215" s="204">
        <f t="shared" si="26"/>
        <v>0</v>
      </c>
      <c r="BH215" s="204">
        <f t="shared" si="27"/>
        <v>0</v>
      </c>
      <c r="BI215" s="204">
        <f t="shared" si="28"/>
        <v>0</v>
      </c>
      <c r="BJ215" s="18" t="s">
        <v>87</v>
      </c>
      <c r="BK215" s="204">
        <f t="shared" si="29"/>
        <v>0</v>
      </c>
      <c r="BL215" s="18" t="s">
        <v>278</v>
      </c>
      <c r="BM215" s="203" t="s">
        <v>3138</v>
      </c>
    </row>
    <row r="216" spans="1:65" s="2" customFormat="1" ht="14.45" customHeight="1">
      <c r="A216" s="35"/>
      <c r="B216" s="36"/>
      <c r="C216" s="249" t="s">
        <v>818</v>
      </c>
      <c r="D216" s="249" t="s">
        <v>317</v>
      </c>
      <c r="E216" s="250" t="s">
        <v>3139</v>
      </c>
      <c r="F216" s="251" t="s">
        <v>3140</v>
      </c>
      <c r="G216" s="252" t="s">
        <v>357</v>
      </c>
      <c r="H216" s="253">
        <v>120</v>
      </c>
      <c r="I216" s="254"/>
      <c r="J216" s="255">
        <f t="shared" si="20"/>
        <v>0</v>
      </c>
      <c r="K216" s="251" t="s">
        <v>1</v>
      </c>
      <c r="L216" s="256"/>
      <c r="M216" s="257" t="s">
        <v>1</v>
      </c>
      <c r="N216" s="258" t="s">
        <v>44</v>
      </c>
      <c r="O216" s="72"/>
      <c r="P216" s="201">
        <f t="shared" si="21"/>
        <v>0</v>
      </c>
      <c r="Q216" s="201">
        <v>0.00016</v>
      </c>
      <c r="R216" s="201">
        <f t="shared" si="22"/>
        <v>0.019200000000000002</v>
      </c>
      <c r="S216" s="201">
        <v>0</v>
      </c>
      <c r="T216" s="202">
        <f t="shared" si="2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3" t="s">
        <v>371</v>
      </c>
      <c r="AT216" s="203" t="s">
        <v>317</v>
      </c>
      <c r="AU216" s="203" t="s">
        <v>89</v>
      </c>
      <c r="AY216" s="18" t="s">
        <v>174</v>
      </c>
      <c r="BE216" s="204">
        <f t="shared" si="24"/>
        <v>0</v>
      </c>
      <c r="BF216" s="204">
        <f t="shared" si="25"/>
        <v>0</v>
      </c>
      <c r="BG216" s="204">
        <f t="shared" si="26"/>
        <v>0</v>
      </c>
      <c r="BH216" s="204">
        <f t="shared" si="27"/>
        <v>0</v>
      </c>
      <c r="BI216" s="204">
        <f t="shared" si="28"/>
        <v>0</v>
      </c>
      <c r="BJ216" s="18" t="s">
        <v>87</v>
      </c>
      <c r="BK216" s="204">
        <f t="shared" si="29"/>
        <v>0</v>
      </c>
      <c r="BL216" s="18" t="s">
        <v>278</v>
      </c>
      <c r="BM216" s="203" t="s">
        <v>3141</v>
      </c>
    </row>
    <row r="217" spans="1:65" s="2" customFormat="1" ht="14.45" customHeight="1">
      <c r="A217" s="35"/>
      <c r="B217" s="36"/>
      <c r="C217" s="192" t="s">
        <v>828</v>
      </c>
      <c r="D217" s="192" t="s">
        <v>176</v>
      </c>
      <c r="E217" s="193" t="s">
        <v>3142</v>
      </c>
      <c r="F217" s="194" t="s">
        <v>3143</v>
      </c>
      <c r="G217" s="195" t="s">
        <v>357</v>
      </c>
      <c r="H217" s="196">
        <v>80</v>
      </c>
      <c r="I217" s="197"/>
      <c r="J217" s="198">
        <f t="shared" si="20"/>
        <v>0</v>
      </c>
      <c r="K217" s="194" t="s">
        <v>1</v>
      </c>
      <c r="L217" s="40"/>
      <c r="M217" s="199" t="s">
        <v>1</v>
      </c>
      <c r="N217" s="200" t="s">
        <v>44</v>
      </c>
      <c r="O217" s="72"/>
      <c r="P217" s="201">
        <f t="shared" si="21"/>
        <v>0</v>
      </c>
      <c r="Q217" s="201">
        <v>0</v>
      </c>
      <c r="R217" s="201">
        <f t="shared" si="22"/>
        <v>0</v>
      </c>
      <c r="S217" s="201">
        <v>0</v>
      </c>
      <c r="T217" s="202">
        <f t="shared" si="2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3" t="s">
        <v>278</v>
      </c>
      <c r="AT217" s="203" t="s">
        <v>176</v>
      </c>
      <c r="AU217" s="203" t="s">
        <v>89</v>
      </c>
      <c r="AY217" s="18" t="s">
        <v>174</v>
      </c>
      <c r="BE217" s="204">
        <f t="shared" si="24"/>
        <v>0</v>
      </c>
      <c r="BF217" s="204">
        <f t="shared" si="25"/>
        <v>0</v>
      </c>
      <c r="BG217" s="204">
        <f t="shared" si="26"/>
        <v>0</v>
      </c>
      <c r="BH217" s="204">
        <f t="shared" si="27"/>
        <v>0</v>
      </c>
      <c r="BI217" s="204">
        <f t="shared" si="28"/>
        <v>0</v>
      </c>
      <c r="BJ217" s="18" t="s">
        <v>87</v>
      </c>
      <c r="BK217" s="204">
        <f t="shared" si="29"/>
        <v>0</v>
      </c>
      <c r="BL217" s="18" t="s">
        <v>278</v>
      </c>
      <c r="BM217" s="203" t="s">
        <v>3144</v>
      </c>
    </row>
    <row r="218" spans="1:65" s="2" customFormat="1" ht="14.45" customHeight="1">
      <c r="A218" s="35"/>
      <c r="B218" s="36"/>
      <c r="C218" s="249" t="s">
        <v>837</v>
      </c>
      <c r="D218" s="249" t="s">
        <v>317</v>
      </c>
      <c r="E218" s="250" t="s">
        <v>3145</v>
      </c>
      <c r="F218" s="251" t="s">
        <v>3146</v>
      </c>
      <c r="G218" s="252" t="s">
        <v>357</v>
      </c>
      <c r="H218" s="253">
        <v>92</v>
      </c>
      <c r="I218" s="254"/>
      <c r="J218" s="255">
        <f t="shared" si="20"/>
        <v>0</v>
      </c>
      <c r="K218" s="251" t="s">
        <v>1</v>
      </c>
      <c r="L218" s="256"/>
      <c r="M218" s="257" t="s">
        <v>1</v>
      </c>
      <c r="N218" s="258" t="s">
        <v>44</v>
      </c>
      <c r="O218" s="72"/>
      <c r="P218" s="201">
        <f t="shared" si="21"/>
        <v>0</v>
      </c>
      <c r="Q218" s="201">
        <v>0.00021</v>
      </c>
      <c r="R218" s="201">
        <f t="shared" si="22"/>
        <v>0.01932</v>
      </c>
      <c r="S218" s="201">
        <v>0</v>
      </c>
      <c r="T218" s="202">
        <f t="shared" si="2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3" t="s">
        <v>371</v>
      </c>
      <c r="AT218" s="203" t="s">
        <v>317</v>
      </c>
      <c r="AU218" s="203" t="s">
        <v>89</v>
      </c>
      <c r="AY218" s="18" t="s">
        <v>174</v>
      </c>
      <c r="BE218" s="204">
        <f t="shared" si="24"/>
        <v>0</v>
      </c>
      <c r="BF218" s="204">
        <f t="shared" si="25"/>
        <v>0</v>
      </c>
      <c r="BG218" s="204">
        <f t="shared" si="26"/>
        <v>0</v>
      </c>
      <c r="BH218" s="204">
        <f t="shared" si="27"/>
        <v>0</v>
      </c>
      <c r="BI218" s="204">
        <f t="shared" si="28"/>
        <v>0</v>
      </c>
      <c r="BJ218" s="18" t="s">
        <v>87</v>
      </c>
      <c r="BK218" s="204">
        <f t="shared" si="29"/>
        <v>0</v>
      </c>
      <c r="BL218" s="18" t="s">
        <v>278</v>
      </c>
      <c r="BM218" s="203" t="s">
        <v>3147</v>
      </c>
    </row>
    <row r="219" spans="1:65" s="2" customFormat="1" ht="14.45" customHeight="1">
      <c r="A219" s="35"/>
      <c r="B219" s="36"/>
      <c r="C219" s="192" t="s">
        <v>844</v>
      </c>
      <c r="D219" s="192" t="s">
        <v>176</v>
      </c>
      <c r="E219" s="193" t="s">
        <v>3148</v>
      </c>
      <c r="F219" s="194" t="s">
        <v>3149</v>
      </c>
      <c r="G219" s="195" t="s">
        <v>595</v>
      </c>
      <c r="H219" s="196">
        <v>18</v>
      </c>
      <c r="I219" s="197"/>
      <c r="J219" s="198">
        <f t="shared" si="20"/>
        <v>0</v>
      </c>
      <c r="K219" s="194" t="s">
        <v>1</v>
      </c>
      <c r="L219" s="40"/>
      <c r="M219" s="199" t="s">
        <v>1</v>
      </c>
      <c r="N219" s="200" t="s">
        <v>44</v>
      </c>
      <c r="O219" s="72"/>
      <c r="P219" s="201">
        <f t="shared" si="21"/>
        <v>0</v>
      </c>
      <c r="Q219" s="201">
        <v>0</v>
      </c>
      <c r="R219" s="201">
        <f t="shared" si="22"/>
        <v>0</v>
      </c>
      <c r="S219" s="201">
        <v>0</v>
      </c>
      <c r="T219" s="202">
        <f t="shared" si="2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3" t="s">
        <v>278</v>
      </c>
      <c r="AT219" s="203" t="s">
        <v>176</v>
      </c>
      <c r="AU219" s="203" t="s">
        <v>89</v>
      </c>
      <c r="AY219" s="18" t="s">
        <v>174</v>
      </c>
      <c r="BE219" s="204">
        <f t="shared" si="24"/>
        <v>0</v>
      </c>
      <c r="BF219" s="204">
        <f t="shared" si="25"/>
        <v>0</v>
      </c>
      <c r="BG219" s="204">
        <f t="shared" si="26"/>
        <v>0</v>
      </c>
      <c r="BH219" s="204">
        <f t="shared" si="27"/>
        <v>0</v>
      </c>
      <c r="BI219" s="204">
        <f t="shared" si="28"/>
        <v>0</v>
      </c>
      <c r="BJ219" s="18" t="s">
        <v>87</v>
      </c>
      <c r="BK219" s="204">
        <f t="shared" si="29"/>
        <v>0</v>
      </c>
      <c r="BL219" s="18" t="s">
        <v>278</v>
      </c>
      <c r="BM219" s="203" t="s">
        <v>3150</v>
      </c>
    </row>
    <row r="220" spans="1:65" s="2" customFormat="1" ht="14.45" customHeight="1">
      <c r="A220" s="35"/>
      <c r="B220" s="36"/>
      <c r="C220" s="249" t="s">
        <v>852</v>
      </c>
      <c r="D220" s="249" t="s">
        <v>317</v>
      </c>
      <c r="E220" s="250" t="s">
        <v>3151</v>
      </c>
      <c r="F220" s="251" t="s">
        <v>3152</v>
      </c>
      <c r="G220" s="252" t="s">
        <v>595</v>
      </c>
      <c r="H220" s="253">
        <v>18</v>
      </c>
      <c r="I220" s="254"/>
      <c r="J220" s="255">
        <f t="shared" si="20"/>
        <v>0</v>
      </c>
      <c r="K220" s="251" t="s">
        <v>1</v>
      </c>
      <c r="L220" s="256"/>
      <c r="M220" s="257" t="s">
        <v>1</v>
      </c>
      <c r="N220" s="258" t="s">
        <v>44</v>
      </c>
      <c r="O220" s="72"/>
      <c r="P220" s="201">
        <f t="shared" si="21"/>
        <v>0</v>
      </c>
      <c r="Q220" s="201">
        <v>0.00056</v>
      </c>
      <c r="R220" s="201">
        <f t="shared" si="22"/>
        <v>0.010079999999999999</v>
      </c>
      <c r="S220" s="201">
        <v>0</v>
      </c>
      <c r="T220" s="202">
        <f t="shared" si="2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3" t="s">
        <v>371</v>
      </c>
      <c r="AT220" s="203" t="s">
        <v>317</v>
      </c>
      <c r="AU220" s="203" t="s">
        <v>89</v>
      </c>
      <c r="AY220" s="18" t="s">
        <v>174</v>
      </c>
      <c r="BE220" s="204">
        <f t="shared" si="24"/>
        <v>0</v>
      </c>
      <c r="BF220" s="204">
        <f t="shared" si="25"/>
        <v>0</v>
      </c>
      <c r="BG220" s="204">
        <f t="shared" si="26"/>
        <v>0</v>
      </c>
      <c r="BH220" s="204">
        <f t="shared" si="27"/>
        <v>0</v>
      </c>
      <c r="BI220" s="204">
        <f t="shared" si="28"/>
        <v>0</v>
      </c>
      <c r="BJ220" s="18" t="s">
        <v>87</v>
      </c>
      <c r="BK220" s="204">
        <f t="shared" si="29"/>
        <v>0</v>
      </c>
      <c r="BL220" s="18" t="s">
        <v>278</v>
      </c>
      <c r="BM220" s="203" t="s">
        <v>3153</v>
      </c>
    </row>
    <row r="221" spans="1:65" s="2" customFormat="1" ht="14.45" customHeight="1">
      <c r="A221" s="35"/>
      <c r="B221" s="36"/>
      <c r="C221" s="192" t="s">
        <v>856</v>
      </c>
      <c r="D221" s="192" t="s">
        <v>176</v>
      </c>
      <c r="E221" s="193" t="s">
        <v>3154</v>
      </c>
      <c r="F221" s="194" t="s">
        <v>3155</v>
      </c>
      <c r="G221" s="195" t="s">
        <v>357</v>
      </c>
      <c r="H221" s="196">
        <v>15</v>
      </c>
      <c r="I221" s="197"/>
      <c r="J221" s="198">
        <f t="shared" si="20"/>
        <v>0</v>
      </c>
      <c r="K221" s="194" t="s">
        <v>1</v>
      </c>
      <c r="L221" s="40"/>
      <c r="M221" s="199" t="s">
        <v>1</v>
      </c>
      <c r="N221" s="200" t="s">
        <v>44</v>
      </c>
      <c r="O221" s="72"/>
      <c r="P221" s="201">
        <f t="shared" si="21"/>
        <v>0</v>
      </c>
      <c r="Q221" s="201">
        <v>0</v>
      </c>
      <c r="R221" s="201">
        <f t="shared" si="22"/>
        <v>0</v>
      </c>
      <c r="S221" s="201">
        <v>0</v>
      </c>
      <c r="T221" s="202">
        <f t="shared" si="2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3" t="s">
        <v>278</v>
      </c>
      <c r="AT221" s="203" t="s">
        <v>176</v>
      </c>
      <c r="AU221" s="203" t="s">
        <v>89</v>
      </c>
      <c r="AY221" s="18" t="s">
        <v>174</v>
      </c>
      <c r="BE221" s="204">
        <f t="shared" si="24"/>
        <v>0</v>
      </c>
      <c r="BF221" s="204">
        <f t="shared" si="25"/>
        <v>0</v>
      </c>
      <c r="BG221" s="204">
        <f t="shared" si="26"/>
        <v>0</v>
      </c>
      <c r="BH221" s="204">
        <f t="shared" si="27"/>
        <v>0</v>
      </c>
      <c r="BI221" s="204">
        <f t="shared" si="28"/>
        <v>0</v>
      </c>
      <c r="BJ221" s="18" t="s">
        <v>87</v>
      </c>
      <c r="BK221" s="204">
        <f t="shared" si="29"/>
        <v>0</v>
      </c>
      <c r="BL221" s="18" t="s">
        <v>278</v>
      </c>
      <c r="BM221" s="203" t="s">
        <v>3156</v>
      </c>
    </row>
    <row r="222" spans="1:65" s="2" customFormat="1" ht="14.45" customHeight="1">
      <c r="A222" s="35"/>
      <c r="B222" s="36"/>
      <c r="C222" s="249" t="s">
        <v>861</v>
      </c>
      <c r="D222" s="249" t="s">
        <v>317</v>
      </c>
      <c r="E222" s="250" t="s">
        <v>3157</v>
      </c>
      <c r="F222" s="251" t="s">
        <v>3158</v>
      </c>
      <c r="G222" s="252" t="s">
        <v>357</v>
      </c>
      <c r="H222" s="253">
        <v>15</v>
      </c>
      <c r="I222" s="254"/>
      <c r="J222" s="255">
        <f t="shared" si="20"/>
        <v>0</v>
      </c>
      <c r="K222" s="251" t="s">
        <v>1</v>
      </c>
      <c r="L222" s="256"/>
      <c r="M222" s="257" t="s">
        <v>1</v>
      </c>
      <c r="N222" s="258" t="s">
        <v>44</v>
      </c>
      <c r="O222" s="72"/>
      <c r="P222" s="201">
        <f t="shared" si="21"/>
        <v>0</v>
      </c>
      <c r="Q222" s="201">
        <v>0.00012</v>
      </c>
      <c r="R222" s="201">
        <f t="shared" si="22"/>
        <v>0.0018</v>
      </c>
      <c r="S222" s="201">
        <v>0</v>
      </c>
      <c r="T222" s="202">
        <f t="shared" si="23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3" t="s">
        <v>371</v>
      </c>
      <c r="AT222" s="203" t="s">
        <v>317</v>
      </c>
      <c r="AU222" s="203" t="s">
        <v>89</v>
      </c>
      <c r="AY222" s="18" t="s">
        <v>174</v>
      </c>
      <c r="BE222" s="204">
        <f t="shared" si="24"/>
        <v>0</v>
      </c>
      <c r="BF222" s="204">
        <f t="shared" si="25"/>
        <v>0</v>
      </c>
      <c r="BG222" s="204">
        <f t="shared" si="26"/>
        <v>0</v>
      </c>
      <c r="BH222" s="204">
        <f t="shared" si="27"/>
        <v>0</v>
      </c>
      <c r="BI222" s="204">
        <f t="shared" si="28"/>
        <v>0</v>
      </c>
      <c r="BJ222" s="18" t="s">
        <v>87</v>
      </c>
      <c r="BK222" s="204">
        <f t="shared" si="29"/>
        <v>0</v>
      </c>
      <c r="BL222" s="18" t="s">
        <v>278</v>
      </c>
      <c r="BM222" s="203" t="s">
        <v>3159</v>
      </c>
    </row>
    <row r="223" spans="1:65" s="2" customFormat="1" ht="14.45" customHeight="1">
      <c r="A223" s="35"/>
      <c r="B223" s="36"/>
      <c r="C223" s="192" t="s">
        <v>866</v>
      </c>
      <c r="D223" s="192" t="s">
        <v>176</v>
      </c>
      <c r="E223" s="193" t="s">
        <v>3160</v>
      </c>
      <c r="F223" s="194" t="s">
        <v>3161</v>
      </c>
      <c r="G223" s="195" t="s">
        <v>357</v>
      </c>
      <c r="H223" s="196">
        <v>250</v>
      </c>
      <c r="I223" s="197"/>
      <c r="J223" s="198">
        <f t="shared" si="20"/>
        <v>0</v>
      </c>
      <c r="K223" s="194" t="s">
        <v>1</v>
      </c>
      <c r="L223" s="40"/>
      <c r="M223" s="199" t="s">
        <v>1</v>
      </c>
      <c r="N223" s="200" t="s">
        <v>44</v>
      </c>
      <c r="O223" s="72"/>
      <c r="P223" s="201">
        <f t="shared" si="21"/>
        <v>0</v>
      </c>
      <c r="Q223" s="201">
        <v>0</v>
      </c>
      <c r="R223" s="201">
        <f t="shared" si="22"/>
        <v>0</v>
      </c>
      <c r="S223" s="201">
        <v>0</v>
      </c>
      <c r="T223" s="202">
        <f t="shared" si="2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3" t="s">
        <v>278</v>
      </c>
      <c r="AT223" s="203" t="s">
        <v>176</v>
      </c>
      <c r="AU223" s="203" t="s">
        <v>89</v>
      </c>
      <c r="AY223" s="18" t="s">
        <v>174</v>
      </c>
      <c r="BE223" s="204">
        <f t="shared" si="24"/>
        <v>0</v>
      </c>
      <c r="BF223" s="204">
        <f t="shared" si="25"/>
        <v>0</v>
      </c>
      <c r="BG223" s="204">
        <f t="shared" si="26"/>
        <v>0</v>
      </c>
      <c r="BH223" s="204">
        <f t="shared" si="27"/>
        <v>0</v>
      </c>
      <c r="BI223" s="204">
        <f t="shared" si="28"/>
        <v>0</v>
      </c>
      <c r="BJ223" s="18" t="s">
        <v>87</v>
      </c>
      <c r="BK223" s="204">
        <f t="shared" si="29"/>
        <v>0</v>
      </c>
      <c r="BL223" s="18" t="s">
        <v>278</v>
      </c>
      <c r="BM223" s="203" t="s">
        <v>3162</v>
      </c>
    </row>
    <row r="224" spans="1:65" s="2" customFormat="1" ht="14.45" customHeight="1">
      <c r="A224" s="35"/>
      <c r="B224" s="36"/>
      <c r="C224" s="249" t="s">
        <v>872</v>
      </c>
      <c r="D224" s="249" t="s">
        <v>317</v>
      </c>
      <c r="E224" s="250" t="s">
        <v>3163</v>
      </c>
      <c r="F224" s="251" t="s">
        <v>3164</v>
      </c>
      <c r="G224" s="252" t="s">
        <v>357</v>
      </c>
      <c r="H224" s="253">
        <v>250</v>
      </c>
      <c r="I224" s="254"/>
      <c r="J224" s="255">
        <f t="shared" si="20"/>
        <v>0</v>
      </c>
      <c r="K224" s="251" t="s">
        <v>1</v>
      </c>
      <c r="L224" s="256"/>
      <c r="M224" s="257" t="s">
        <v>1</v>
      </c>
      <c r="N224" s="258" t="s">
        <v>44</v>
      </c>
      <c r="O224" s="72"/>
      <c r="P224" s="201">
        <f t="shared" si="21"/>
        <v>0</v>
      </c>
      <c r="Q224" s="201">
        <v>4E-05</v>
      </c>
      <c r="R224" s="201">
        <f t="shared" si="22"/>
        <v>0.01</v>
      </c>
      <c r="S224" s="201">
        <v>0</v>
      </c>
      <c r="T224" s="202">
        <f t="shared" si="2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3" t="s">
        <v>371</v>
      </c>
      <c r="AT224" s="203" t="s">
        <v>317</v>
      </c>
      <c r="AU224" s="203" t="s">
        <v>89</v>
      </c>
      <c r="AY224" s="18" t="s">
        <v>174</v>
      </c>
      <c r="BE224" s="204">
        <f t="shared" si="24"/>
        <v>0</v>
      </c>
      <c r="BF224" s="204">
        <f t="shared" si="25"/>
        <v>0</v>
      </c>
      <c r="BG224" s="204">
        <f t="shared" si="26"/>
        <v>0</v>
      </c>
      <c r="BH224" s="204">
        <f t="shared" si="27"/>
        <v>0</v>
      </c>
      <c r="BI224" s="204">
        <f t="shared" si="28"/>
        <v>0</v>
      </c>
      <c r="BJ224" s="18" t="s">
        <v>87</v>
      </c>
      <c r="BK224" s="204">
        <f t="shared" si="29"/>
        <v>0</v>
      </c>
      <c r="BL224" s="18" t="s">
        <v>278</v>
      </c>
      <c r="BM224" s="203" t="s">
        <v>3165</v>
      </c>
    </row>
    <row r="225" spans="1:65" s="2" customFormat="1" ht="14.45" customHeight="1">
      <c r="A225" s="35"/>
      <c r="B225" s="36"/>
      <c r="C225" s="192" t="s">
        <v>877</v>
      </c>
      <c r="D225" s="192" t="s">
        <v>176</v>
      </c>
      <c r="E225" s="193" t="s">
        <v>3166</v>
      </c>
      <c r="F225" s="194" t="s">
        <v>3167</v>
      </c>
      <c r="G225" s="195" t="s">
        <v>357</v>
      </c>
      <c r="H225" s="196">
        <v>200</v>
      </c>
      <c r="I225" s="197"/>
      <c r="J225" s="198">
        <f t="shared" si="20"/>
        <v>0</v>
      </c>
      <c r="K225" s="194" t="s">
        <v>1</v>
      </c>
      <c r="L225" s="40"/>
      <c r="M225" s="199" t="s">
        <v>1</v>
      </c>
      <c r="N225" s="200" t="s">
        <v>44</v>
      </c>
      <c r="O225" s="72"/>
      <c r="P225" s="201">
        <f t="shared" si="21"/>
        <v>0</v>
      </c>
      <c r="Q225" s="201">
        <v>0</v>
      </c>
      <c r="R225" s="201">
        <f t="shared" si="22"/>
        <v>0</v>
      </c>
      <c r="S225" s="201">
        <v>0</v>
      </c>
      <c r="T225" s="202">
        <f t="shared" si="2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3" t="s">
        <v>278</v>
      </c>
      <c r="AT225" s="203" t="s">
        <v>176</v>
      </c>
      <c r="AU225" s="203" t="s">
        <v>89</v>
      </c>
      <c r="AY225" s="18" t="s">
        <v>174</v>
      </c>
      <c r="BE225" s="204">
        <f t="shared" si="24"/>
        <v>0</v>
      </c>
      <c r="BF225" s="204">
        <f t="shared" si="25"/>
        <v>0</v>
      </c>
      <c r="BG225" s="204">
        <f t="shared" si="26"/>
        <v>0</v>
      </c>
      <c r="BH225" s="204">
        <f t="shared" si="27"/>
        <v>0</v>
      </c>
      <c r="BI225" s="204">
        <f t="shared" si="28"/>
        <v>0</v>
      </c>
      <c r="BJ225" s="18" t="s">
        <v>87</v>
      </c>
      <c r="BK225" s="204">
        <f t="shared" si="29"/>
        <v>0</v>
      </c>
      <c r="BL225" s="18" t="s">
        <v>278</v>
      </c>
      <c r="BM225" s="203" t="s">
        <v>3168</v>
      </c>
    </row>
    <row r="226" spans="1:65" s="2" customFormat="1" ht="14.45" customHeight="1">
      <c r="A226" s="35"/>
      <c r="B226" s="36"/>
      <c r="C226" s="249" t="s">
        <v>882</v>
      </c>
      <c r="D226" s="249" t="s">
        <v>317</v>
      </c>
      <c r="E226" s="250" t="s">
        <v>3169</v>
      </c>
      <c r="F226" s="251" t="s">
        <v>3170</v>
      </c>
      <c r="G226" s="252" t="s">
        <v>357</v>
      </c>
      <c r="H226" s="253">
        <v>200</v>
      </c>
      <c r="I226" s="254"/>
      <c r="J226" s="255">
        <f t="shared" si="20"/>
        <v>0</v>
      </c>
      <c r="K226" s="251" t="s">
        <v>1</v>
      </c>
      <c r="L226" s="256"/>
      <c r="M226" s="257" t="s">
        <v>1</v>
      </c>
      <c r="N226" s="258" t="s">
        <v>44</v>
      </c>
      <c r="O226" s="72"/>
      <c r="P226" s="201">
        <f t="shared" si="21"/>
        <v>0</v>
      </c>
      <c r="Q226" s="201">
        <v>8E-05</v>
      </c>
      <c r="R226" s="201">
        <f t="shared" si="22"/>
        <v>0.016</v>
      </c>
      <c r="S226" s="201">
        <v>0</v>
      </c>
      <c r="T226" s="202">
        <f t="shared" si="2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03" t="s">
        <v>371</v>
      </c>
      <c r="AT226" s="203" t="s">
        <v>317</v>
      </c>
      <c r="AU226" s="203" t="s">
        <v>89</v>
      </c>
      <c r="AY226" s="18" t="s">
        <v>174</v>
      </c>
      <c r="BE226" s="204">
        <f t="shared" si="24"/>
        <v>0</v>
      </c>
      <c r="BF226" s="204">
        <f t="shared" si="25"/>
        <v>0</v>
      </c>
      <c r="BG226" s="204">
        <f t="shared" si="26"/>
        <v>0</v>
      </c>
      <c r="BH226" s="204">
        <f t="shared" si="27"/>
        <v>0</v>
      </c>
      <c r="BI226" s="204">
        <f t="shared" si="28"/>
        <v>0</v>
      </c>
      <c r="BJ226" s="18" t="s">
        <v>87</v>
      </c>
      <c r="BK226" s="204">
        <f t="shared" si="29"/>
        <v>0</v>
      </c>
      <c r="BL226" s="18" t="s">
        <v>278</v>
      </c>
      <c r="BM226" s="203" t="s">
        <v>3171</v>
      </c>
    </row>
    <row r="227" spans="1:65" s="2" customFormat="1" ht="14.45" customHeight="1">
      <c r="A227" s="35"/>
      <c r="B227" s="36"/>
      <c r="C227" s="192" t="s">
        <v>887</v>
      </c>
      <c r="D227" s="192" t="s">
        <v>176</v>
      </c>
      <c r="E227" s="193" t="s">
        <v>3172</v>
      </c>
      <c r="F227" s="194" t="s">
        <v>3173</v>
      </c>
      <c r="G227" s="195" t="s">
        <v>595</v>
      </c>
      <c r="H227" s="196">
        <v>200</v>
      </c>
      <c r="I227" s="197"/>
      <c r="J227" s="198">
        <f t="shared" si="20"/>
        <v>0</v>
      </c>
      <c r="K227" s="194" t="s">
        <v>1</v>
      </c>
      <c r="L227" s="40"/>
      <c r="M227" s="199" t="s">
        <v>1</v>
      </c>
      <c r="N227" s="200" t="s">
        <v>44</v>
      </c>
      <c r="O227" s="72"/>
      <c r="P227" s="201">
        <f t="shared" si="21"/>
        <v>0</v>
      </c>
      <c r="Q227" s="201">
        <v>0</v>
      </c>
      <c r="R227" s="201">
        <f t="shared" si="22"/>
        <v>0</v>
      </c>
      <c r="S227" s="201">
        <v>0</v>
      </c>
      <c r="T227" s="202">
        <f t="shared" si="23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3" t="s">
        <v>278</v>
      </c>
      <c r="AT227" s="203" t="s">
        <v>176</v>
      </c>
      <c r="AU227" s="203" t="s">
        <v>89</v>
      </c>
      <c r="AY227" s="18" t="s">
        <v>174</v>
      </c>
      <c r="BE227" s="204">
        <f t="shared" si="24"/>
        <v>0</v>
      </c>
      <c r="BF227" s="204">
        <f t="shared" si="25"/>
        <v>0</v>
      </c>
      <c r="BG227" s="204">
        <f t="shared" si="26"/>
        <v>0</v>
      </c>
      <c r="BH227" s="204">
        <f t="shared" si="27"/>
        <v>0</v>
      </c>
      <c r="BI227" s="204">
        <f t="shared" si="28"/>
        <v>0</v>
      </c>
      <c r="BJ227" s="18" t="s">
        <v>87</v>
      </c>
      <c r="BK227" s="204">
        <f t="shared" si="29"/>
        <v>0</v>
      </c>
      <c r="BL227" s="18" t="s">
        <v>278</v>
      </c>
      <c r="BM227" s="203" t="s">
        <v>3174</v>
      </c>
    </row>
    <row r="228" spans="1:65" s="2" customFormat="1" ht="14.45" customHeight="1">
      <c r="A228" s="35"/>
      <c r="B228" s="36"/>
      <c r="C228" s="192" t="s">
        <v>900</v>
      </c>
      <c r="D228" s="192" t="s">
        <v>176</v>
      </c>
      <c r="E228" s="193" t="s">
        <v>3175</v>
      </c>
      <c r="F228" s="194" t="s">
        <v>3176</v>
      </c>
      <c r="G228" s="195" t="s">
        <v>595</v>
      </c>
      <c r="H228" s="196">
        <v>8</v>
      </c>
      <c r="I228" s="197"/>
      <c r="J228" s="198">
        <f aca="true" t="shared" si="30" ref="J228:J259">ROUND(I228*H228,2)</f>
        <v>0</v>
      </c>
      <c r="K228" s="194" t="s">
        <v>1</v>
      </c>
      <c r="L228" s="40"/>
      <c r="M228" s="199" t="s">
        <v>1</v>
      </c>
      <c r="N228" s="200" t="s">
        <v>44</v>
      </c>
      <c r="O228" s="72"/>
      <c r="P228" s="201">
        <f aca="true" t="shared" si="31" ref="P228:P259">O228*H228</f>
        <v>0</v>
      </c>
      <c r="Q228" s="201">
        <v>0</v>
      </c>
      <c r="R228" s="201">
        <f aca="true" t="shared" si="32" ref="R228:R259">Q228*H228</f>
        <v>0</v>
      </c>
      <c r="S228" s="201">
        <v>0</v>
      </c>
      <c r="T228" s="202">
        <f aca="true" t="shared" si="33" ref="T228:T259"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3" t="s">
        <v>278</v>
      </c>
      <c r="AT228" s="203" t="s">
        <v>176</v>
      </c>
      <c r="AU228" s="203" t="s">
        <v>89</v>
      </c>
      <c r="AY228" s="18" t="s">
        <v>174</v>
      </c>
      <c r="BE228" s="204">
        <f t="shared" si="24"/>
        <v>0</v>
      </c>
      <c r="BF228" s="204">
        <f t="shared" si="25"/>
        <v>0</v>
      </c>
      <c r="BG228" s="204">
        <f t="shared" si="26"/>
        <v>0</v>
      </c>
      <c r="BH228" s="204">
        <f t="shared" si="27"/>
        <v>0</v>
      </c>
      <c r="BI228" s="204">
        <f t="shared" si="28"/>
        <v>0</v>
      </c>
      <c r="BJ228" s="18" t="s">
        <v>87</v>
      </c>
      <c r="BK228" s="204">
        <f t="shared" si="29"/>
        <v>0</v>
      </c>
      <c r="BL228" s="18" t="s">
        <v>278</v>
      </c>
      <c r="BM228" s="203" t="s">
        <v>3177</v>
      </c>
    </row>
    <row r="229" spans="1:65" s="2" customFormat="1" ht="14.45" customHeight="1">
      <c r="A229" s="35"/>
      <c r="B229" s="36"/>
      <c r="C229" s="192" t="s">
        <v>907</v>
      </c>
      <c r="D229" s="192" t="s">
        <v>176</v>
      </c>
      <c r="E229" s="193" t="s">
        <v>3178</v>
      </c>
      <c r="F229" s="194" t="s">
        <v>3179</v>
      </c>
      <c r="G229" s="195" t="s">
        <v>2892</v>
      </c>
      <c r="H229" s="196">
        <v>1</v>
      </c>
      <c r="I229" s="197"/>
      <c r="J229" s="198">
        <f t="shared" si="30"/>
        <v>0</v>
      </c>
      <c r="K229" s="194" t="s">
        <v>1</v>
      </c>
      <c r="L229" s="40"/>
      <c r="M229" s="199" t="s">
        <v>1</v>
      </c>
      <c r="N229" s="200" t="s">
        <v>44</v>
      </c>
      <c r="O229" s="72"/>
      <c r="P229" s="201">
        <f t="shared" si="31"/>
        <v>0</v>
      </c>
      <c r="Q229" s="201">
        <v>0</v>
      </c>
      <c r="R229" s="201">
        <f t="shared" si="32"/>
        <v>0</v>
      </c>
      <c r="S229" s="201">
        <v>0</v>
      </c>
      <c r="T229" s="202">
        <f t="shared" si="3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3" t="s">
        <v>278</v>
      </c>
      <c r="AT229" s="203" t="s">
        <v>176</v>
      </c>
      <c r="AU229" s="203" t="s">
        <v>89</v>
      </c>
      <c r="AY229" s="18" t="s">
        <v>174</v>
      </c>
      <c r="BE229" s="204">
        <f t="shared" si="24"/>
        <v>0</v>
      </c>
      <c r="BF229" s="204">
        <f t="shared" si="25"/>
        <v>0</v>
      </c>
      <c r="BG229" s="204">
        <f t="shared" si="26"/>
        <v>0</v>
      </c>
      <c r="BH229" s="204">
        <f t="shared" si="27"/>
        <v>0</v>
      </c>
      <c r="BI229" s="204">
        <f t="shared" si="28"/>
        <v>0</v>
      </c>
      <c r="BJ229" s="18" t="s">
        <v>87</v>
      </c>
      <c r="BK229" s="204">
        <f t="shared" si="29"/>
        <v>0</v>
      </c>
      <c r="BL229" s="18" t="s">
        <v>278</v>
      </c>
      <c r="BM229" s="203" t="s">
        <v>3180</v>
      </c>
    </row>
    <row r="230" spans="2:63" s="12" customFormat="1" ht="25.9" customHeight="1">
      <c r="B230" s="176"/>
      <c r="C230" s="177"/>
      <c r="D230" s="178" t="s">
        <v>78</v>
      </c>
      <c r="E230" s="179" t="s">
        <v>317</v>
      </c>
      <c r="F230" s="179" t="s">
        <v>2749</v>
      </c>
      <c r="G230" s="177"/>
      <c r="H230" s="177"/>
      <c r="I230" s="180"/>
      <c r="J230" s="181">
        <f>BK230</f>
        <v>0</v>
      </c>
      <c r="K230" s="177"/>
      <c r="L230" s="182"/>
      <c r="M230" s="183"/>
      <c r="N230" s="184"/>
      <c r="O230" s="184"/>
      <c r="P230" s="185">
        <f>P231+P249+P263</f>
        <v>0</v>
      </c>
      <c r="Q230" s="184"/>
      <c r="R230" s="185">
        <f>R231+R249+R263</f>
        <v>0.06369000000000001</v>
      </c>
      <c r="S230" s="184"/>
      <c r="T230" s="186">
        <f>T231+T249+T263</f>
        <v>0</v>
      </c>
      <c r="AR230" s="187" t="s">
        <v>194</v>
      </c>
      <c r="AT230" s="188" t="s">
        <v>78</v>
      </c>
      <c r="AU230" s="188" t="s">
        <v>79</v>
      </c>
      <c r="AY230" s="187" t="s">
        <v>174</v>
      </c>
      <c r="BK230" s="189">
        <f>BK231+BK249+BK263</f>
        <v>0</v>
      </c>
    </row>
    <row r="231" spans="2:63" s="12" customFormat="1" ht="22.9" customHeight="1">
      <c r="B231" s="176"/>
      <c r="C231" s="177"/>
      <c r="D231" s="178" t="s">
        <v>78</v>
      </c>
      <c r="E231" s="190" t="s">
        <v>3181</v>
      </c>
      <c r="F231" s="190" t="s">
        <v>3182</v>
      </c>
      <c r="G231" s="177"/>
      <c r="H231" s="177"/>
      <c r="I231" s="180"/>
      <c r="J231" s="191">
        <f>BK231</f>
        <v>0</v>
      </c>
      <c r="K231" s="177"/>
      <c r="L231" s="182"/>
      <c r="M231" s="183"/>
      <c r="N231" s="184"/>
      <c r="O231" s="184"/>
      <c r="P231" s="185">
        <f>SUM(P232:P248)</f>
        <v>0</v>
      </c>
      <c r="Q231" s="184"/>
      <c r="R231" s="185">
        <f>SUM(R232:R248)</f>
        <v>0.0066</v>
      </c>
      <c r="S231" s="184"/>
      <c r="T231" s="186">
        <f>SUM(T232:T248)</f>
        <v>0</v>
      </c>
      <c r="AR231" s="187" t="s">
        <v>194</v>
      </c>
      <c r="AT231" s="188" t="s">
        <v>78</v>
      </c>
      <c r="AU231" s="188" t="s">
        <v>87</v>
      </c>
      <c r="AY231" s="187" t="s">
        <v>174</v>
      </c>
      <c r="BK231" s="189">
        <f>SUM(BK232:BK248)</f>
        <v>0</v>
      </c>
    </row>
    <row r="232" spans="1:65" s="2" customFormat="1" ht="14.45" customHeight="1">
      <c r="A232" s="35"/>
      <c r="B232" s="36"/>
      <c r="C232" s="192" t="s">
        <v>913</v>
      </c>
      <c r="D232" s="192" t="s">
        <v>176</v>
      </c>
      <c r="E232" s="193" t="s">
        <v>3183</v>
      </c>
      <c r="F232" s="194" t="s">
        <v>3184</v>
      </c>
      <c r="G232" s="195" t="s">
        <v>595</v>
      </c>
      <c r="H232" s="196">
        <v>20</v>
      </c>
      <c r="I232" s="197"/>
      <c r="J232" s="198">
        <f aca="true" t="shared" si="34" ref="J232:J248">ROUND(I232*H232,2)</f>
        <v>0</v>
      </c>
      <c r="K232" s="194" t="s">
        <v>1</v>
      </c>
      <c r="L232" s="40"/>
      <c r="M232" s="199" t="s">
        <v>1</v>
      </c>
      <c r="N232" s="200" t="s">
        <v>44</v>
      </c>
      <c r="O232" s="72"/>
      <c r="P232" s="201">
        <f aca="true" t="shared" si="35" ref="P232:P248">O232*H232</f>
        <v>0</v>
      </c>
      <c r="Q232" s="201">
        <v>0</v>
      </c>
      <c r="R232" s="201">
        <f aca="true" t="shared" si="36" ref="R232:R248">Q232*H232</f>
        <v>0</v>
      </c>
      <c r="S232" s="201">
        <v>0</v>
      </c>
      <c r="T232" s="202">
        <f aca="true" t="shared" si="37" ref="T232:T248"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3" t="s">
        <v>649</v>
      </c>
      <c r="AT232" s="203" t="s">
        <v>176</v>
      </c>
      <c r="AU232" s="203" t="s">
        <v>89</v>
      </c>
      <c r="AY232" s="18" t="s">
        <v>174</v>
      </c>
      <c r="BE232" s="204">
        <f aca="true" t="shared" si="38" ref="BE232:BE248">IF(N232="základní",J232,0)</f>
        <v>0</v>
      </c>
      <c r="BF232" s="204">
        <f aca="true" t="shared" si="39" ref="BF232:BF248">IF(N232="snížená",J232,0)</f>
        <v>0</v>
      </c>
      <c r="BG232" s="204">
        <f aca="true" t="shared" si="40" ref="BG232:BG248">IF(N232="zákl. přenesená",J232,0)</f>
        <v>0</v>
      </c>
      <c r="BH232" s="204">
        <f aca="true" t="shared" si="41" ref="BH232:BH248">IF(N232="sníž. přenesená",J232,0)</f>
        <v>0</v>
      </c>
      <c r="BI232" s="204">
        <f aca="true" t="shared" si="42" ref="BI232:BI248">IF(N232="nulová",J232,0)</f>
        <v>0</v>
      </c>
      <c r="BJ232" s="18" t="s">
        <v>87</v>
      </c>
      <c r="BK232" s="204">
        <f aca="true" t="shared" si="43" ref="BK232:BK248">ROUND(I232*H232,2)</f>
        <v>0</v>
      </c>
      <c r="BL232" s="18" t="s">
        <v>649</v>
      </c>
      <c r="BM232" s="203" t="s">
        <v>3185</v>
      </c>
    </row>
    <row r="233" spans="1:65" s="2" customFormat="1" ht="14.45" customHeight="1">
      <c r="A233" s="35"/>
      <c r="B233" s="36"/>
      <c r="C233" s="249" t="s">
        <v>918</v>
      </c>
      <c r="D233" s="249" t="s">
        <v>317</v>
      </c>
      <c r="E233" s="250" t="s">
        <v>3186</v>
      </c>
      <c r="F233" s="251" t="s">
        <v>3187</v>
      </c>
      <c r="G233" s="252" t="s">
        <v>595</v>
      </c>
      <c r="H233" s="253">
        <v>20</v>
      </c>
      <c r="I233" s="254"/>
      <c r="J233" s="255">
        <f t="shared" si="34"/>
        <v>0</v>
      </c>
      <c r="K233" s="251" t="s">
        <v>1</v>
      </c>
      <c r="L233" s="256"/>
      <c r="M233" s="257" t="s">
        <v>1</v>
      </c>
      <c r="N233" s="258" t="s">
        <v>44</v>
      </c>
      <c r="O233" s="72"/>
      <c r="P233" s="201">
        <f t="shared" si="35"/>
        <v>0</v>
      </c>
      <c r="Q233" s="201">
        <v>0.00033</v>
      </c>
      <c r="R233" s="201">
        <f t="shared" si="36"/>
        <v>0.0066</v>
      </c>
      <c r="S233" s="201">
        <v>0</v>
      </c>
      <c r="T233" s="202">
        <f t="shared" si="37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3" t="s">
        <v>1790</v>
      </c>
      <c r="AT233" s="203" t="s">
        <v>317</v>
      </c>
      <c r="AU233" s="203" t="s">
        <v>89</v>
      </c>
      <c r="AY233" s="18" t="s">
        <v>174</v>
      </c>
      <c r="BE233" s="204">
        <f t="shared" si="38"/>
        <v>0</v>
      </c>
      <c r="BF233" s="204">
        <f t="shared" si="39"/>
        <v>0</v>
      </c>
      <c r="BG233" s="204">
        <f t="shared" si="40"/>
        <v>0</v>
      </c>
      <c r="BH233" s="204">
        <f t="shared" si="41"/>
        <v>0</v>
      </c>
      <c r="BI233" s="204">
        <f t="shared" si="42"/>
        <v>0</v>
      </c>
      <c r="BJ233" s="18" t="s">
        <v>87</v>
      </c>
      <c r="BK233" s="204">
        <f t="shared" si="43"/>
        <v>0</v>
      </c>
      <c r="BL233" s="18" t="s">
        <v>649</v>
      </c>
      <c r="BM233" s="203" t="s">
        <v>3188</v>
      </c>
    </row>
    <row r="234" spans="1:65" s="2" customFormat="1" ht="14.45" customHeight="1">
      <c r="A234" s="35"/>
      <c r="B234" s="36"/>
      <c r="C234" s="192" t="s">
        <v>924</v>
      </c>
      <c r="D234" s="192" t="s">
        <v>176</v>
      </c>
      <c r="E234" s="193" t="s">
        <v>3189</v>
      </c>
      <c r="F234" s="194" t="s">
        <v>3190</v>
      </c>
      <c r="G234" s="195" t="s">
        <v>2892</v>
      </c>
      <c r="H234" s="196">
        <v>1</v>
      </c>
      <c r="I234" s="197"/>
      <c r="J234" s="198">
        <f t="shared" si="34"/>
        <v>0</v>
      </c>
      <c r="K234" s="194" t="s">
        <v>1</v>
      </c>
      <c r="L234" s="40"/>
      <c r="M234" s="199" t="s">
        <v>1</v>
      </c>
      <c r="N234" s="200" t="s">
        <v>44</v>
      </c>
      <c r="O234" s="72"/>
      <c r="P234" s="201">
        <f t="shared" si="35"/>
        <v>0</v>
      </c>
      <c r="Q234" s="201">
        <v>0</v>
      </c>
      <c r="R234" s="201">
        <f t="shared" si="36"/>
        <v>0</v>
      </c>
      <c r="S234" s="201">
        <v>0</v>
      </c>
      <c r="T234" s="202">
        <f t="shared" si="37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3" t="s">
        <v>649</v>
      </c>
      <c r="AT234" s="203" t="s">
        <v>176</v>
      </c>
      <c r="AU234" s="203" t="s">
        <v>89</v>
      </c>
      <c r="AY234" s="18" t="s">
        <v>174</v>
      </c>
      <c r="BE234" s="204">
        <f t="shared" si="38"/>
        <v>0</v>
      </c>
      <c r="BF234" s="204">
        <f t="shared" si="39"/>
        <v>0</v>
      </c>
      <c r="BG234" s="204">
        <f t="shared" si="40"/>
        <v>0</v>
      </c>
      <c r="BH234" s="204">
        <f t="shared" si="41"/>
        <v>0</v>
      </c>
      <c r="BI234" s="204">
        <f t="shared" si="42"/>
        <v>0</v>
      </c>
      <c r="BJ234" s="18" t="s">
        <v>87</v>
      </c>
      <c r="BK234" s="204">
        <f t="shared" si="43"/>
        <v>0</v>
      </c>
      <c r="BL234" s="18" t="s">
        <v>649</v>
      </c>
      <c r="BM234" s="203" t="s">
        <v>3191</v>
      </c>
    </row>
    <row r="235" spans="1:65" s="2" customFormat="1" ht="14.45" customHeight="1">
      <c r="A235" s="35"/>
      <c r="B235" s="36"/>
      <c r="C235" s="192" t="s">
        <v>931</v>
      </c>
      <c r="D235" s="192" t="s">
        <v>176</v>
      </c>
      <c r="E235" s="193" t="s">
        <v>3192</v>
      </c>
      <c r="F235" s="194" t="s">
        <v>3193</v>
      </c>
      <c r="G235" s="195" t="s">
        <v>2892</v>
      </c>
      <c r="H235" s="196">
        <v>1</v>
      </c>
      <c r="I235" s="197"/>
      <c r="J235" s="198">
        <f t="shared" si="34"/>
        <v>0</v>
      </c>
      <c r="K235" s="194" t="s">
        <v>1</v>
      </c>
      <c r="L235" s="40"/>
      <c r="M235" s="199" t="s">
        <v>1</v>
      </c>
      <c r="N235" s="200" t="s">
        <v>44</v>
      </c>
      <c r="O235" s="72"/>
      <c r="P235" s="201">
        <f t="shared" si="35"/>
        <v>0</v>
      </c>
      <c r="Q235" s="201">
        <v>0</v>
      </c>
      <c r="R235" s="201">
        <f t="shared" si="36"/>
        <v>0</v>
      </c>
      <c r="S235" s="201">
        <v>0</v>
      </c>
      <c r="T235" s="202">
        <f t="shared" si="37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3" t="s">
        <v>649</v>
      </c>
      <c r="AT235" s="203" t="s">
        <v>176</v>
      </c>
      <c r="AU235" s="203" t="s">
        <v>89</v>
      </c>
      <c r="AY235" s="18" t="s">
        <v>174</v>
      </c>
      <c r="BE235" s="204">
        <f t="shared" si="38"/>
        <v>0</v>
      </c>
      <c r="BF235" s="204">
        <f t="shared" si="39"/>
        <v>0</v>
      </c>
      <c r="BG235" s="204">
        <f t="shared" si="40"/>
        <v>0</v>
      </c>
      <c r="BH235" s="204">
        <f t="shared" si="41"/>
        <v>0</v>
      </c>
      <c r="BI235" s="204">
        <f t="shared" si="42"/>
        <v>0</v>
      </c>
      <c r="BJ235" s="18" t="s">
        <v>87</v>
      </c>
      <c r="BK235" s="204">
        <f t="shared" si="43"/>
        <v>0</v>
      </c>
      <c r="BL235" s="18" t="s">
        <v>649</v>
      </c>
      <c r="BM235" s="203" t="s">
        <v>3194</v>
      </c>
    </row>
    <row r="236" spans="1:65" s="2" customFormat="1" ht="14.45" customHeight="1">
      <c r="A236" s="35"/>
      <c r="B236" s="36"/>
      <c r="C236" s="192" t="s">
        <v>938</v>
      </c>
      <c r="D236" s="192" t="s">
        <v>176</v>
      </c>
      <c r="E236" s="193" t="s">
        <v>3195</v>
      </c>
      <c r="F236" s="194" t="s">
        <v>3196</v>
      </c>
      <c r="G236" s="195" t="s">
        <v>2892</v>
      </c>
      <c r="H236" s="196">
        <v>1</v>
      </c>
      <c r="I236" s="197"/>
      <c r="J236" s="198">
        <f t="shared" si="34"/>
        <v>0</v>
      </c>
      <c r="K236" s="194" t="s">
        <v>1</v>
      </c>
      <c r="L236" s="40"/>
      <c r="M236" s="199" t="s">
        <v>1</v>
      </c>
      <c r="N236" s="200" t="s">
        <v>44</v>
      </c>
      <c r="O236" s="72"/>
      <c r="P236" s="201">
        <f t="shared" si="35"/>
        <v>0</v>
      </c>
      <c r="Q236" s="201">
        <v>0</v>
      </c>
      <c r="R236" s="201">
        <f t="shared" si="36"/>
        <v>0</v>
      </c>
      <c r="S236" s="201">
        <v>0</v>
      </c>
      <c r="T236" s="202">
        <f t="shared" si="37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3" t="s">
        <v>649</v>
      </c>
      <c r="AT236" s="203" t="s">
        <v>176</v>
      </c>
      <c r="AU236" s="203" t="s">
        <v>89</v>
      </c>
      <c r="AY236" s="18" t="s">
        <v>174</v>
      </c>
      <c r="BE236" s="204">
        <f t="shared" si="38"/>
        <v>0</v>
      </c>
      <c r="BF236" s="204">
        <f t="shared" si="39"/>
        <v>0</v>
      </c>
      <c r="BG236" s="204">
        <f t="shared" si="40"/>
        <v>0</v>
      </c>
      <c r="BH236" s="204">
        <f t="shared" si="41"/>
        <v>0</v>
      </c>
      <c r="BI236" s="204">
        <f t="shared" si="42"/>
        <v>0</v>
      </c>
      <c r="BJ236" s="18" t="s">
        <v>87</v>
      </c>
      <c r="BK236" s="204">
        <f t="shared" si="43"/>
        <v>0</v>
      </c>
      <c r="BL236" s="18" t="s">
        <v>649</v>
      </c>
      <c r="BM236" s="203" t="s">
        <v>3197</v>
      </c>
    </row>
    <row r="237" spans="1:65" s="2" customFormat="1" ht="14.45" customHeight="1">
      <c r="A237" s="35"/>
      <c r="B237" s="36"/>
      <c r="C237" s="192" t="s">
        <v>945</v>
      </c>
      <c r="D237" s="192" t="s">
        <v>176</v>
      </c>
      <c r="E237" s="193" t="s">
        <v>3198</v>
      </c>
      <c r="F237" s="194" t="s">
        <v>3199</v>
      </c>
      <c r="G237" s="195" t="s">
        <v>2892</v>
      </c>
      <c r="H237" s="196">
        <v>1</v>
      </c>
      <c r="I237" s="197"/>
      <c r="J237" s="198">
        <f t="shared" si="34"/>
        <v>0</v>
      </c>
      <c r="K237" s="194" t="s">
        <v>1</v>
      </c>
      <c r="L237" s="40"/>
      <c r="M237" s="199" t="s">
        <v>1</v>
      </c>
      <c r="N237" s="200" t="s">
        <v>44</v>
      </c>
      <c r="O237" s="72"/>
      <c r="P237" s="201">
        <f t="shared" si="35"/>
        <v>0</v>
      </c>
      <c r="Q237" s="201">
        <v>0</v>
      </c>
      <c r="R237" s="201">
        <f t="shared" si="36"/>
        <v>0</v>
      </c>
      <c r="S237" s="201">
        <v>0</v>
      </c>
      <c r="T237" s="202">
        <f t="shared" si="37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3" t="s">
        <v>649</v>
      </c>
      <c r="AT237" s="203" t="s">
        <v>176</v>
      </c>
      <c r="AU237" s="203" t="s">
        <v>89</v>
      </c>
      <c r="AY237" s="18" t="s">
        <v>174</v>
      </c>
      <c r="BE237" s="204">
        <f t="shared" si="38"/>
        <v>0</v>
      </c>
      <c r="BF237" s="204">
        <f t="shared" si="39"/>
        <v>0</v>
      </c>
      <c r="BG237" s="204">
        <f t="shared" si="40"/>
        <v>0</v>
      </c>
      <c r="BH237" s="204">
        <f t="shared" si="41"/>
        <v>0</v>
      </c>
      <c r="BI237" s="204">
        <f t="shared" si="42"/>
        <v>0</v>
      </c>
      <c r="BJ237" s="18" t="s">
        <v>87</v>
      </c>
      <c r="BK237" s="204">
        <f t="shared" si="43"/>
        <v>0</v>
      </c>
      <c r="BL237" s="18" t="s">
        <v>649</v>
      </c>
      <c r="BM237" s="203" t="s">
        <v>3200</v>
      </c>
    </row>
    <row r="238" spans="1:65" s="2" customFormat="1" ht="14.45" customHeight="1">
      <c r="A238" s="35"/>
      <c r="B238" s="36"/>
      <c r="C238" s="192" t="s">
        <v>950</v>
      </c>
      <c r="D238" s="192" t="s">
        <v>176</v>
      </c>
      <c r="E238" s="193" t="s">
        <v>3201</v>
      </c>
      <c r="F238" s="194" t="s">
        <v>3202</v>
      </c>
      <c r="G238" s="195" t="s">
        <v>2892</v>
      </c>
      <c r="H238" s="196">
        <v>3</v>
      </c>
      <c r="I238" s="197"/>
      <c r="J238" s="198">
        <f t="shared" si="34"/>
        <v>0</v>
      </c>
      <c r="K238" s="194" t="s">
        <v>1</v>
      </c>
      <c r="L238" s="40"/>
      <c r="M238" s="199" t="s">
        <v>1</v>
      </c>
      <c r="N238" s="200" t="s">
        <v>44</v>
      </c>
      <c r="O238" s="72"/>
      <c r="P238" s="201">
        <f t="shared" si="35"/>
        <v>0</v>
      </c>
      <c r="Q238" s="201">
        <v>0</v>
      </c>
      <c r="R238" s="201">
        <f t="shared" si="36"/>
        <v>0</v>
      </c>
      <c r="S238" s="201">
        <v>0</v>
      </c>
      <c r="T238" s="202">
        <f t="shared" si="37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3" t="s">
        <v>649</v>
      </c>
      <c r="AT238" s="203" t="s">
        <v>176</v>
      </c>
      <c r="AU238" s="203" t="s">
        <v>89</v>
      </c>
      <c r="AY238" s="18" t="s">
        <v>174</v>
      </c>
      <c r="BE238" s="204">
        <f t="shared" si="38"/>
        <v>0</v>
      </c>
      <c r="BF238" s="204">
        <f t="shared" si="39"/>
        <v>0</v>
      </c>
      <c r="BG238" s="204">
        <f t="shared" si="40"/>
        <v>0</v>
      </c>
      <c r="BH238" s="204">
        <f t="shared" si="41"/>
        <v>0</v>
      </c>
      <c r="BI238" s="204">
        <f t="shared" si="42"/>
        <v>0</v>
      </c>
      <c r="BJ238" s="18" t="s">
        <v>87</v>
      </c>
      <c r="BK238" s="204">
        <f t="shared" si="43"/>
        <v>0</v>
      </c>
      <c r="BL238" s="18" t="s">
        <v>649</v>
      </c>
      <c r="BM238" s="203" t="s">
        <v>3203</v>
      </c>
    </row>
    <row r="239" spans="1:65" s="2" customFormat="1" ht="14.45" customHeight="1">
      <c r="A239" s="35"/>
      <c r="B239" s="36"/>
      <c r="C239" s="192" t="s">
        <v>965</v>
      </c>
      <c r="D239" s="192" t="s">
        <v>176</v>
      </c>
      <c r="E239" s="193" t="s">
        <v>3204</v>
      </c>
      <c r="F239" s="194" t="s">
        <v>3205</v>
      </c>
      <c r="G239" s="195" t="s">
        <v>2892</v>
      </c>
      <c r="H239" s="196">
        <v>1</v>
      </c>
      <c r="I239" s="197"/>
      <c r="J239" s="198">
        <f t="shared" si="34"/>
        <v>0</v>
      </c>
      <c r="K239" s="194" t="s">
        <v>1</v>
      </c>
      <c r="L239" s="40"/>
      <c r="M239" s="199" t="s">
        <v>1</v>
      </c>
      <c r="N239" s="200" t="s">
        <v>44</v>
      </c>
      <c r="O239" s="72"/>
      <c r="P239" s="201">
        <f t="shared" si="35"/>
        <v>0</v>
      </c>
      <c r="Q239" s="201">
        <v>0</v>
      </c>
      <c r="R239" s="201">
        <f t="shared" si="36"/>
        <v>0</v>
      </c>
      <c r="S239" s="201">
        <v>0</v>
      </c>
      <c r="T239" s="202">
        <f t="shared" si="37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3" t="s">
        <v>649</v>
      </c>
      <c r="AT239" s="203" t="s">
        <v>176</v>
      </c>
      <c r="AU239" s="203" t="s">
        <v>89</v>
      </c>
      <c r="AY239" s="18" t="s">
        <v>174</v>
      </c>
      <c r="BE239" s="204">
        <f t="shared" si="38"/>
        <v>0</v>
      </c>
      <c r="BF239" s="204">
        <f t="shared" si="39"/>
        <v>0</v>
      </c>
      <c r="BG239" s="204">
        <f t="shared" si="40"/>
        <v>0</v>
      </c>
      <c r="BH239" s="204">
        <f t="shared" si="41"/>
        <v>0</v>
      </c>
      <c r="BI239" s="204">
        <f t="shared" si="42"/>
        <v>0</v>
      </c>
      <c r="BJ239" s="18" t="s">
        <v>87</v>
      </c>
      <c r="BK239" s="204">
        <f t="shared" si="43"/>
        <v>0</v>
      </c>
      <c r="BL239" s="18" t="s">
        <v>649</v>
      </c>
      <c r="BM239" s="203" t="s">
        <v>3206</v>
      </c>
    </row>
    <row r="240" spans="1:65" s="2" customFormat="1" ht="14.45" customHeight="1">
      <c r="A240" s="35"/>
      <c r="B240" s="36"/>
      <c r="C240" s="192" t="s">
        <v>978</v>
      </c>
      <c r="D240" s="192" t="s">
        <v>176</v>
      </c>
      <c r="E240" s="193" t="s">
        <v>3207</v>
      </c>
      <c r="F240" s="194" t="s">
        <v>3208</v>
      </c>
      <c r="G240" s="195" t="s">
        <v>2892</v>
      </c>
      <c r="H240" s="196">
        <v>1</v>
      </c>
      <c r="I240" s="197"/>
      <c r="J240" s="198">
        <f t="shared" si="34"/>
        <v>0</v>
      </c>
      <c r="K240" s="194" t="s">
        <v>1</v>
      </c>
      <c r="L240" s="40"/>
      <c r="M240" s="199" t="s">
        <v>1</v>
      </c>
      <c r="N240" s="200" t="s">
        <v>44</v>
      </c>
      <c r="O240" s="72"/>
      <c r="P240" s="201">
        <f t="shared" si="35"/>
        <v>0</v>
      </c>
      <c r="Q240" s="201">
        <v>0</v>
      </c>
      <c r="R240" s="201">
        <f t="shared" si="36"/>
        <v>0</v>
      </c>
      <c r="S240" s="201">
        <v>0</v>
      </c>
      <c r="T240" s="202">
        <f t="shared" si="37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3" t="s">
        <v>649</v>
      </c>
      <c r="AT240" s="203" t="s">
        <v>176</v>
      </c>
      <c r="AU240" s="203" t="s">
        <v>89</v>
      </c>
      <c r="AY240" s="18" t="s">
        <v>174</v>
      </c>
      <c r="BE240" s="204">
        <f t="shared" si="38"/>
        <v>0</v>
      </c>
      <c r="BF240" s="204">
        <f t="shared" si="39"/>
        <v>0</v>
      </c>
      <c r="BG240" s="204">
        <f t="shared" si="40"/>
        <v>0</v>
      </c>
      <c r="BH240" s="204">
        <f t="shared" si="41"/>
        <v>0</v>
      </c>
      <c r="BI240" s="204">
        <f t="shared" si="42"/>
        <v>0</v>
      </c>
      <c r="BJ240" s="18" t="s">
        <v>87</v>
      </c>
      <c r="BK240" s="204">
        <f t="shared" si="43"/>
        <v>0</v>
      </c>
      <c r="BL240" s="18" t="s">
        <v>649</v>
      </c>
      <c r="BM240" s="203" t="s">
        <v>3209</v>
      </c>
    </row>
    <row r="241" spans="1:65" s="2" customFormat="1" ht="14.45" customHeight="1">
      <c r="A241" s="35"/>
      <c r="B241" s="36"/>
      <c r="C241" s="192" t="s">
        <v>982</v>
      </c>
      <c r="D241" s="192" t="s">
        <v>176</v>
      </c>
      <c r="E241" s="193" t="s">
        <v>3210</v>
      </c>
      <c r="F241" s="194" t="s">
        <v>3211</v>
      </c>
      <c r="G241" s="195" t="s">
        <v>2892</v>
      </c>
      <c r="H241" s="196">
        <v>1</v>
      </c>
      <c r="I241" s="197"/>
      <c r="J241" s="198">
        <f t="shared" si="34"/>
        <v>0</v>
      </c>
      <c r="K241" s="194" t="s">
        <v>1</v>
      </c>
      <c r="L241" s="40"/>
      <c r="M241" s="199" t="s">
        <v>1</v>
      </c>
      <c r="N241" s="200" t="s">
        <v>44</v>
      </c>
      <c r="O241" s="72"/>
      <c r="P241" s="201">
        <f t="shared" si="35"/>
        <v>0</v>
      </c>
      <c r="Q241" s="201">
        <v>0</v>
      </c>
      <c r="R241" s="201">
        <f t="shared" si="36"/>
        <v>0</v>
      </c>
      <c r="S241" s="201">
        <v>0</v>
      </c>
      <c r="T241" s="202">
        <f t="shared" si="37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03" t="s">
        <v>649</v>
      </c>
      <c r="AT241" s="203" t="s">
        <v>176</v>
      </c>
      <c r="AU241" s="203" t="s">
        <v>89</v>
      </c>
      <c r="AY241" s="18" t="s">
        <v>174</v>
      </c>
      <c r="BE241" s="204">
        <f t="shared" si="38"/>
        <v>0</v>
      </c>
      <c r="BF241" s="204">
        <f t="shared" si="39"/>
        <v>0</v>
      </c>
      <c r="BG241" s="204">
        <f t="shared" si="40"/>
        <v>0</v>
      </c>
      <c r="BH241" s="204">
        <f t="shared" si="41"/>
        <v>0</v>
      </c>
      <c r="BI241" s="204">
        <f t="shared" si="42"/>
        <v>0</v>
      </c>
      <c r="BJ241" s="18" t="s">
        <v>87</v>
      </c>
      <c r="BK241" s="204">
        <f t="shared" si="43"/>
        <v>0</v>
      </c>
      <c r="BL241" s="18" t="s">
        <v>649</v>
      </c>
      <c r="BM241" s="203" t="s">
        <v>3212</v>
      </c>
    </row>
    <row r="242" spans="1:65" s="2" customFormat="1" ht="14.45" customHeight="1">
      <c r="A242" s="35"/>
      <c r="B242" s="36"/>
      <c r="C242" s="192" t="s">
        <v>993</v>
      </c>
      <c r="D242" s="192" t="s">
        <v>176</v>
      </c>
      <c r="E242" s="193" t="s">
        <v>3213</v>
      </c>
      <c r="F242" s="194" t="s">
        <v>3214</v>
      </c>
      <c r="G242" s="195" t="s">
        <v>2892</v>
      </c>
      <c r="H242" s="196">
        <v>1</v>
      </c>
      <c r="I242" s="197"/>
      <c r="J242" s="198">
        <f t="shared" si="34"/>
        <v>0</v>
      </c>
      <c r="K242" s="194" t="s">
        <v>1</v>
      </c>
      <c r="L242" s="40"/>
      <c r="M242" s="199" t="s">
        <v>1</v>
      </c>
      <c r="N242" s="200" t="s">
        <v>44</v>
      </c>
      <c r="O242" s="72"/>
      <c r="P242" s="201">
        <f t="shared" si="35"/>
        <v>0</v>
      </c>
      <c r="Q242" s="201">
        <v>0</v>
      </c>
      <c r="R242" s="201">
        <f t="shared" si="36"/>
        <v>0</v>
      </c>
      <c r="S242" s="201">
        <v>0</v>
      </c>
      <c r="T242" s="202">
        <f t="shared" si="37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3" t="s">
        <v>649</v>
      </c>
      <c r="AT242" s="203" t="s">
        <v>176</v>
      </c>
      <c r="AU242" s="203" t="s">
        <v>89</v>
      </c>
      <c r="AY242" s="18" t="s">
        <v>174</v>
      </c>
      <c r="BE242" s="204">
        <f t="shared" si="38"/>
        <v>0</v>
      </c>
      <c r="BF242" s="204">
        <f t="shared" si="39"/>
        <v>0</v>
      </c>
      <c r="BG242" s="204">
        <f t="shared" si="40"/>
        <v>0</v>
      </c>
      <c r="BH242" s="204">
        <f t="shared" si="41"/>
        <v>0</v>
      </c>
      <c r="BI242" s="204">
        <f t="shared" si="42"/>
        <v>0</v>
      </c>
      <c r="BJ242" s="18" t="s">
        <v>87</v>
      </c>
      <c r="BK242" s="204">
        <f t="shared" si="43"/>
        <v>0</v>
      </c>
      <c r="BL242" s="18" t="s">
        <v>649</v>
      </c>
      <c r="BM242" s="203" t="s">
        <v>3215</v>
      </c>
    </row>
    <row r="243" spans="1:65" s="2" customFormat="1" ht="14.45" customHeight="1">
      <c r="A243" s="35"/>
      <c r="B243" s="36"/>
      <c r="C243" s="192" t="s">
        <v>997</v>
      </c>
      <c r="D243" s="192" t="s">
        <v>176</v>
      </c>
      <c r="E243" s="193" t="s">
        <v>3216</v>
      </c>
      <c r="F243" s="194" t="s">
        <v>3217</v>
      </c>
      <c r="G243" s="195" t="s">
        <v>2892</v>
      </c>
      <c r="H243" s="196">
        <v>1</v>
      </c>
      <c r="I243" s="197"/>
      <c r="J243" s="198">
        <f t="shared" si="34"/>
        <v>0</v>
      </c>
      <c r="K243" s="194" t="s">
        <v>1</v>
      </c>
      <c r="L243" s="40"/>
      <c r="M243" s="199" t="s">
        <v>1</v>
      </c>
      <c r="N243" s="200" t="s">
        <v>44</v>
      </c>
      <c r="O243" s="72"/>
      <c r="P243" s="201">
        <f t="shared" si="35"/>
        <v>0</v>
      </c>
      <c r="Q243" s="201">
        <v>0</v>
      </c>
      <c r="R243" s="201">
        <f t="shared" si="36"/>
        <v>0</v>
      </c>
      <c r="S243" s="201">
        <v>0</v>
      </c>
      <c r="T243" s="202">
        <f t="shared" si="37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3" t="s">
        <v>649</v>
      </c>
      <c r="AT243" s="203" t="s">
        <v>176</v>
      </c>
      <c r="AU243" s="203" t="s">
        <v>89</v>
      </c>
      <c r="AY243" s="18" t="s">
        <v>174</v>
      </c>
      <c r="BE243" s="204">
        <f t="shared" si="38"/>
        <v>0</v>
      </c>
      <c r="BF243" s="204">
        <f t="shared" si="39"/>
        <v>0</v>
      </c>
      <c r="BG243" s="204">
        <f t="shared" si="40"/>
        <v>0</v>
      </c>
      <c r="BH243" s="204">
        <f t="shared" si="41"/>
        <v>0</v>
      </c>
      <c r="BI243" s="204">
        <f t="shared" si="42"/>
        <v>0</v>
      </c>
      <c r="BJ243" s="18" t="s">
        <v>87</v>
      </c>
      <c r="BK243" s="204">
        <f t="shared" si="43"/>
        <v>0</v>
      </c>
      <c r="BL243" s="18" t="s">
        <v>649</v>
      </c>
      <c r="BM243" s="203" t="s">
        <v>3218</v>
      </c>
    </row>
    <row r="244" spans="1:65" s="2" customFormat="1" ht="14.45" customHeight="1">
      <c r="A244" s="35"/>
      <c r="B244" s="36"/>
      <c r="C244" s="192" t="s">
        <v>1002</v>
      </c>
      <c r="D244" s="192" t="s">
        <v>176</v>
      </c>
      <c r="E244" s="193" t="s">
        <v>3219</v>
      </c>
      <c r="F244" s="194" t="s">
        <v>3220</v>
      </c>
      <c r="G244" s="195" t="s">
        <v>2892</v>
      </c>
      <c r="H244" s="196">
        <v>1</v>
      </c>
      <c r="I244" s="197"/>
      <c r="J244" s="198">
        <f t="shared" si="34"/>
        <v>0</v>
      </c>
      <c r="K244" s="194" t="s">
        <v>1</v>
      </c>
      <c r="L244" s="40"/>
      <c r="M244" s="199" t="s">
        <v>1</v>
      </c>
      <c r="N244" s="200" t="s">
        <v>44</v>
      </c>
      <c r="O244" s="72"/>
      <c r="P244" s="201">
        <f t="shared" si="35"/>
        <v>0</v>
      </c>
      <c r="Q244" s="201">
        <v>0</v>
      </c>
      <c r="R244" s="201">
        <f t="shared" si="36"/>
        <v>0</v>
      </c>
      <c r="S244" s="201">
        <v>0</v>
      </c>
      <c r="T244" s="202">
        <f t="shared" si="37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3" t="s">
        <v>649</v>
      </c>
      <c r="AT244" s="203" t="s">
        <v>176</v>
      </c>
      <c r="AU244" s="203" t="s">
        <v>89</v>
      </c>
      <c r="AY244" s="18" t="s">
        <v>174</v>
      </c>
      <c r="BE244" s="204">
        <f t="shared" si="38"/>
        <v>0</v>
      </c>
      <c r="BF244" s="204">
        <f t="shared" si="39"/>
        <v>0</v>
      </c>
      <c r="BG244" s="204">
        <f t="shared" si="40"/>
        <v>0</v>
      </c>
      <c r="BH244" s="204">
        <f t="shared" si="41"/>
        <v>0</v>
      </c>
      <c r="BI244" s="204">
        <f t="shared" si="42"/>
        <v>0</v>
      </c>
      <c r="BJ244" s="18" t="s">
        <v>87</v>
      </c>
      <c r="BK244" s="204">
        <f t="shared" si="43"/>
        <v>0</v>
      </c>
      <c r="BL244" s="18" t="s">
        <v>649</v>
      </c>
      <c r="BM244" s="203" t="s">
        <v>3221</v>
      </c>
    </row>
    <row r="245" spans="1:65" s="2" customFormat="1" ht="14.45" customHeight="1">
      <c r="A245" s="35"/>
      <c r="B245" s="36"/>
      <c r="C245" s="192" t="s">
        <v>1007</v>
      </c>
      <c r="D245" s="192" t="s">
        <v>176</v>
      </c>
      <c r="E245" s="193" t="s">
        <v>3222</v>
      </c>
      <c r="F245" s="194" t="s">
        <v>3223</v>
      </c>
      <c r="G245" s="195" t="s">
        <v>595</v>
      </c>
      <c r="H245" s="196">
        <v>1</v>
      </c>
      <c r="I245" s="197"/>
      <c r="J245" s="198">
        <f t="shared" si="34"/>
        <v>0</v>
      </c>
      <c r="K245" s="194" t="s">
        <v>1</v>
      </c>
      <c r="L245" s="40"/>
      <c r="M245" s="199" t="s">
        <v>1</v>
      </c>
      <c r="N245" s="200" t="s">
        <v>44</v>
      </c>
      <c r="O245" s="72"/>
      <c r="P245" s="201">
        <f t="shared" si="35"/>
        <v>0</v>
      </c>
      <c r="Q245" s="201">
        <v>0</v>
      </c>
      <c r="R245" s="201">
        <f t="shared" si="36"/>
        <v>0</v>
      </c>
      <c r="S245" s="201">
        <v>0</v>
      </c>
      <c r="T245" s="202">
        <f t="shared" si="37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3" t="s">
        <v>649</v>
      </c>
      <c r="AT245" s="203" t="s">
        <v>176</v>
      </c>
      <c r="AU245" s="203" t="s">
        <v>89</v>
      </c>
      <c r="AY245" s="18" t="s">
        <v>174</v>
      </c>
      <c r="BE245" s="204">
        <f t="shared" si="38"/>
        <v>0</v>
      </c>
      <c r="BF245" s="204">
        <f t="shared" si="39"/>
        <v>0</v>
      </c>
      <c r="BG245" s="204">
        <f t="shared" si="40"/>
        <v>0</v>
      </c>
      <c r="BH245" s="204">
        <f t="shared" si="41"/>
        <v>0</v>
      </c>
      <c r="BI245" s="204">
        <f t="shared" si="42"/>
        <v>0</v>
      </c>
      <c r="BJ245" s="18" t="s">
        <v>87</v>
      </c>
      <c r="BK245" s="204">
        <f t="shared" si="43"/>
        <v>0</v>
      </c>
      <c r="BL245" s="18" t="s">
        <v>649</v>
      </c>
      <c r="BM245" s="203" t="s">
        <v>3224</v>
      </c>
    </row>
    <row r="246" spans="1:65" s="2" customFormat="1" ht="14.45" customHeight="1">
      <c r="A246" s="35"/>
      <c r="B246" s="36"/>
      <c r="C246" s="192" t="s">
        <v>1011</v>
      </c>
      <c r="D246" s="192" t="s">
        <v>176</v>
      </c>
      <c r="E246" s="193" t="s">
        <v>3225</v>
      </c>
      <c r="F246" s="194" t="s">
        <v>3226</v>
      </c>
      <c r="G246" s="195" t="s">
        <v>595</v>
      </c>
      <c r="H246" s="196">
        <v>1</v>
      </c>
      <c r="I246" s="197"/>
      <c r="J246" s="198">
        <f t="shared" si="34"/>
        <v>0</v>
      </c>
      <c r="K246" s="194" t="s">
        <v>1</v>
      </c>
      <c r="L246" s="40"/>
      <c r="M246" s="199" t="s">
        <v>1</v>
      </c>
      <c r="N246" s="200" t="s">
        <v>44</v>
      </c>
      <c r="O246" s="72"/>
      <c r="P246" s="201">
        <f t="shared" si="35"/>
        <v>0</v>
      </c>
      <c r="Q246" s="201">
        <v>0</v>
      </c>
      <c r="R246" s="201">
        <f t="shared" si="36"/>
        <v>0</v>
      </c>
      <c r="S246" s="201">
        <v>0</v>
      </c>
      <c r="T246" s="202">
        <f t="shared" si="37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3" t="s">
        <v>649</v>
      </c>
      <c r="AT246" s="203" t="s">
        <v>176</v>
      </c>
      <c r="AU246" s="203" t="s">
        <v>89</v>
      </c>
      <c r="AY246" s="18" t="s">
        <v>174</v>
      </c>
      <c r="BE246" s="204">
        <f t="shared" si="38"/>
        <v>0</v>
      </c>
      <c r="BF246" s="204">
        <f t="shared" si="39"/>
        <v>0</v>
      </c>
      <c r="BG246" s="204">
        <f t="shared" si="40"/>
        <v>0</v>
      </c>
      <c r="BH246" s="204">
        <f t="shared" si="41"/>
        <v>0</v>
      </c>
      <c r="BI246" s="204">
        <f t="shared" si="42"/>
        <v>0</v>
      </c>
      <c r="BJ246" s="18" t="s">
        <v>87</v>
      </c>
      <c r="BK246" s="204">
        <f t="shared" si="43"/>
        <v>0</v>
      </c>
      <c r="BL246" s="18" t="s">
        <v>649</v>
      </c>
      <c r="BM246" s="203" t="s">
        <v>3227</v>
      </c>
    </row>
    <row r="247" spans="1:65" s="2" customFormat="1" ht="14.45" customHeight="1">
      <c r="A247" s="35"/>
      <c r="B247" s="36"/>
      <c r="C247" s="192" t="s">
        <v>1016</v>
      </c>
      <c r="D247" s="192" t="s">
        <v>176</v>
      </c>
      <c r="E247" s="193" t="s">
        <v>3228</v>
      </c>
      <c r="F247" s="194" t="s">
        <v>3229</v>
      </c>
      <c r="G247" s="195" t="s">
        <v>595</v>
      </c>
      <c r="H247" s="196">
        <v>1</v>
      </c>
      <c r="I247" s="197"/>
      <c r="J247" s="198">
        <f t="shared" si="34"/>
        <v>0</v>
      </c>
      <c r="K247" s="194" t="s">
        <v>1</v>
      </c>
      <c r="L247" s="40"/>
      <c r="M247" s="199" t="s">
        <v>1</v>
      </c>
      <c r="N247" s="200" t="s">
        <v>44</v>
      </c>
      <c r="O247" s="72"/>
      <c r="P247" s="201">
        <f t="shared" si="35"/>
        <v>0</v>
      </c>
      <c r="Q247" s="201">
        <v>0</v>
      </c>
      <c r="R247" s="201">
        <f t="shared" si="36"/>
        <v>0</v>
      </c>
      <c r="S247" s="201">
        <v>0</v>
      </c>
      <c r="T247" s="202">
        <f t="shared" si="37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3" t="s">
        <v>649</v>
      </c>
      <c r="AT247" s="203" t="s">
        <v>176</v>
      </c>
      <c r="AU247" s="203" t="s">
        <v>89</v>
      </c>
      <c r="AY247" s="18" t="s">
        <v>174</v>
      </c>
      <c r="BE247" s="204">
        <f t="shared" si="38"/>
        <v>0</v>
      </c>
      <c r="BF247" s="204">
        <f t="shared" si="39"/>
        <v>0</v>
      </c>
      <c r="BG247" s="204">
        <f t="shared" si="40"/>
        <v>0</v>
      </c>
      <c r="BH247" s="204">
        <f t="shared" si="41"/>
        <v>0</v>
      </c>
      <c r="BI247" s="204">
        <f t="shared" si="42"/>
        <v>0</v>
      </c>
      <c r="BJ247" s="18" t="s">
        <v>87</v>
      </c>
      <c r="BK247" s="204">
        <f t="shared" si="43"/>
        <v>0</v>
      </c>
      <c r="BL247" s="18" t="s">
        <v>649</v>
      </c>
      <c r="BM247" s="203" t="s">
        <v>3230</v>
      </c>
    </row>
    <row r="248" spans="1:65" s="2" customFormat="1" ht="14.45" customHeight="1">
      <c r="A248" s="35"/>
      <c r="B248" s="36"/>
      <c r="C248" s="192" t="s">
        <v>1021</v>
      </c>
      <c r="D248" s="192" t="s">
        <v>176</v>
      </c>
      <c r="E248" s="193" t="s">
        <v>3231</v>
      </c>
      <c r="F248" s="194" t="s">
        <v>3232</v>
      </c>
      <c r="G248" s="195" t="s">
        <v>595</v>
      </c>
      <c r="H248" s="196">
        <v>1</v>
      </c>
      <c r="I248" s="197"/>
      <c r="J248" s="198">
        <f t="shared" si="34"/>
        <v>0</v>
      </c>
      <c r="K248" s="194" t="s">
        <v>1</v>
      </c>
      <c r="L248" s="40"/>
      <c r="M248" s="199" t="s">
        <v>1</v>
      </c>
      <c r="N248" s="200" t="s">
        <v>44</v>
      </c>
      <c r="O248" s="72"/>
      <c r="P248" s="201">
        <f t="shared" si="35"/>
        <v>0</v>
      </c>
      <c r="Q248" s="201">
        <v>0</v>
      </c>
      <c r="R248" s="201">
        <f t="shared" si="36"/>
        <v>0</v>
      </c>
      <c r="S248" s="201">
        <v>0</v>
      </c>
      <c r="T248" s="202">
        <f t="shared" si="37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3" t="s">
        <v>649</v>
      </c>
      <c r="AT248" s="203" t="s">
        <v>176</v>
      </c>
      <c r="AU248" s="203" t="s">
        <v>89</v>
      </c>
      <c r="AY248" s="18" t="s">
        <v>174</v>
      </c>
      <c r="BE248" s="204">
        <f t="shared" si="38"/>
        <v>0</v>
      </c>
      <c r="BF248" s="204">
        <f t="shared" si="39"/>
        <v>0</v>
      </c>
      <c r="BG248" s="204">
        <f t="shared" si="40"/>
        <v>0</v>
      </c>
      <c r="BH248" s="204">
        <f t="shared" si="41"/>
        <v>0</v>
      </c>
      <c r="BI248" s="204">
        <f t="shared" si="42"/>
        <v>0</v>
      </c>
      <c r="BJ248" s="18" t="s">
        <v>87</v>
      </c>
      <c r="BK248" s="204">
        <f t="shared" si="43"/>
        <v>0</v>
      </c>
      <c r="BL248" s="18" t="s">
        <v>649</v>
      </c>
      <c r="BM248" s="203" t="s">
        <v>3233</v>
      </c>
    </row>
    <row r="249" spans="2:63" s="12" customFormat="1" ht="22.9" customHeight="1">
      <c r="B249" s="176"/>
      <c r="C249" s="177"/>
      <c r="D249" s="178" t="s">
        <v>78</v>
      </c>
      <c r="E249" s="190" t="s">
        <v>3234</v>
      </c>
      <c r="F249" s="190" t="s">
        <v>3235</v>
      </c>
      <c r="G249" s="177"/>
      <c r="H249" s="177"/>
      <c r="I249" s="180"/>
      <c r="J249" s="191">
        <f>BK249</f>
        <v>0</v>
      </c>
      <c r="K249" s="177"/>
      <c r="L249" s="182"/>
      <c r="M249" s="183"/>
      <c r="N249" s="184"/>
      <c r="O249" s="184"/>
      <c r="P249" s="185">
        <f>SUM(P250:P262)</f>
        <v>0</v>
      </c>
      <c r="Q249" s="184"/>
      <c r="R249" s="185">
        <f>SUM(R250:R262)</f>
        <v>0.056350000000000004</v>
      </c>
      <c r="S249" s="184"/>
      <c r="T249" s="186">
        <f>SUM(T250:T262)</f>
        <v>0</v>
      </c>
      <c r="AR249" s="187" t="s">
        <v>194</v>
      </c>
      <c r="AT249" s="188" t="s">
        <v>78</v>
      </c>
      <c r="AU249" s="188" t="s">
        <v>87</v>
      </c>
      <c r="AY249" s="187" t="s">
        <v>174</v>
      </c>
      <c r="BK249" s="189">
        <f>SUM(BK250:BK262)</f>
        <v>0</v>
      </c>
    </row>
    <row r="250" spans="1:65" s="2" customFormat="1" ht="14.45" customHeight="1">
      <c r="A250" s="35"/>
      <c r="B250" s="36"/>
      <c r="C250" s="192" t="s">
        <v>1026</v>
      </c>
      <c r="D250" s="192" t="s">
        <v>176</v>
      </c>
      <c r="E250" s="193" t="s">
        <v>3236</v>
      </c>
      <c r="F250" s="194" t="s">
        <v>3237</v>
      </c>
      <c r="G250" s="195" t="s">
        <v>357</v>
      </c>
      <c r="H250" s="196">
        <v>30</v>
      </c>
      <c r="I250" s="197"/>
      <c r="J250" s="198">
        <f aca="true" t="shared" si="44" ref="J250:J262">ROUND(I250*H250,2)</f>
        <v>0</v>
      </c>
      <c r="K250" s="194" t="s">
        <v>1</v>
      </c>
      <c r="L250" s="40"/>
      <c r="M250" s="199" t="s">
        <v>1</v>
      </c>
      <c r="N250" s="200" t="s">
        <v>44</v>
      </c>
      <c r="O250" s="72"/>
      <c r="P250" s="201">
        <f aca="true" t="shared" si="45" ref="P250:P262">O250*H250</f>
        <v>0</v>
      </c>
      <c r="Q250" s="201">
        <v>0</v>
      </c>
      <c r="R250" s="201">
        <f aca="true" t="shared" si="46" ref="R250:R262">Q250*H250</f>
        <v>0</v>
      </c>
      <c r="S250" s="201">
        <v>0</v>
      </c>
      <c r="T250" s="202">
        <f aca="true" t="shared" si="47" ref="T250:T262"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3" t="s">
        <v>649</v>
      </c>
      <c r="AT250" s="203" t="s">
        <v>176</v>
      </c>
      <c r="AU250" s="203" t="s">
        <v>89</v>
      </c>
      <c r="AY250" s="18" t="s">
        <v>174</v>
      </c>
      <c r="BE250" s="204">
        <f aca="true" t="shared" si="48" ref="BE250:BE262">IF(N250="základní",J250,0)</f>
        <v>0</v>
      </c>
      <c r="BF250" s="204">
        <f aca="true" t="shared" si="49" ref="BF250:BF262">IF(N250="snížená",J250,0)</f>
        <v>0</v>
      </c>
      <c r="BG250" s="204">
        <f aca="true" t="shared" si="50" ref="BG250:BG262">IF(N250="zákl. přenesená",J250,0)</f>
        <v>0</v>
      </c>
      <c r="BH250" s="204">
        <f aca="true" t="shared" si="51" ref="BH250:BH262">IF(N250="sníž. přenesená",J250,0)</f>
        <v>0</v>
      </c>
      <c r="BI250" s="204">
        <f aca="true" t="shared" si="52" ref="BI250:BI262">IF(N250="nulová",J250,0)</f>
        <v>0</v>
      </c>
      <c r="BJ250" s="18" t="s">
        <v>87</v>
      </c>
      <c r="BK250" s="204">
        <f aca="true" t="shared" si="53" ref="BK250:BK262">ROUND(I250*H250,2)</f>
        <v>0</v>
      </c>
      <c r="BL250" s="18" t="s">
        <v>649</v>
      </c>
      <c r="BM250" s="203" t="s">
        <v>3238</v>
      </c>
    </row>
    <row r="251" spans="1:65" s="2" customFormat="1" ht="14.45" customHeight="1">
      <c r="A251" s="35"/>
      <c r="B251" s="36"/>
      <c r="C251" s="249" t="s">
        <v>1030</v>
      </c>
      <c r="D251" s="249" t="s">
        <v>317</v>
      </c>
      <c r="E251" s="250" t="s">
        <v>3239</v>
      </c>
      <c r="F251" s="251" t="s">
        <v>3240</v>
      </c>
      <c r="G251" s="252" t="s">
        <v>357</v>
      </c>
      <c r="H251" s="253">
        <v>30</v>
      </c>
      <c r="I251" s="254"/>
      <c r="J251" s="255">
        <f t="shared" si="44"/>
        <v>0</v>
      </c>
      <c r="K251" s="251" t="s">
        <v>1</v>
      </c>
      <c r="L251" s="256"/>
      <c r="M251" s="257" t="s">
        <v>1</v>
      </c>
      <c r="N251" s="258" t="s">
        <v>44</v>
      </c>
      <c r="O251" s="72"/>
      <c r="P251" s="201">
        <f t="shared" si="45"/>
        <v>0</v>
      </c>
      <c r="Q251" s="201">
        <v>0.00035</v>
      </c>
      <c r="R251" s="201">
        <f t="shared" si="46"/>
        <v>0.0105</v>
      </c>
      <c r="S251" s="201">
        <v>0</v>
      </c>
      <c r="T251" s="202">
        <f t="shared" si="47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3" t="s">
        <v>1790</v>
      </c>
      <c r="AT251" s="203" t="s">
        <v>317</v>
      </c>
      <c r="AU251" s="203" t="s">
        <v>89</v>
      </c>
      <c r="AY251" s="18" t="s">
        <v>174</v>
      </c>
      <c r="BE251" s="204">
        <f t="shared" si="48"/>
        <v>0</v>
      </c>
      <c r="BF251" s="204">
        <f t="shared" si="49"/>
        <v>0</v>
      </c>
      <c r="BG251" s="204">
        <f t="shared" si="50"/>
        <v>0</v>
      </c>
      <c r="BH251" s="204">
        <f t="shared" si="51"/>
        <v>0</v>
      </c>
      <c r="BI251" s="204">
        <f t="shared" si="52"/>
        <v>0</v>
      </c>
      <c r="BJ251" s="18" t="s">
        <v>87</v>
      </c>
      <c r="BK251" s="204">
        <f t="shared" si="53"/>
        <v>0</v>
      </c>
      <c r="BL251" s="18" t="s">
        <v>649</v>
      </c>
      <c r="BM251" s="203" t="s">
        <v>3241</v>
      </c>
    </row>
    <row r="252" spans="1:65" s="2" customFormat="1" ht="14.45" customHeight="1">
      <c r="A252" s="35"/>
      <c r="B252" s="36"/>
      <c r="C252" s="192" t="s">
        <v>1035</v>
      </c>
      <c r="D252" s="192" t="s">
        <v>176</v>
      </c>
      <c r="E252" s="193" t="s">
        <v>3242</v>
      </c>
      <c r="F252" s="194" t="s">
        <v>3243</v>
      </c>
      <c r="G252" s="195" t="s">
        <v>357</v>
      </c>
      <c r="H252" s="196">
        <v>20</v>
      </c>
      <c r="I252" s="197"/>
      <c r="J252" s="198">
        <f t="shared" si="44"/>
        <v>0</v>
      </c>
      <c r="K252" s="194" t="s">
        <v>1</v>
      </c>
      <c r="L252" s="40"/>
      <c r="M252" s="199" t="s">
        <v>1</v>
      </c>
      <c r="N252" s="200" t="s">
        <v>44</v>
      </c>
      <c r="O252" s="72"/>
      <c r="P252" s="201">
        <f t="shared" si="45"/>
        <v>0</v>
      </c>
      <c r="Q252" s="201">
        <v>1E-05</v>
      </c>
      <c r="R252" s="201">
        <f t="shared" si="46"/>
        <v>0.0002</v>
      </c>
      <c r="S252" s="201">
        <v>0</v>
      </c>
      <c r="T252" s="202">
        <f t="shared" si="47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3" t="s">
        <v>649</v>
      </c>
      <c r="AT252" s="203" t="s">
        <v>176</v>
      </c>
      <c r="AU252" s="203" t="s">
        <v>89</v>
      </c>
      <c r="AY252" s="18" t="s">
        <v>174</v>
      </c>
      <c r="BE252" s="204">
        <f t="shared" si="48"/>
        <v>0</v>
      </c>
      <c r="BF252" s="204">
        <f t="shared" si="49"/>
        <v>0</v>
      </c>
      <c r="BG252" s="204">
        <f t="shared" si="50"/>
        <v>0</v>
      </c>
      <c r="BH252" s="204">
        <f t="shared" si="51"/>
        <v>0</v>
      </c>
      <c r="BI252" s="204">
        <f t="shared" si="52"/>
        <v>0</v>
      </c>
      <c r="BJ252" s="18" t="s">
        <v>87</v>
      </c>
      <c r="BK252" s="204">
        <f t="shared" si="53"/>
        <v>0</v>
      </c>
      <c r="BL252" s="18" t="s">
        <v>649</v>
      </c>
      <c r="BM252" s="203" t="s">
        <v>3244</v>
      </c>
    </row>
    <row r="253" spans="1:65" s="2" customFormat="1" ht="14.45" customHeight="1">
      <c r="A253" s="35"/>
      <c r="B253" s="36"/>
      <c r="C253" s="249" t="s">
        <v>1043</v>
      </c>
      <c r="D253" s="249" t="s">
        <v>317</v>
      </c>
      <c r="E253" s="250" t="s">
        <v>3245</v>
      </c>
      <c r="F253" s="251" t="s">
        <v>3246</v>
      </c>
      <c r="G253" s="252" t="s">
        <v>357</v>
      </c>
      <c r="H253" s="253">
        <v>20</v>
      </c>
      <c r="I253" s="254"/>
      <c r="J253" s="255">
        <f t="shared" si="44"/>
        <v>0</v>
      </c>
      <c r="K253" s="251" t="s">
        <v>1</v>
      </c>
      <c r="L253" s="256"/>
      <c r="M253" s="257" t="s">
        <v>1</v>
      </c>
      <c r="N253" s="258" t="s">
        <v>44</v>
      </c>
      <c r="O253" s="72"/>
      <c r="P253" s="201">
        <f t="shared" si="45"/>
        <v>0</v>
      </c>
      <c r="Q253" s="201">
        <v>0.00123</v>
      </c>
      <c r="R253" s="201">
        <f t="shared" si="46"/>
        <v>0.0246</v>
      </c>
      <c r="S253" s="201">
        <v>0</v>
      </c>
      <c r="T253" s="202">
        <f t="shared" si="47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3" t="s">
        <v>1790</v>
      </c>
      <c r="AT253" s="203" t="s">
        <v>317</v>
      </c>
      <c r="AU253" s="203" t="s">
        <v>89</v>
      </c>
      <c r="AY253" s="18" t="s">
        <v>174</v>
      </c>
      <c r="BE253" s="204">
        <f t="shared" si="48"/>
        <v>0</v>
      </c>
      <c r="BF253" s="204">
        <f t="shared" si="49"/>
        <v>0</v>
      </c>
      <c r="BG253" s="204">
        <f t="shared" si="50"/>
        <v>0</v>
      </c>
      <c r="BH253" s="204">
        <f t="shared" si="51"/>
        <v>0</v>
      </c>
      <c r="BI253" s="204">
        <f t="shared" si="52"/>
        <v>0</v>
      </c>
      <c r="BJ253" s="18" t="s">
        <v>87</v>
      </c>
      <c r="BK253" s="204">
        <f t="shared" si="53"/>
        <v>0</v>
      </c>
      <c r="BL253" s="18" t="s">
        <v>649</v>
      </c>
      <c r="BM253" s="203" t="s">
        <v>3247</v>
      </c>
    </row>
    <row r="254" spans="1:65" s="2" customFormat="1" ht="14.45" customHeight="1">
      <c r="A254" s="35"/>
      <c r="B254" s="36"/>
      <c r="C254" s="192" t="s">
        <v>1049</v>
      </c>
      <c r="D254" s="192" t="s">
        <v>176</v>
      </c>
      <c r="E254" s="193" t="s">
        <v>3248</v>
      </c>
      <c r="F254" s="194" t="s">
        <v>3249</v>
      </c>
      <c r="G254" s="195" t="s">
        <v>357</v>
      </c>
      <c r="H254" s="196">
        <v>15</v>
      </c>
      <c r="I254" s="197"/>
      <c r="J254" s="198">
        <f t="shared" si="44"/>
        <v>0</v>
      </c>
      <c r="K254" s="194" t="s">
        <v>1</v>
      </c>
      <c r="L254" s="40"/>
      <c r="M254" s="199" t="s">
        <v>1</v>
      </c>
      <c r="N254" s="200" t="s">
        <v>44</v>
      </c>
      <c r="O254" s="72"/>
      <c r="P254" s="201">
        <f t="shared" si="45"/>
        <v>0</v>
      </c>
      <c r="Q254" s="201">
        <v>1E-05</v>
      </c>
      <c r="R254" s="201">
        <f t="shared" si="46"/>
        <v>0.00015000000000000001</v>
      </c>
      <c r="S254" s="201">
        <v>0</v>
      </c>
      <c r="T254" s="202">
        <f t="shared" si="47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3" t="s">
        <v>649</v>
      </c>
      <c r="AT254" s="203" t="s">
        <v>176</v>
      </c>
      <c r="AU254" s="203" t="s">
        <v>89</v>
      </c>
      <c r="AY254" s="18" t="s">
        <v>174</v>
      </c>
      <c r="BE254" s="204">
        <f t="shared" si="48"/>
        <v>0</v>
      </c>
      <c r="BF254" s="204">
        <f t="shared" si="49"/>
        <v>0</v>
      </c>
      <c r="BG254" s="204">
        <f t="shared" si="50"/>
        <v>0</v>
      </c>
      <c r="BH254" s="204">
        <f t="shared" si="51"/>
        <v>0</v>
      </c>
      <c r="BI254" s="204">
        <f t="shared" si="52"/>
        <v>0</v>
      </c>
      <c r="BJ254" s="18" t="s">
        <v>87</v>
      </c>
      <c r="BK254" s="204">
        <f t="shared" si="53"/>
        <v>0</v>
      </c>
      <c r="BL254" s="18" t="s">
        <v>649</v>
      </c>
      <c r="BM254" s="203" t="s">
        <v>3250</v>
      </c>
    </row>
    <row r="255" spans="1:65" s="2" customFormat="1" ht="14.45" customHeight="1">
      <c r="A255" s="35"/>
      <c r="B255" s="36"/>
      <c r="C255" s="249" t="s">
        <v>1053</v>
      </c>
      <c r="D255" s="249" t="s">
        <v>317</v>
      </c>
      <c r="E255" s="250" t="s">
        <v>3251</v>
      </c>
      <c r="F255" s="251" t="s">
        <v>3252</v>
      </c>
      <c r="G255" s="252" t="s">
        <v>357</v>
      </c>
      <c r="H255" s="253">
        <v>15</v>
      </c>
      <c r="I255" s="254"/>
      <c r="J255" s="255">
        <f t="shared" si="44"/>
        <v>0</v>
      </c>
      <c r="K255" s="251" t="s">
        <v>1</v>
      </c>
      <c r="L255" s="256"/>
      <c r="M255" s="257" t="s">
        <v>1</v>
      </c>
      <c r="N255" s="258" t="s">
        <v>44</v>
      </c>
      <c r="O255" s="72"/>
      <c r="P255" s="201">
        <f t="shared" si="45"/>
        <v>0</v>
      </c>
      <c r="Q255" s="201">
        <v>0.00018</v>
      </c>
      <c r="R255" s="201">
        <f t="shared" si="46"/>
        <v>0.0027</v>
      </c>
      <c r="S255" s="201">
        <v>0</v>
      </c>
      <c r="T255" s="202">
        <f t="shared" si="47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3" t="s">
        <v>1790</v>
      </c>
      <c r="AT255" s="203" t="s">
        <v>317</v>
      </c>
      <c r="AU255" s="203" t="s">
        <v>89</v>
      </c>
      <c r="AY255" s="18" t="s">
        <v>174</v>
      </c>
      <c r="BE255" s="204">
        <f t="shared" si="48"/>
        <v>0</v>
      </c>
      <c r="BF255" s="204">
        <f t="shared" si="49"/>
        <v>0</v>
      </c>
      <c r="BG255" s="204">
        <f t="shared" si="50"/>
        <v>0</v>
      </c>
      <c r="BH255" s="204">
        <f t="shared" si="51"/>
        <v>0</v>
      </c>
      <c r="BI255" s="204">
        <f t="shared" si="52"/>
        <v>0</v>
      </c>
      <c r="BJ255" s="18" t="s">
        <v>87</v>
      </c>
      <c r="BK255" s="204">
        <f t="shared" si="53"/>
        <v>0</v>
      </c>
      <c r="BL255" s="18" t="s">
        <v>649</v>
      </c>
      <c r="BM255" s="203" t="s">
        <v>3253</v>
      </c>
    </row>
    <row r="256" spans="1:65" s="2" customFormat="1" ht="14.45" customHeight="1">
      <c r="A256" s="35"/>
      <c r="B256" s="36"/>
      <c r="C256" s="192" t="s">
        <v>1059</v>
      </c>
      <c r="D256" s="192" t="s">
        <v>176</v>
      </c>
      <c r="E256" s="193" t="s">
        <v>3254</v>
      </c>
      <c r="F256" s="194" t="s">
        <v>3255</v>
      </c>
      <c r="G256" s="195" t="s">
        <v>595</v>
      </c>
      <c r="H256" s="196">
        <v>25</v>
      </c>
      <c r="I256" s="197"/>
      <c r="J256" s="198">
        <f t="shared" si="44"/>
        <v>0</v>
      </c>
      <c r="K256" s="194" t="s">
        <v>1</v>
      </c>
      <c r="L256" s="40"/>
      <c r="M256" s="199" t="s">
        <v>1</v>
      </c>
      <c r="N256" s="200" t="s">
        <v>44</v>
      </c>
      <c r="O256" s="72"/>
      <c r="P256" s="201">
        <f t="shared" si="45"/>
        <v>0</v>
      </c>
      <c r="Q256" s="201">
        <v>0</v>
      </c>
      <c r="R256" s="201">
        <f t="shared" si="46"/>
        <v>0</v>
      </c>
      <c r="S256" s="201">
        <v>0</v>
      </c>
      <c r="T256" s="202">
        <f t="shared" si="47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3" t="s">
        <v>649</v>
      </c>
      <c r="AT256" s="203" t="s">
        <v>176</v>
      </c>
      <c r="AU256" s="203" t="s">
        <v>89</v>
      </c>
      <c r="AY256" s="18" t="s">
        <v>174</v>
      </c>
      <c r="BE256" s="204">
        <f t="shared" si="48"/>
        <v>0</v>
      </c>
      <c r="BF256" s="204">
        <f t="shared" si="49"/>
        <v>0</v>
      </c>
      <c r="BG256" s="204">
        <f t="shared" si="50"/>
        <v>0</v>
      </c>
      <c r="BH256" s="204">
        <f t="shared" si="51"/>
        <v>0</v>
      </c>
      <c r="BI256" s="204">
        <f t="shared" si="52"/>
        <v>0</v>
      </c>
      <c r="BJ256" s="18" t="s">
        <v>87</v>
      </c>
      <c r="BK256" s="204">
        <f t="shared" si="53"/>
        <v>0</v>
      </c>
      <c r="BL256" s="18" t="s">
        <v>649</v>
      </c>
      <c r="BM256" s="203" t="s">
        <v>3256</v>
      </c>
    </row>
    <row r="257" spans="1:65" s="2" customFormat="1" ht="14.45" customHeight="1">
      <c r="A257" s="35"/>
      <c r="B257" s="36"/>
      <c r="C257" s="249" t="s">
        <v>1064</v>
      </c>
      <c r="D257" s="249" t="s">
        <v>317</v>
      </c>
      <c r="E257" s="250" t="s">
        <v>3257</v>
      </c>
      <c r="F257" s="251" t="s">
        <v>3258</v>
      </c>
      <c r="G257" s="252" t="s">
        <v>595</v>
      </c>
      <c r="H257" s="253">
        <v>25</v>
      </c>
      <c r="I257" s="254"/>
      <c r="J257" s="255">
        <f t="shared" si="44"/>
        <v>0</v>
      </c>
      <c r="K257" s="251" t="s">
        <v>1</v>
      </c>
      <c r="L257" s="256"/>
      <c r="M257" s="257" t="s">
        <v>1</v>
      </c>
      <c r="N257" s="258" t="s">
        <v>44</v>
      </c>
      <c r="O257" s="72"/>
      <c r="P257" s="201">
        <f t="shared" si="45"/>
        <v>0</v>
      </c>
      <c r="Q257" s="201">
        <v>0.0006</v>
      </c>
      <c r="R257" s="201">
        <f t="shared" si="46"/>
        <v>0.015</v>
      </c>
      <c r="S257" s="201">
        <v>0</v>
      </c>
      <c r="T257" s="202">
        <f t="shared" si="47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3" t="s">
        <v>1790</v>
      </c>
      <c r="AT257" s="203" t="s">
        <v>317</v>
      </c>
      <c r="AU257" s="203" t="s">
        <v>89</v>
      </c>
      <c r="AY257" s="18" t="s">
        <v>174</v>
      </c>
      <c r="BE257" s="204">
        <f t="shared" si="48"/>
        <v>0</v>
      </c>
      <c r="BF257" s="204">
        <f t="shared" si="49"/>
        <v>0</v>
      </c>
      <c r="BG257" s="204">
        <f t="shared" si="50"/>
        <v>0</v>
      </c>
      <c r="BH257" s="204">
        <f t="shared" si="51"/>
        <v>0</v>
      </c>
      <c r="BI257" s="204">
        <f t="shared" si="52"/>
        <v>0</v>
      </c>
      <c r="BJ257" s="18" t="s">
        <v>87</v>
      </c>
      <c r="BK257" s="204">
        <f t="shared" si="53"/>
        <v>0</v>
      </c>
      <c r="BL257" s="18" t="s">
        <v>649</v>
      </c>
      <c r="BM257" s="203" t="s">
        <v>3259</v>
      </c>
    </row>
    <row r="258" spans="1:65" s="2" customFormat="1" ht="14.45" customHeight="1">
      <c r="A258" s="35"/>
      <c r="B258" s="36"/>
      <c r="C258" s="192" t="s">
        <v>1068</v>
      </c>
      <c r="D258" s="192" t="s">
        <v>176</v>
      </c>
      <c r="E258" s="193" t="s">
        <v>3260</v>
      </c>
      <c r="F258" s="194" t="s">
        <v>3261</v>
      </c>
      <c r="G258" s="195" t="s">
        <v>357</v>
      </c>
      <c r="H258" s="196">
        <v>60</v>
      </c>
      <c r="I258" s="197"/>
      <c r="J258" s="198">
        <f t="shared" si="44"/>
        <v>0</v>
      </c>
      <c r="K258" s="194" t="s">
        <v>1</v>
      </c>
      <c r="L258" s="40"/>
      <c r="M258" s="199" t="s">
        <v>1</v>
      </c>
      <c r="N258" s="200" t="s">
        <v>44</v>
      </c>
      <c r="O258" s="72"/>
      <c r="P258" s="201">
        <f t="shared" si="45"/>
        <v>0</v>
      </c>
      <c r="Q258" s="201">
        <v>0</v>
      </c>
      <c r="R258" s="201">
        <f t="shared" si="46"/>
        <v>0</v>
      </c>
      <c r="S258" s="201">
        <v>0</v>
      </c>
      <c r="T258" s="202">
        <f t="shared" si="47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03" t="s">
        <v>649</v>
      </c>
      <c r="AT258" s="203" t="s">
        <v>176</v>
      </c>
      <c r="AU258" s="203" t="s">
        <v>89</v>
      </c>
      <c r="AY258" s="18" t="s">
        <v>174</v>
      </c>
      <c r="BE258" s="204">
        <f t="shared" si="48"/>
        <v>0</v>
      </c>
      <c r="BF258" s="204">
        <f t="shared" si="49"/>
        <v>0</v>
      </c>
      <c r="BG258" s="204">
        <f t="shared" si="50"/>
        <v>0</v>
      </c>
      <c r="BH258" s="204">
        <f t="shared" si="51"/>
        <v>0</v>
      </c>
      <c r="BI258" s="204">
        <f t="shared" si="52"/>
        <v>0</v>
      </c>
      <c r="BJ258" s="18" t="s">
        <v>87</v>
      </c>
      <c r="BK258" s="204">
        <f t="shared" si="53"/>
        <v>0</v>
      </c>
      <c r="BL258" s="18" t="s">
        <v>649</v>
      </c>
      <c r="BM258" s="203" t="s">
        <v>3262</v>
      </c>
    </row>
    <row r="259" spans="1:65" s="2" customFormat="1" ht="14.45" customHeight="1">
      <c r="A259" s="35"/>
      <c r="B259" s="36"/>
      <c r="C259" s="249" t="s">
        <v>1077</v>
      </c>
      <c r="D259" s="249" t="s">
        <v>317</v>
      </c>
      <c r="E259" s="250" t="s">
        <v>3263</v>
      </c>
      <c r="F259" s="251" t="s">
        <v>3264</v>
      </c>
      <c r="G259" s="252" t="s">
        <v>357</v>
      </c>
      <c r="H259" s="253">
        <v>60</v>
      </c>
      <c r="I259" s="254"/>
      <c r="J259" s="255">
        <f t="shared" si="44"/>
        <v>0</v>
      </c>
      <c r="K259" s="251" t="s">
        <v>1</v>
      </c>
      <c r="L259" s="256"/>
      <c r="M259" s="257" t="s">
        <v>1</v>
      </c>
      <c r="N259" s="258" t="s">
        <v>44</v>
      </c>
      <c r="O259" s="72"/>
      <c r="P259" s="201">
        <f t="shared" si="45"/>
        <v>0</v>
      </c>
      <c r="Q259" s="201">
        <v>5E-05</v>
      </c>
      <c r="R259" s="201">
        <f t="shared" si="46"/>
        <v>0.003</v>
      </c>
      <c r="S259" s="201">
        <v>0</v>
      </c>
      <c r="T259" s="202">
        <f t="shared" si="47"/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3" t="s">
        <v>1790</v>
      </c>
      <c r="AT259" s="203" t="s">
        <v>317</v>
      </c>
      <c r="AU259" s="203" t="s">
        <v>89</v>
      </c>
      <c r="AY259" s="18" t="s">
        <v>174</v>
      </c>
      <c r="BE259" s="204">
        <f t="shared" si="48"/>
        <v>0</v>
      </c>
      <c r="BF259" s="204">
        <f t="shared" si="49"/>
        <v>0</v>
      </c>
      <c r="BG259" s="204">
        <f t="shared" si="50"/>
        <v>0</v>
      </c>
      <c r="BH259" s="204">
        <f t="shared" si="51"/>
        <v>0</v>
      </c>
      <c r="BI259" s="204">
        <f t="shared" si="52"/>
        <v>0</v>
      </c>
      <c r="BJ259" s="18" t="s">
        <v>87</v>
      </c>
      <c r="BK259" s="204">
        <f t="shared" si="53"/>
        <v>0</v>
      </c>
      <c r="BL259" s="18" t="s">
        <v>649</v>
      </c>
      <c r="BM259" s="203" t="s">
        <v>3265</v>
      </c>
    </row>
    <row r="260" spans="1:65" s="2" customFormat="1" ht="14.45" customHeight="1">
      <c r="A260" s="35"/>
      <c r="B260" s="36"/>
      <c r="C260" s="249" t="s">
        <v>1082</v>
      </c>
      <c r="D260" s="249" t="s">
        <v>317</v>
      </c>
      <c r="E260" s="250" t="s">
        <v>3266</v>
      </c>
      <c r="F260" s="251" t="s">
        <v>3267</v>
      </c>
      <c r="G260" s="252" t="s">
        <v>595</v>
      </c>
      <c r="H260" s="253">
        <v>1</v>
      </c>
      <c r="I260" s="254"/>
      <c r="J260" s="255">
        <f t="shared" si="44"/>
        <v>0</v>
      </c>
      <c r="K260" s="251" t="s">
        <v>1</v>
      </c>
      <c r="L260" s="256"/>
      <c r="M260" s="257" t="s">
        <v>1</v>
      </c>
      <c r="N260" s="258" t="s">
        <v>44</v>
      </c>
      <c r="O260" s="72"/>
      <c r="P260" s="201">
        <f t="shared" si="45"/>
        <v>0</v>
      </c>
      <c r="Q260" s="201">
        <v>5E-05</v>
      </c>
      <c r="R260" s="201">
        <f t="shared" si="46"/>
        <v>5E-05</v>
      </c>
      <c r="S260" s="201">
        <v>0</v>
      </c>
      <c r="T260" s="202">
        <f t="shared" si="47"/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03" t="s">
        <v>1790</v>
      </c>
      <c r="AT260" s="203" t="s">
        <v>317</v>
      </c>
      <c r="AU260" s="203" t="s">
        <v>89</v>
      </c>
      <c r="AY260" s="18" t="s">
        <v>174</v>
      </c>
      <c r="BE260" s="204">
        <f t="shared" si="48"/>
        <v>0</v>
      </c>
      <c r="BF260" s="204">
        <f t="shared" si="49"/>
        <v>0</v>
      </c>
      <c r="BG260" s="204">
        <f t="shared" si="50"/>
        <v>0</v>
      </c>
      <c r="BH260" s="204">
        <f t="shared" si="51"/>
        <v>0</v>
      </c>
      <c r="BI260" s="204">
        <f t="shared" si="52"/>
        <v>0</v>
      </c>
      <c r="BJ260" s="18" t="s">
        <v>87</v>
      </c>
      <c r="BK260" s="204">
        <f t="shared" si="53"/>
        <v>0</v>
      </c>
      <c r="BL260" s="18" t="s">
        <v>649</v>
      </c>
      <c r="BM260" s="203" t="s">
        <v>3268</v>
      </c>
    </row>
    <row r="261" spans="1:65" s="2" customFormat="1" ht="14.45" customHeight="1">
      <c r="A261" s="35"/>
      <c r="B261" s="36"/>
      <c r="C261" s="249" t="s">
        <v>1087</v>
      </c>
      <c r="D261" s="249" t="s">
        <v>317</v>
      </c>
      <c r="E261" s="250" t="s">
        <v>3269</v>
      </c>
      <c r="F261" s="251" t="s">
        <v>3270</v>
      </c>
      <c r="G261" s="252" t="s">
        <v>595</v>
      </c>
      <c r="H261" s="253">
        <v>2</v>
      </c>
      <c r="I261" s="254"/>
      <c r="J261" s="255">
        <f t="shared" si="44"/>
        <v>0</v>
      </c>
      <c r="K261" s="251" t="s">
        <v>1</v>
      </c>
      <c r="L261" s="256"/>
      <c r="M261" s="257" t="s">
        <v>1</v>
      </c>
      <c r="N261" s="258" t="s">
        <v>44</v>
      </c>
      <c r="O261" s="72"/>
      <c r="P261" s="201">
        <f t="shared" si="45"/>
        <v>0</v>
      </c>
      <c r="Q261" s="201">
        <v>5E-05</v>
      </c>
      <c r="R261" s="201">
        <f t="shared" si="46"/>
        <v>0.0001</v>
      </c>
      <c r="S261" s="201">
        <v>0</v>
      </c>
      <c r="T261" s="202">
        <f t="shared" si="47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3" t="s">
        <v>1790</v>
      </c>
      <c r="AT261" s="203" t="s">
        <v>317</v>
      </c>
      <c r="AU261" s="203" t="s">
        <v>89</v>
      </c>
      <c r="AY261" s="18" t="s">
        <v>174</v>
      </c>
      <c r="BE261" s="204">
        <f t="shared" si="48"/>
        <v>0</v>
      </c>
      <c r="BF261" s="204">
        <f t="shared" si="49"/>
        <v>0</v>
      </c>
      <c r="BG261" s="204">
        <f t="shared" si="50"/>
        <v>0</v>
      </c>
      <c r="BH261" s="204">
        <f t="shared" si="51"/>
        <v>0</v>
      </c>
      <c r="BI261" s="204">
        <f t="shared" si="52"/>
        <v>0</v>
      </c>
      <c r="BJ261" s="18" t="s">
        <v>87</v>
      </c>
      <c r="BK261" s="204">
        <f t="shared" si="53"/>
        <v>0</v>
      </c>
      <c r="BL261" s="18" t="s">
        <v>649</v>
      </c>
      <c r="BM261" s="203" t="s">
        <v>3271</v>
      </c>
    </row>
    <row r="262" spans="1:65" s="2" customFormat="1" ht="14.45" customHeight="1">
      <c r="A262" s="35"/>
      <c r="B262" s="36"/>
      <c r="C262" s="249" t="s">
        <v>1094</v>
      </c>
      <c r="D262" s="249" t="s">
        <v>317</v>
      </c>
      <c r="E262" s="250" t="s">
        <v>3272</v>
      </c>
      <c r="F262" s="251" t="s">
        <v>3273</v>
      </c>
      <c r="G262" s="252" t="s">
        <v>595</v>
      </c>
      <c r="H262" s="253">
        <v>1</v>
      </c>
      <c r="I262" s="254"/>
      <c r="J262" s="255">
        <f t="shared" si="44"/>
        <v>0</v>
      </c>
      <c r="K262" s="251" t="s">
        <v>1</v>
      </c>
      <c r="L262" s="256"/>
      <c r="M262" s="257" t="s">
        <v>1</v>
      </c>
      <c r="N262" s="258" t="s">
        <v>44</v>
      </c>
      <c r="O262" s="72"/>
      <c r="P262" s="201">
        <f t="shared" si="45"/>
        <v>0</v>
      </c>
      <c r="Q262" s="201">
        <v>5E-05</v>
      </c>
      <c r="R262" s="201">
        <f t="shared" si="46"/>
        <v>5E-05</v>
      </c>
      <c r="S262" s="201">
        <v>0</v>
      </c>
      <c r="T262" s="202">
        <f t="shared" si="47"/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3" t="s">
        <v>1790</v>
      </c>
      <c r="AT262" s="203" t="s">
        <v>317</v>
      </c>
      <c r="AU262" s="203" t="s">
        <v>89</v>
      </c>
      <c r="AY262" s="18" t="s">
        <v>174</v>
      </c>
      <c r="BE262" s="204">
        <f t="shared" si="48"/>
        <v>0</v>
      </c>
      <c r="BF262" s="204">
        <f t="shared" si="49"/>
        <v>0</v>
      </c>
      <c r="BG262" s="204">
        <f t="shared" si="50"/>
        <v>0</v>
      </c>
      <c r="BH262" s="204">
        <f t="shared" si="51"/>
        <v>0</v>
      </c>
      <c r="BI262" s="204">
        <f t="shared" si="52"/>
        <v>0</v>
      </c>
      <c r="BJ262" s="18" t="s">
        <v>87</v>
      </c>
      <c r="BK262" s="204">
        <f t="shared" si="53"/>
        <v>0</v>
      </c>
      <c r="BL262" s="18" t="s">
        <v>649</v>
      </c>
      <c r="BM262" s="203" t="s">
        <v>3274</v>
      </c>
    </row>
    <row r="263" spans="2:63" s="12" customFormat="1" ht="22.9" customHeight="1">
      <c r="B263" s="176"/>
      <c r="C263" s="177"/>
      <c r="D263" s="178" t="s">
        <v>78</v>
      </c>
      <c r="E263" s="190" t="s">
        <v>3275</v>
      </c>
      <c r="F263" s="190" t="s">
        <v>3276</v>
      </c>
      <c r="G263" s="177"/>
      <c r="H263" s="177"/>
      <c r="I263" s="180"/>
      <c r="J263" s="191">
        <f>BK263</f>
        <v>0</v>
      </c>
      <c r="K263" s="177"/>
      <c r="L263" s="182"/>
      <c r="M263" s="183"/>
      <c r="N263" s="184"/>
      <c r="O263" s="184"/>
      <c r="P263" s="185">
        <f>SUM(P264:P279)</f>
        <v>0</v>
      </c>
      <c r="Q263" s="184"/>
      <c r="R263" s="185">
        <f>SUM(R264:R279)</f>
        <v>0.0007399999999999999</v>
      </c>
      <c r="S263" s="184"/>
      <c r="T263" s="186">
        <f>SUM(T264:T279)</f>
        <v>0</v>
      </c>
      <c r="AR263" s="187" t="s">
        <v>194</v>
      </c>
      <c r="AT263" s="188" t="s">
        <v>78</v>
      </c>
      <c r="AU263" s="188" t="s">
        <v>87</v>
      </c>
      <c r="AY263" s="187" t="s">
        <v>174</v>
      </c>
      <c r="BK263" s="189">
        <f>SUM(BK264:BK279)</f>
        <v>0</v>
      </c>
    </row>
    <row r="264" spans="1:65" s="2" customFormat="1" ht="14.45" customHeight="1">
      <c r="A264" s="35"/>
      <c r="B264" s="36"/>
      <c r="C264" s="192" t="s">
        <v>1100</v>
      </c>
      <c r="D264" s="192" t="s">
        <v>176</v>
      </c>
      <c r="E264" s="193" t="s">
        <v>3277</v>
      </c>
      <c r="F264" s="194" t="s">
        <v>3278</v>
      </c>
      <c r="G264" s="195" t="s">
        <v>3279</v>
      </c>
      <c r="H264" s="196">
        <v>0.1</v>
      </c>
      <c r="I264" s="197"/>
      <c r="J264" s="198">
        <f aca="true" t="shared" si="54" ref="J264:J279">ROUND(I264*H264,2)</f>
        <v>0</v>
      </c>
      <c r="K264" s="194" t="s">
        <v>1</v>
      </c>
      <c r="L264" s="40"/>
      <c r="M264" s="199" t="s">
        <v>1</v>
      </c>
      <c r="N264" s="200" t="s">
        <v>44</v>
      </c>
      <c r="O264" s="72"/>
      <c r="P264" s="201">
        <f aca="true" t="shared" si="55" ref="P264:P279">O264*H264</f>
        <v>0</v>
      </c>
      <c r="Q264" s="201">
        <v>0</v>
      </c>
      <c r="R264" s="201">
        <f aca="true" t="shared" si="56" ref="R264:R279">Q264*H264</f>
        <v>0</v>
      </c>
      <c r="S264" s="201">
        <v>0</v>
      </c>
      <c r="T264" s="202">
        <f aca="true" t="shared" si="57" ref="T264:T279"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03" t="s">
        <v>649</v>
      </c>
      <c r="AT264" s="203" t="s">
        <v>176</v>
      </c>
      <c r="AU264" s="203" t="s">
        <v>89</v>
      </c>
      <c r="AY264" s="18" t="s">
        <v>174</v>
      </c>
      <c r="BE264" s="204">
        <f aca="true" t="shared" si="58" ref="BE264:BE279">IF(N264="základní",J264,0)</f>
        <v>0</v>
      </c>
      <c r="BF264" s="204">
        <f aca="true" t="shared" si="59" ref="BF264:BF279">IF(N264="snížená",J264,0)</f>
        <v>0</v>
      </c>
      <c r="BG264" s="204">
        <f aca="true" t="shared" si="60" ref="BG264:BG279">IF(N264="zákl. přenesená",J264,0)</f>
        <v>0</v>
      </c>
      <c r="BH264" s="204">
        <f aca="true" t="shared" si="61" ref="BH264:BH279">IF(N264="sníž. přenesená",J264,0)</f>
        <v>0</v>
      </c>
      <c r="BI264" s="204">
        <f aca="true" t="shared" si="62" ref="BI264:BI279">IF(N264="nulová",J264,0)</f>
        <v>0</v>
      </c>
      <c r="BJ264" s="18" t="s">
        <v>87</v>
      </c>
      <c r="BK264" s="204">
        <f aca="true" t="shared" si="63" ref="BK264:BK279">ROUND(I264*H264,2)</f>
        <v>0</v>
      </c>
      <c r="BL264" s="18" t="s">
        <v>649</v>
      </c>
      <c r="BM264" s="203" t="s">
        <v>3280</v>
      </c>
    </row>
    <row r="265" spans="1:65" s="2" customFormat="1" ht="14.45" customHeight="1">
      <c r="A265" s="35"/>
      <c r="B265" s="36"/>
      <c r="C265" s="192" t="s">
        <v>1107</v>
      </c>
      <c r="D265" s="192" t="s">
        <v>176</v>
      </c>
      <c r="E265" s="193" t="s">
        <v>3281</v>
      </c>
      <c r="F265" s="194" t="s">
        <v>3282</v>
      </c>
      <c r="G265" s="195" t="s">
        <v>357</v>
      </c>
      <c r="H265" s="196">
        <v>10</v>
      </c>
      <c r="I265" s="197"/>
      <c r="J265" s="198">
        <f t="shared" si="54"/>
        <v>0</v>
      </c>
      <c r="K265" s="194" t="s">
        <v>1</v>
      </c>
      <c r="L265" s="40"/>
      <c r="M265" s="199" t="s">
        <v>1</v>
      </c>
      <c r="N265" s="200" t="s">
        <v>44</v>
      </c>
      <c r="O265" s="72"/>
      <c r="P265" s="201">
        <f t="shared" si="55"/>
        <v>0</v>
      </c>
      <c r="Q265" s="201">
        <v>0</v>
      </c>
      <c r="R265" s="201">
        <f t="shared" si="56"/>
        <v>0</v>
      </c>
      <c r="S265" s="201">
        <v>0</v>
      </c>
      <c r="T265" s="202">
        <f t="shared" si="57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3" t="s">
        <v>649</v>
      </c>
      <c r="AT265" s="203" t="s">
        <v>176</v>
      </c>
      <c r="AU265" s="203" t="s">
        <v>89</v>
      </c>
      <c r="AY265" s="18" t="s">
        <v>174</v>
      </c>
      <c r="BE265" s="204">
        <f t="shared" si="58"/>
        <v>0</v>
      </c>
      <c r="BF265" s="204">
        <f t="shared" si="59"/>
        <v>0</v>
      </c>
      <c r="BG265" s="204">
        <f t="shared" si="60"/>
        <v>0</v>
      </c>
      <c r="BH265" s="204">
        <f t="shared" si="61"/>
        <v>0</v>
      </c>
      <c r="BI265" s="204">
        <f t="shared" si="62"/>
        <v>0</v>
      </c>
      <c r="BJ265" s="18" t="s">
        <v>87</v>
      </c>
      <c r="BK265" s="204">
        <f t="shared" si="63"/>
        <v>0</v>
      </c>
      <c r="BL265" s="18" t="s">
        <v>649</v>
      </c>
      <c r="BM265" s="203" t="s">
        <v>3283</v>
      </c>
    </row>
    <row r="266" spans="1:65" s="2" customFormat="1" ht="14.45" customHeight="1">
      <c r="A266" s="35"/>
      <c r="B266" s="36"/>
      <c r="C266" s="192" t="s">
        <v>1114</v>
      </c>
      <c r="D266" s="192" t="s">
        <v>176</v>
      </c>
      <c r="E266" s="193" t="s">
        <v>3284</v>
      </c>
      <c r="F266" s="194" t="s">
        <v>3285</v>
      </c>
      <c r="G266" s="195" t="s">
        <v>357</v>
      </c>
      <c r="H266" s="196">
        <v>10</v>
      </c>
      <c r="I266" s="197"/>
      <c r="J266" s="198">
        <f t="shared" si="54"/>
        <v>0</v>
      </c>
      <c r="K266" s="194" t="s">
        <v>1</v>
      </c>
      <c r="L266" s="40"/>
      <c r="M266" s="199" t="s">
        <v>1</v>
      </c>
      <c r="N266" s="200" t="s">
        <v>44</v>
      </c>
      <c r="O266" s="72"/>
      <c r="P266" s="201">
        <f t="shared" si="55"/>
        <v>0</v>
      </c>
      <c r="Q266" s="201">
        <v>0</v>
      </c>
      <c r="R266" s="201">
        <f t="shared" si="56"/>
        <v>0</v>
      </c>
      <c r="S266" s="201">
        <v>0</v>
      </c>
      <c r="T266" s="202">
        <f t="shared" si="57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3" t="s">
        <v>649</v>
      </c>
      <c r="AT266" s="203" t="s">
        <v>176</v>
      </c>
      <c r="AU266" s="203" t="s">
        <v>89</v>
      </c>
      <c r="AY266" s="18" t="s">
        <v>174</v>
      </c>
      <c r="BE266" s="204">
        <f t="shared" si="58"/>
        <v>0</v>
      </c>
      <c r="BF266" s="204">
        <f t="shared" si="59"/>
        <v>0</v>
      </c>
      <c r="BG266" s="204">
        <f t="shared" si="60"/>
        <v>0</v>
      </c>
      <c r="BH266" s="204">
        <f t="shared" si="61"/>
        <v>0</v>
      </c>
      <c r="BI266" s="204">
        <f t="shared" si="62"/>
        <v>0</v>
      </c>
      <c r="BJ266" s="18" t="s">
        <v>87</v>
      </c>
      <c r="BK266" s="204">
        <f t="shared" si="63"/>
        <v>0</v>
      </c>
      <c r="BL266" s="18" t="s">
        <v>649</v>
      </c>
      <c r="BM266" s="203" t="s">
        <v>3286</v>
      </c>
    </row>
    <row r="267" spans="1:65" s="2" customFormat="1" ht="24.2" customHeight="1">
      <c r="A267" s="35"/>
      <c r="B267" s="36"/>
      <c r="C267" s="192" t="s">
        <v>1125</v>
      </c>
      <c r="D267" s="192" t="s">
        <v>176</v>
      </c>
      <c r="E267" s="193" t="s">
        <v>3287</v>
      </c>
      <c r="F267" s="194" t="s">
        <v>3288</v>
      </c>
      <c r="G267" s="195" t="s">
        <v>179</v>
      </c>
      <c r="H267" s="196">
        <v>2</v>
      </c>
      <c r="I267" s="197"/>
      <c r="J267" s="198">
        <f t="shared" si="54"/>
        <v>0</v>
      </c>
      <c r="K267" s="194" t="s">
        <v>1</v>
      </c>
      <c r="L267" s="40"/>
      <c r="M267" s="199" t="s">
        <v>1</v>
      </c>
      <c r="N267" s="200" t="s">
        <v>44</v>
      </c>
      <c r="O267" s="72"/>
      <c r="P267" s="201">
        <f t="shared" si="55"/>
        <v>0</v>
      </c>
      <c r="Q267" s="201">
        <v>2E-05</v>
      </c>
      <c r="R267" s="201">
        <f t="shared" si="56"/>
        <v>4E-05</v>
      </c>
      <c r="S267" s="201">
        <v>0</v>
      </c>
      <c r="T267" s="202">
        <f t="shared" si="57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03" t="s">
        <v>649</v>
      </c>
      <c r="AT267" s="203" t="s">
        <v>176</v>
      </c>
      <c r="AU267" s="203" t="s">
        <v>89</v>
      </c>
      <c r="AY267" s="18" t="s">
        <v>174</v>
      </c>
      <c r="BE267" s="204">
        <f t="shared" si="58"/>
        <v>0</v>
      </c>
      <c r="BF267" s="204">
        <f t="shared" si="59"/>
        <v>0</v>
      </c>
      <c r="BG267" s="204">
        <f t="shared" si="60"/>
        <v>0</v>
      </c>
      <c r="BH267" s="204">
        <f t="shared" si="61"/>
        <v>0</v>
      </c>
      <c r="BI267" s="204">
        <f t="shared" si="62"/>
        <v>0</v>
      </c>
      <c r="BJ267" s="18" t="s">
        <v>87</v>
      </c>
      <c r="BK267" s="204">
        <f t="shared" si="63"/>
        <v>0</v>
      </c>
      <c r="BL267" s="18" t="s">
        <v>649</v>
      </c>
      <c r="BM267" s="203" t="s">
        <v>3289</v>
      </c>
    </row>
    <row r="268" spans="1:65" s="2" customFormat="1" ht="14.45" customHeight="1">
      <c r="A268" s="35"/>
      <c r="B268" s="36"/>
      <c r="C268" s="192" t="s">
        <v>1135</v>
      </c>
      <c r="D268" s="192" t="s">
        <v>176</v>
      </c>
      <c r="E268" s="193" t="s">
        <v>3290</v>
      </c>
      <c r="F268" s="194" t="s">
        <v>3291</v>
      </c>
      <c r="G268" s="195" t="s">
        <v>357</v>
      </c>
      <c r="H268" s="196">
        <v>10</v>
      </c>
      <c r="I268" s="197"/>
      <c r="J268" s="198">
        <f t="shared" si="54"/>
        <v>0</v>
      </c>
      <c r="K268" s="194" t="s">
        <v>1</v>
      </c>
      <c r="L268" s="40"/>
      <c r="M268" s="199" t="s">
        <v>1</v>
      </c>
      <c r="N268" s="200" t="s">
        <v>44</v>
      </c>
      <c r="O268" s="72"/>
      <c r="P268" s="201">
        <f t="shared" si="55"/>
        <v>0</v>
      </c>
      <c r="Q268" s="201">
        <v>0</v>
      </c>
      <c r="R268" s="201">
        <f t="shared" si="56"/>
        <v>0</v>
      </c>
      <c r="S268" s="201">
        <v>0</v>
      </c>
      <c r="T268" s="202">
        <f t="shared" si="57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3" t="s">
        <v>649</v>
      </c>
      <c r="AT268" s="203" t="s">
        <v>176</v>
      </c>
      <c r="AU268" s="203" t="s">
        <v>89</v>
      </c>
      <c r="AY268" s="18" t="s">
        <v>174</v>
      </c>
      <c r="BE268" s="204">
        <f t="shared" si="58"/>
        <v>0</v>
      </c>
      <c r="BF268" s="204">
        <f t="shared" si="59"/>
        <v>0</v>
      </c>
      <c r="BG268" s="204">
        <f t="shared" si="60"/>
        <v>0</v>
      </c>
      <c r="BH268" s="204">
        <f t="shared" si="61"/>
        <v>0</v>
      </c>
      <c r="BI268" s="204">
        <f t="shared" si="62"/>
        <v>0</v>
      </c>
      <c r="BJ268" s="18" t="s">
        <v>87</v>
      </c>
      <c r="BK268" s="204">
        <f t="shared" si="63"/>
        <v>0</v>
      </c>
      <c r="BL268" s="18" t="s">
        <v>649</v>
      </c>
      <c r="BM268" s="203" t="s">
        <v>3292</v>
      </c>
    </row>
    <row r="269" spans="1:65" s="2" customFormat="1" ht="14.45" customHeight="1">
      <c r="A269" s="35"/>
      <c r="B269" s="36"/>
      <c r="C269" s="192" t="s">
        <v>1141</v>
      </c>
      <c r="D269" s="192" t="s">
        <v>176</v>
      </c>
      <c r="E269" s="193" t="s">
        <v>3293</v>
      </c>
      <c r="F269" s="194" t="s">
        <v>3294</v>
      </c>
      <c r="G269" s="195" t="s">
        <v>357</v>
      </c>
      <c r="H269" s="196">
        <v>10</v>
      </c>
      <c r="I269" s="197"/>
      <c r="J269" s="198">
        <f t="shared" si="54"/>
        <v>0</v>
      </c>
      <c r="K269" s="194" t="s">
        <v>1</v>
      </c>
      <c r="L269" s="40"/>
      <c r="M269" s="199" t="s">
        <v>1</v>
      </c>
      <c r="N269" s="200" t="s">
        <v>44</v>
      </c>
      <c r="O269" s="72"/>
      <c r="P269" s="201">
        <f t="shared" si="55"/>
        <v>0</v>
      </c>
      <c r="Q269" s="201">
        <v>7E-05</v>
      </c>
      <c r="R269" s="201">
        <f t="shared" si="56"/>
        <v>0.0006999999999999999</v>
      </c>
      <c r="S269" s="201">
        <v>0</v>
      </c>
      <c r="T269" s="202">
        <f t="shared" si="57"/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03" t="s">
        <v>649</v>
      </c>
      <c r="AT269" s="203" t="s">
        <v>176</v>
      </c>
      <c r="AU269" s="203" t="s">
        <v>89</v>
      </c>
      <c r="AY269" s="18" t="s">
        <v>174</v>
      </c>
      <c r="BE269" s="204">
        <f t="shared" si="58"/>
        <v>0</v>
      </c>
      <c r="BF269" s="204">
        <f t="shared" si="59"/>
        <v>0</v>
      </c>
      <c r="BG269" s="204">
        <f t="shared" si="60"/>
        <v>0</v>
      </c>
      <c r="BH269" s="204">
        <f t="shared" si="61"/>
        <v>0</v>
      </c>
      <c r="BI269" s="204">
        <f t="shared" si="62"/>
        <v>0</v>
      </c>
      <c r="BJ269" s="18" t="s">
        <v>87</v>
      </c>
      <c r="BK269" s="204">
        <f t="shared" si="63"/>
        <v>0</v>
      </c>
      <c r="BL269" s="18" t="s">
        <v>649</v>
      </c>
      <c r="BM269" s="203" t="s">
        <v>3295</v>
      </c>
    </row>
    <row r="270" spans="1:65" s="2" customFormat="1" ht="14.45" customHeight="1">
      <c r="A270" s="35"/>
      <c r="B270" s="36"/>
      <c r="C270" s="192" t="s">
        <v>1148</v>
      </c>
      <c r="D270" s="192" t="s">
        <v>176</v>
      </c>
      <c r="E270" s="193" t="s">
        <v>3296</v>
      </c>
      <c r="F270" s="194" t="s">
        <v>3297</v>
      </c>
      <c r="G270" s="195" t="s">
        <v>2892</v>
      </c>
      <c r="H270" s="196">
        <v>1</v>
      </c>
      <c r="I270" s="197"/>
      <c r="J270" s="198">
        <f t="shared" si="54"/>
        <v>0</v>
      </c>
      <c r="K270" s="194" t="s">
        <v>1</v>
      </c>
      <c r="L270" s="40"/>
      <c r="M270" s="199" t="s">
        <v>1</v>
      </c>
      <c r="N270" s="200" t="s">
        <v>44</v>
      </c>
      <c r="O270" s="72"/>
      <c r="P270" s="201">
        <f t="shared" si="55"/>
        <v>0</v>
      </c>
      <c r="Q270" s="201">
        <v>0</v>
      </c>
      <c r="R270" s="201">
        <f t="shared" si="56"/>
        <v>0</v>
      </c>
      <c r="S270" s="201">
        <v>0</v>
      </c>
      <c r="T270" s="202">
        <f t="shared" si="57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3" t="s">
        <v>649</v>
      </c>
      <c r="AT270" s="203" t="s">
        <v>176</v>
      </c>
      <c r="AU270" s="203" t="s">
        <v>89</v>
      </c>
      <c r="AY270" s="18" t="s">
        <v>174</v>
      </c>
      <c r="BE270" s="204">
        <f t="shared" si="58"/>
        <v>0</v>
      </c>
      <c r="BF270" s="204">
        <f t="shared" si="59"/>
        <v>0</v>
      </c>
      <c r="BG270" s="204">
        <f t="shared" si="60"/>
        <v>0</v>
      </c>
      <c r="BH270" s="204">
        <f t="shared" si="61"/>
        <v>0</v>
      </c>
      <c r="BI270" s="204">
        <f t="shared" si="62"/>
        <v>0</v>
      </c>
      <c r="BJ270" s="18" t="s">
        <v>87</v>
      </c>
      <c r="BK270" s="204">
        <f t="shared" si="63"/>
        <v>0</v>
      </c>
      <c r="BL270" s="18" t="s">
        <v>649</v>
      </c>
      <c r="BM270" s="203" t="s">
        <v>3298</v>
      </c>
    </row>
    <row r="271" spans="1:65" s="2" customFormat="1" ht="14.45" customHeight="1">
      <c r="A271" s="35"/>
      <c r="B271" s="36"/>
      <c r="C271" s="192" t="s">
        <v>1154</v>
      </c>
      <c r="D271" s="192" t="s">
        <v>176</v>
      </c>
      <c r="E271" s="193" t="s">
        <v>3299</v>
      </c>
      <c r="F271" s="194" t="s">
        <v>3300</v>
      </c>
      <c r="G271" s="195" t="s">
        <v>2892</v>
      </c>
      <c r="H271" s="196">
        <v>1</v>
      </c>
      <c r="I271" s="197"/>
      <c r="J271" s="198">
        <f t="shared" si="54"/>
        <v>0</v>
      </c>
      <c r="K271" s="194" t="s">
        <v>1</v>
      </c>
      <c r="L271" s="40"/>
      <c r="M271" s="199" t="s">
        <v>1</v>
      </c>
      <c r="N271" s="200" t="s">
        <v>44</v>
      </c>
      <c r="O271" s="72"/>
      <c r="P271" s="201">
        <f t="shared" si="55"/>
        <v>0</v>
      </c>
      <c r="Q271" s="201">
        <v>0</v>
      </c>
      <c r="R271" s="201">
        <f t="shared" si="56"/>
        <v>0</v>
      </c>
      <c r="S271" s="201">
        <v>0</v>
      </c>
      <c r="T271" s="202">
        <f t="shared" si="57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3" t="s">
        <v>649</v>
      </c>
      <c r="AT271" s="203" t="s">
        <v>176</v>
      </c>
      <c r="AU271" s="203" t="s">
        <v>89</v>
      </c>
      <c r="AY271" s="18" t="s">
        <v>174</v>
      </c>
      <c r="BE271" s="204">
        <f t="shared" si="58"/>
        <v>0</v>
      </c>
      <c r="BF271" s="204">
        <f t="shared" si="59"/>
        <v>0</v>
      </c>
      <c r="BG271" s="204">
        <f t="shared" si="60"/>
        <v>0</v>
      </c>
      <c r="BH271" s="204">
        <f t="shared" si="61"/>
        <v>0</v>
      </c>
      <c r="BI271" s="204">
        <f t="shared" si="62"/>
        <v>0</v>
      </c>
      <c r="BJ271" s="18" t="s">
        <v>87</v>
      </c>
      <c r="BK271" s="204">
        <f t="shared" si="63"/>
        <v>0</v>
      </c>
      <c r="BL271" s="18" t="s">
        <v>649</v>
      </c>
      <c r="BM271" s="203" t="s">
        <v>3301</v>
      </c>
    </row>
    <row r="272" spans="1:65" s="2" customFormat="1" ht="14.45" customHeight="1">
      <c r="A272" s="35"/>
      <c r="B272" s="36"/>
      <c r="C272" s="192" t="s">
        <v>1158</v>
      </c>
      <c r="D272" s="192" t="s">
        <v>176</v>
      </c>
      <c r="E272" s="193" t="s">
        <v>3302</v>
      </c>
      <c r="F272" s="194" t="s">
        <v>3303</v>
      </c>
      <c r="G272" s="195" t="s">
        <v>2892</v>
      </c>
      <c r="H272" s="196">
        <v>1</v>
      </c>
      <c r="I272" s="197"/>
      <c r="J272" s="198">
        <f t="shared" si="54"/>
        <v>0</v>
      </c>
      <c r="K272" s="194" t="s">
        <v>1</v>
      </c>
      <c r="L272" s="40"/>
      <c r="M272" s="199" t="s">
        <v>1</v>
      </c>
      <c r="N272" s="200" t="s">
        <v>44</v>
      </c>
      <c r="O272" s="72"/>
      <c r="P272" s="201">
        <f t="shared" si="55"/>
        <v>0</v>
      </c>
      <c r="Q272" s="201">
        <v>0</v>
      </c>
      <c r="R272" s="201">
        <f t="shared" si="56"/>
        <v>0</v>
      </c>
      <c r="S272" s="201">
        <v>0</v>
      </c>
      <c r="T272" s="202">
        <f t="shared" si="57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3" t="s">
        <v>649</v>
      </c>
      <c r="AT272" s="203" t="s">
        <v>176</v>
      </c>
      <c r="AU272" s="203" t="s">
        <v>89</v>
      </c>
      <c r="AY272" s="18" t="s">
        <v>174</v>
      </c>
      <c r="BE272" s="204">
        <f t="shared" si="58"/>
        <v>0</v>
      </c>
      <c r="BF272" s="204">
        <f t="shared" si="59"/>
        <v>0</v>
      </c>
      <c r="BG272" s="204">
        <f t="shared" si="60"/>
        <v>0</v>
      </c>
      <c r="BH272" s="204">
        <f t="shared" si="61"/>
        <v>0</v>
      </c>
      <c r="BI272" s="204">
        <f t="shared" si="62"/>
        <v>0</v>
      </c>
      <c r="BJ272" s="18" t="s">
        <v>87</v>
      </c>
      <c r="BK272" s="204">
        <f t="shared" si="63"/>
        <v>0</v>
      </c>
      <c r="BL272" s="18" t="s">
        <v>649</v>
      </c>
      <c r="BM272" s="203" t="s">
        <v>3304</v>
      </c>
    </row>
    <row r="273" spans="1:65" s="2" customFormat="1" ht="14.45" customHeight="1">
      <c r="A273" s="35"/>
      <c r="B273" s="36"/>
      <c r="C273" s="192" t="s">
        <v>1162</v>
      </c>
      <c r="D273" s="192" t="s">
        <v>176</v>
      </c>
      <c r="E273" s="193" t="s">
        <v>3305</v>
      </c>
      <c r="F273" s="194" t="s">
        <v>3306</v>
      </c>
      <c r="G273" s="195" t="s">
        <v>2892</v>
      </c>
      <c r="H273" s="196">
        <v>1</v>
      </c>
      <c r="I273" s="197"/>
      <c r="J273" s="198">
        <f t="shared" si="54"/>
        <v>0</v>
      </c>
      <c r="K273" s="194" t="s">
        <v>1</v>
      </c>
      <c r="L273" s="40"/>
      <c r="M273" s="199" t="s">
        <v>1</v>
      </c>
      <c r="N273" s="200" t="s">
        <v>44</v>
      </c>
      <c r="O273" s="72"/>
      <c r="P273" s="201">
        <f t="shared" si="55"/>
        <v>0</v>
      </c>
      <c r="Q273" s="201">
        <v>0</v>
      </c>
      <c r="R273" s="201">
        <f t="shared" si="56"/>
        <v>0</v>
      </c>
      <c r="S273" s="201">
        <v>0</v>
      </c>
      <c r="T273" s="202">
        <f t="shared" si="57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3" t="s">
        <v>649</v>
      </c>
      <c r="AT273" s="203" t="s">
        <v>176</v>
      </c>
      <c r="AU273" s="203" t="s">
        <v>89</v>
      </c>
      <c r="AY273" s="18" t="s">
        <v>174</v>
      </c>
      <c r="BE273" s="204">
        <f t="shared" si="58"/>
        <v>0</v>
      </c>
      <c r="BF273" s="204">
        <f t="shared" si="59"/>
        <v>0</v>
      </c>
      <c r="BG273" s="204">
        <f t="shared" si="60"/>
        <v>0</v>
      </c>
      <c r="BH273" s="204">
        <f t="shared" si="61"/>
        <v>0</v>
      </c>
      <c r="BI273" s="204">
        <f t="shared" si="62"/>
        <v>0</v>
      </c>
      <c r="BJ273" s="18" t="s">
        <v>87</v>
      </c>
      <c r="BK273" s="204">
        <f t="shared" si="63"/>
        <v>0</v>
      </c>
      <c r="BL273" s="18" t="s">
        <v>649</v>
      </c>
      <c r="BM273" s="203" t="s">
        <v>3307</v>
      </c>
    </row>
    <row r="274" spans="1:65" s="2" customFormat="1" ht="14.45" customHeight="1">
      <c r="A274" s="35"/>
      <c r="B274" s="36"/>
      <c r="C274" s="192" t="s">
        <v>1167</v>
      </c>
      <c r="D274" s="192" t="s">
        <v>176</v>
      </c>
      <c r="E274" s="193" t="s">
        <v>3308</v>
      </c>
      <c r="F274" s="194" t="s">
        <v>3309</v>
      </c>
      <c r="G274" s="195" t="s">
        <v>2892</v>
      </c>
      <c r="H274" s="196">
        <v>1</v>
      </c>
      <c r="I274" s="197"/>
      <c r="J274" s="198">
        <f t="shared" si="54"/>
        <v>0</v>
      </c>
      <c r="K274" s="194" t="s">
        <v>1</v>
      </c>
      <c r="L274" s="40"/>
      <c r="M274" s="199" t="s">
        <v>1</v>
      </c>
      <c r="N274" s="200" t="s">
        <v>44</v>
      </c>
      <c r="O274" s="72"/>
      <c r="P274" s="201">
        <f t="shared" si="55"/>
        <v>0</v>
      </c>
      <c r="Q274" s="201">
        <v>0</v>
      </c>
      <c r="R274" s="201">
        <f t="shared" si="56"/>
        <v>0</v>
      </c>
      <c r="S274" s="201">
        <v>0</v>
      </c>
      <c r="T274" s="202">
        <f t="shared" si="57"/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3" t="s">
        <v>649</v>
      </c>
      <c r="AT274" s="203" t="s">
        <v>176</v>
      </c>
      <c r="AU274" s="203" t="s">
        <v>89</v>
      </c>
      <c r="AY274" s="18" t="s">
        <v>174</v>
      </c>
      <c r="BE274" s="204">
        <f t="shared" si="58"/>
        <v>0</v>
      </c>
      <c r="BF274" s="204">
        <f t="shared" si="59"/>
        <v>0</v>
      </c>
      <c r="BG274" s="204">
        <f t="shared" si="60"/>
        <v>0</v>
      </c>
      <c r="BH274" s="204">
        <f t="shared" si="61"/>
        <v>0</v>
      </c>
      <c r="BI274" s="204">
        <f t="shared" si="62"/>
        <v>0</v>
      </c>
      <c r="BJ274" s="18" t="s">
        <v>87</v>
      </c>
      <c r="BK274" s="204">
        <f t="shared" si="63"/>
        <v>0</v>
      </c>
      <c r="BL274" s="18" t="s">
        <v>649</v>
      </c>
      <c r="BM274" s="203" t="s">
        <v>3310</v>
      </c>
    </row>
    <row r="275" spans="1:65" s="2" customFormat="1" ht="14.45" customHeight="1">
      <c r="A275" s="35"/>
      <c r="B275" s="36"/>
      <c r="C275" s="192" t="s">
        <v>1174</v>
      </c>
      <c r="D275" s="192" t="s">
        <v>176</v>
      </c>
      <c r="E275" s="193" t="s">
        <v>3311</v>
      </c>
      <c r="F275" s="194" t="s">
        <v>3312</v>
      </c>
      <c r="G275" s="195" t="s">
        <v>2892</v>
      </c>
      <c r="H275" s="196">
        <v>1</v>
      </c>
      <c r="I275" s="197"/>
      <c r="J275" s="198">
        <f t="shared" si="54"/>
        <v>0</v>
      </c>
      <c r="K275" s="194" t="s">
        <v>1</v>
      </c>
      <c r="L275" s="40"/>
      <c r="M275" s="199" t="s">
        <v>1</v>
      </c>
      <c r="N275" s="200" t="s">
        <v>44</v>
      </c>
      <c r="O275" s="72"/>
      <c r="P275" s="201">
        <f t="shared" si="55"/>
        <v>0</v>
      </c>
      <c r="Q275" s="201">
        <v>0</v>
      </c>
      <c r="R275" s="201">
        <f t="shared" si="56"/>
        <v>0</v>
      </c>
      <c r="S275" s="201">
        <v>0</v>
      </c>
      <c r="T275" s="202">
        <f t="shared" si="57"/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3" t="s">
        <v>649</v>
      </c>
      <c r="AT275" s="203" t="s">
        <v>176</v>
      </c>
      <c r="AU275" s="203" t="s">
        <v>89</v>
      </c>
      <c r="AY275" s="18" t="s">
        <v>174</v>
      </c>
      <c r="BE275" s="204">
        <f t="shared" si="58"/>
        <v>0</v>
      </c>
      <c r="BF275" s="204">
        <f t="shared" si="59"/>
        <v>0</v>
      </c>
      <c r="BG275" s="204">
        <f t="shared" si="60"/>
        <v>0</v>
      </c>
      <c r="BH275" s="204">
        <f t="shared" si="61"/>
        <v>0</v>
      </c>
      <c r="BI275" s="204">
        <f t="shared" si="62"/>
        <v>0</v>
      </c>
      <c r="BJ275" s="18" t="s">
        <v>87</v>
      </c>
      <c r="BK275" s="204">
        <f t="shared" si="63"/>
        <v>0</v>
      </c>
      <c r="BL275" s="18" t="s">
        <v>649</v>
      </c>
      <c r="BM275" s="203" t="s">
        <v>3313</v>
      </c>
    </row>
    <row r="276" spans="1:65" s="2" customFormat="1" ht="14.45" customHeight="1">
      <c r="A276" s="35"/>
      <c r="B276" s="36"/>
      <c r="C276" s="192" t="s">
        <v>1179</v>
      </c>
      <c r="D276" s="192" t="s">
        <v>176</v>
      </c>
      <c r="E276" s="193" t="s">
        <v>3314</v>
      </c>
      <c r="F276" s="194" t="s">
        <v>3315</v>
      </c>
      <c r="G276" s="195" t="s">
        <v>2892</v>
      </c>
      <c r="H276" s="196">
        <v>1</v>
      </c>
      <c r="I276" s="197"/>
      <c r="J276" s="198">
        <f t="shared" si="54"/>
        <v>0</v>
      </c>
      <c r="K276" s="194" t="s">
        <v>1</v>
      </c>
      <c r="L276" s="40"/>
      <c r="M276" s="199" t="s">
        <v>1</v>
      </c>
      <c r="N276" s="200" t="s">
        <v>44</v>
      </c>
      <c r="O276" s="72"/>
      <c r="P276" s="201">
        <f t="shared" si="55"/>
        <v>0</v>
      </c>
      <c r="Q276" s="201">
        <v>0</v>
      </c>
      <c r="R276" s="201">
        <f t="shared" si="56"/>
        <v>0</v>
      </c>
      <c r="S276" s="201">
        <v>0</v>
      </c>
      <c r="T276" s="202">
        <f t="shared" si="57"/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03" t="s">
        <v>649</v>
      </c>
      <c r="AT276" s="203" t="s">
        <v>176</v>
      </c>
      <c r="AU276" s="203" t="s">
        <v>89</v>
      </c>
      <c r="AY276" s="18" t="s">
        <v>174</v>
      </c>
      <c r="BE276" s="204">
        <f t="shared" si="58"/>
        <v>0</v>
      </c>
      <c r="BF276" s="204">
        <f t="shared" si="59"/>
        <v>0</v>
      </c>
      <c r="BG276" s="204">
        <f t="shared" si="60"/>
        <v>0</v>
      </c>
      <c r="BH276" s="204">
        <f t="shared" si="61"/>
        <v>0</v>
      </c>
      <c r="BI276" s="204">
        <f t="shared" si="62"/>
        <v>0</v>
      </c>
      <c r="BJ276" s="18" t="s">
        <v>87</v>
      </c>
      <c r="BK276" s="204">
        <f t="shared" si="63"/>
        <v>0</v>
      </c>
      <c r="BL276" s="18" t="s">
        <v>649</v>
      </c>
      <c r="BM276" s="203" t="s">
        <v>3316</v>
      </c>
    </row>
    <row r="277" spans="1:65" s="2" customFormat="1" ht="14.45" customHeight="1">
      <c r="A277" s="35"/>
      <c r="B277" s="36"/>
      <c r="C277" s="192" t="s">
        <v>1186</v>
      </c>
      <c r="D277" s="192" t="s">
        <v>176</v>
      </c>
      <c r="E277" s="193" t="s">
        <v>3317</v>
      </c>
      <c r="F277" s="194" t="s">
        <v>3318</v>
      </c>
      <c r="G277" s="195" t="s">
        <v>3319</v>
      </c>
      <c r="H277" s="196">
        <v>15</v>
      </c>
      <c r="I277" s="197"/>
      <c r="J277" s="198">
        <f t="shared" si="54"/>
        <v>0</v>
      </c>
      <c r="K277" s="194" t="s">
        <v>1</v>
      </c>
      <c r="L277" s="40"/>
      <c r="M277" s="199" t="s">
        <v>1</v>
      </c>
      <c r="N277" s="200" t="s">
        <v>44</v>
      </c>
      <c r="O277" s="72"/>
      <c r="P277" s="201">
        <f t="shared" si="55"/>
        <v>0</v>
      </c>
      <c r="Q277" s="201">
        <v>0</v>
      </c>
      <c r="R277" s="201">
        <f t="shared" si="56"/>
        <v>0</v>
      </c>
      <c r="S277" s="201">
        <v>0</v>
      </c>
      <c r="T277" s="202">
        <f t="shared" si="57"/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3" t="s">
        <v>649</v>
      </c>
      <c r="AT277" s="203" t="s">
        <v>176</v>
      </c>
      <c r="AU277" s="203" t="s">
        <v>89</v>
      </c>
      <c r="AY277" s="18" t="s">
        <v>174</v>
      </c>
      <c r="BE277" s="204">
        <f t="shared" si="58"/>
        <v>0</v>
      </c>
      <c r="BF277" s="204">
        <f t="shared" si="59"/>
        <v>0</v>
      </c>
      <c r="BG277" s="204">
        <f t="shared" si="60"/>
        <v>0</v>
      </c>
      <c r="BH277" s="204">
        <f t="shared" si="61"/>
        <v>0</v>
      </c>
      <c r="BI277" s="204">
        <f t="shared" si="62"/>
        <v>0</v>
      </c>
      <c r="BJ277" s="18" t="s">
        <v>87</v>
      </c>
      <c r="BK277" s="204">
        <f t="shared" si="63"/>
        <v>0</v>
      </c>
      <c r="BL277" s="18" t="s">
        <v>649</v>
      </c>
      <c r="BM277" s="203" t="s">
        <v>3320</v>
      </c>
    </row>
    <row r="278" spans="1:65" s="2" customFormat="1" ht="14.45" customHeight="1">
      <c r="A278" s="35"/>
      <c r="B278" s="36"/>
      <c r="C278" s="192" t="s">
        <v>1193</v>
      </c>
      <c r="D278" s="192" t="s">
        <v>176</v>
      </c>
      <c r="E278" s="193" t="s">
        <v>3321</v>
      </c>
      <c r="F278" s="194" t="s">
        <v>3322</v>
      </c>
      <c r="G278" s="195" t="s">
        <v>595</v>
      </c>
      <c r="H278" s="196">
        <v>1</v>
      </c>
      <c r="I278" s="197"/>
      <c r="J278" s="198">
        <f t="shared" si="54"/>
        <v>0</v>
      </c>
      <c r="K278" s="194" t="s">
        <v>1</v>
      </c>
      <c r="L278" s="40"/>
      <c r="M278" s="199" t="s">
        <v>1</v>
      </c>
      <c r="N278" s="200" t="s">
        <v>44</v>
      </c>
      <c r="O278" s="72"/>
      <c r="P278" s="201">
        <f t="shared" si="55"/>
        <v>0</v>
      </c>
      <c r="Q278" s="201">
        <v>0</v>
      </c>
      <c r="R278" s="201">
        <f t="shared" si="56"/>
        <v>0</v>
      </c>
      <c r="S278" s="201">
        <v>0</v>
      </c>
      <c r="T278" s="202">
        <f t="shared" si="57"/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3" t="s">
        <v>649</v>
      </c>
      <c r="AT278" s="203" t="s">
        <v>176</v>
      </c>
      <c r="AU278" s="203" t="s">
        <v>89</v>
      </c>
      <c r="AY278" s="18" t="s">
        <v>174</v>
      </c>
      <c r="BE278" s="204">
        <f t="shared" si="58"/>
        <v>0</v>
      </c>
      <c r="BF278" s="204">
        <f t="shared" si="59"/>
        <v>0</v>
      </c>
      <c r="BG278" s="204">
        <f t="shared" si="60"/>
        <v>0</v>
      </c>
      <c r="BH278" s="204">
        <f t="shared" si="61"/>
        <v>0</v>
      </c>
      <c r="BI278" s="204">
        <f t="shared" si="62"/>
        <v>0</v>
      </c>
      <c r="BJ278" s="18" t="s">
        <v>87</v>
      </c>
      <c r="BK278" s="204">
        <f t="shared" si="63"/>
        <v>0</v>
      </c>
      <c r="BL278" s="18" t="s">
        <v>649</v>
      </c>
      <c r="BM278" s="203" t="s">
        <v>3323</v>
      </c>
    </row>
    <row r="279" spans="1:65" s="2" customFormat="1" ht="14.45" customHeight="1">
      <c r="A279" s="35"/>
      <c r="B279" s="36"/>
      <c r="C279" s="192" t="s">
        <v>1198</v>
      </c>
      <c r="D279" s="192" t="s">
        <v>176</v>
      </c>
      <c r="E279" s="193" t="s">
        <v>3324</v>
      </c>
      <c r="F279" s="194" t="s">
        <v>3325</v>
      </c>
      <c r="G279" s="195" t="s">
        <v>595</v>
      </c>
      <c r="H279" s="196">
        <v>1</v>
      </c>
      <c r="I279" s="197"/>
      <c r="J279" s="198">
        <f t="shared" si="54"/>
        <v>0</v>
      </c>
      <c r="K279" s="194" t="s">
        <v>1</v>
      </c>
      <c r="L279" s="40"/>
      <c r="M279" s="271" t="s">
        <v>1</v>
      </c>
      <c r="N279" s="272" t="s">
        <v>44</v>
      </c>
      <c r="O279" s="269"/>
      <c r="P279" s="273">
        <f t="shared" si="55"/>
        <v>0</v>
      </c>
      <c r="Q279" s="273">
        <v>0</v>
      </c>
      <c r="R279" s="273">
        <f t="shared" si="56"/>
        <v>0</v>
      </c>
      <c r="S279" s="273">
        <v>0</v>
      </c>
      <c r="T279" s="274">
        <f t="shared" si="57"/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03" t="s">
        <v>649</v>
      </c>
      <c r="AT279" s="203" t="s">
        <v>176</v>
      </c>
      <c r="AU279" s="203" t="s">
        <v>89</v>
      </c>
      <c r="AY279" s="18" t="s">
        <v>174</v>
      </c>
      <c r="BE279" s="204">
        <f t="shared" si="58"/>
        <v>0</v>
      </c>
      <c r="BF279" s="204">
        <f t="shared" si="59"/>
        <v>0</v>
      </c>
      <c r="BG279" s="204">
        <f t="shared" si="60"/>
        <v>0</v>
      </c>
      <c r="BH279" s="204">
        <f t="shared" si="61"/>
        <v>0</v>
      </c>
      <c r="BI279" s="204">
        <f t="shared" si="62"/>
        <v>0</v>
      </c>
      <c r="BJ279" s="18" t="s">
        <v>87</v>
      </c>
      <c r="BK279" s="204">
        <f t="shared" si="63"/>
        <v>0</v>
      </c>
      <c r="BL279" s="18" t="s">
        <v>649</v>
      </c>
      <c r="BM279" s="203" t="s">
        <v>3326</v>
      </c>
    </row>
    <row r="280" spans="1:31" s="2" customFormat="1" ht="6.95" customHeight="1">
      <c r="A280" s="35"/>
      <c r="B280" s="55"/>
      <c r="C280" s="56"/>
      <c r="D280" s="56"/>
      <c r="E280" s="56"/>
      <c r="F280" s="56"/>
      <c r="G280" s="56"/>
      <c r="H280" s="56"/>
      <c r="I280" s="56"/>
      <c r="J280" s="56"/>
      <c r="K280" s="56"/>
      <c r="L280" s="40"/>
      <c r="M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</row>
  </sheetData>
  <sheetProtection algorithmName="SHA-512" hashValue="xvI4xk7CsgEzjkTSPW66SlimPOnu1ljV9z1OGMyg/FYVDN+XFPRL8NOg+E9awDrGNsTFKNolip+3qwCU2lu0gw==" saltValue="Opz7mXdjKBpn7myE1D1wFWrezI6MeCfoo0J0c+luJnQY6EZ5RGxIcSaNisb2hodhmldk85L8YY2G+RyMqjzyPg==" spinCount="100000" sheet="1" objects="1" scenarios="1" formatColumns="0" formatRows="0" autoFilter="0"/>
  <autoFilter ref="C123:K279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Rozp_PC\Rozpocet</dc:creator>
  <cp:keywords/>
  <dc:description/>
  <cp:lastModifiedBy>Roman</cp:lastModifiedBy>
  <dcterms:created xsi:type="dcterms:W3CDTF">2022-01-13T10:05:25Z</dcterms:created>
  <dcterms:modified xsi:type="dcterms:W3CDTF">2022-01-14T07:30:50Z</dcterms:modified>
  <cp:category/>
  <cp:version/>
  <cp:contentType/>
  <cp:contentStatus/>
</cp:coreProperties>
</file>