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400 - Rekonstrukce šaten" sheetId="2" r:id="rId2"/>
  </sheets>
  <definedNames>
    <definedName name="_xlnm.Print_Area" localSheetId="0">'Rekapitulace stavby'!$D$4:$AO$76,'Rekapitulace stavby'!$C$82:$AQ$96</definedName>
    <definedName name="_xlnm._FilterDatabase" localSheetId="1" hidden="1">'400 - Rekonstrukce šaten'!$C$123:$K$166</definedName>
    <definedName name="_xlnm.Print_Area" localSheetId="1">'400 - Rekonstrukce šaten'!$C$4:$J$76,'400 - Rekonstrukce šaten'!$C$82:$J$105,'400 - Rekonstrukce šaten'!$C$111:$J$166</definedName>
    <definedName name="_xlnm.Print_Titles" localSheetId="0">'Rekapitulace stavby'!$92:$92</definedName>
    <definedName name="_xlnm.Print_Titles" localSheetId="1">'400 - Rekonstrukce šaten'!$123:$123</definedName>
  </definedNames>
  <calcPr fullCalcOnLoad="1"/>
</workbook>
</file>

<file path=xl/sharedStrings.xml><?xml version="1.0" encoding="utf-8"?>
<sst xmlns="http://schemas.openxmlformats.org/spreadsheetml/2006/main" count="709" uniqueCount="227">
  <si>
    <t>Export Komplet</t>
  </si>
  <si>
    <t/>
  </si>
  <si>
    <t>2.0</t>
  </si>
  <si>
    <t>ZAMOK</t>
  </si>
  <si>
    <t>False</t>
  </si>
  <si>
    <t>{21f83d1d-abb7-4d4d-aeb7-31866e62d45c}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</si>
  <si>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</si>
  <si>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</si>
  <si>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</si>
  <si>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</si>
  <si>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</si>
  <si>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</si>
  <si>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</si>
  <si>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</si>
  <si>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015/2019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</si>
  <si>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</si>
  <si>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</si>
  <si>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Sjednocení ve Studénce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</si>
  <si>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</si>
  <si>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</si>
  <si>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</si>
  <si>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</si>
  <si>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</si>
  <si>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</si>
  <si>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</si>
  <si>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</si>
  <si>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0298441</t>
  </si>
  <si>
    <t>Městský úřad Studénka, nám. Republiky 762</t>
  </si>
  <si>
    <t>DIČ:</t>
  </si>
  <si>
    <t>Uchazeč:</t>
  </si>
  <si>
    <t>Vyplň údaj</t>
  </si>
  <si>
    <t>Projektant:</t>
  </si>
  <si>
    <t>29295548</t>
  </si>
  <si>
    <t>PROJECT WORK S.R.O., Panská 395, 742 13 Studénka</t>
  </si>
  <si>
    <t>CZ29295548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</si>
  <si>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</si>
  <si>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</si>
  <si>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</si>
  <si>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</si>
  <si>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</si>
  <si>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</si>
  <si>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</si>
  <si>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</si>
  <si>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</si>
  <si>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</si>
  <si>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</si>
  <si>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</si>
  <si>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</si>
  <si>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</si>
  <si>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</si>
  <si>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</si>
  <si>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</si>
  <si>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</si>
  <si>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</si>
  <si>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</si>
  <si>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</si>
  <si>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</si>
  <si>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</si>
  <si>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</si>
  <si>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</si>
  <si>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</si>
  <si>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</si>
  <si>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</si>
  <si>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</si>
  <si>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</si>
  <si>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</si>
  <si>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</si>
  <si>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</si>
  <si>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</si>
  <si>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</si>
  <si>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</si>
  <si>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</si>
  <si>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</si>
  <si>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</si>
  <si>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</si>
  <si>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</si>
  <si>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</si>
  <si>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</si>
  <si>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</si>
  <si>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</si>
  <si>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</si>
  <si>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</si>
  <si>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</si>
  <si>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</si>
  <si>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400</t>
  </si>
  <si>
    <t>Rekonstrukce šaten</t>
  </si>
  <si>
    <t>STA</t>
  </si>
  <si>
    <t>{7b4fceb6-f975-442d-92d5-a2a17039a2ed}</t>
  </si>
  <si>
    <t>2</t>
  </si>
  <si>
    <t>KRYCÍ LIST SOUPISU PRACÍ</t>
  </si>
  <si>
    <t>Objekt:</t>
  </si>
  <si>
    <t>400 - Rekonstrukce šaten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</si>
  <si>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</si>
  <si>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</si>
  <si>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</si>
  <si>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</si>
  <si>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</si>
  <si>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</si>
  <si>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</si>
  <si>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</si>
  <si>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</si>
  <si>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</si>
  <si>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</si>
  <si>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</si>
  <si>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</si>
  <si>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</si>
  <si>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</si>
  <si>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</si>
  <si>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</si>
  <si>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</si>
  <si>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</si>
  <si>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</si>
  <si>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</si>
  <si>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</si>
  <si>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</si>
  <si>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</si>
  <si>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</si>
  <si>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</si>
  <si>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</si>
  <si>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</si>
  <si>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</si>
  <si>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</si>
  <si>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</si>
  <si>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</si>
  <si>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633811111</t>
  </si>
  <si>
    <t>Broušení nerovností betonových podlah do 2 mm - stržení šlemu</t>
  </si>
  <si>
    <t>m2</t>
  </si>
  <si>
    <t>4</t>
  </si>
  <si>
    <t>-217033065</t>
  </si>
  <si>
    <t>997</t>
  </si>
  <si>
    <t>Přesun sutě</t>
  </si>
  <si>
    <t>997013213</t>
  </si>
  <si>
    <t>Vnitrostaveništní doprava suti a vybouraných hmot pro budovy v do 12 m ručně</t>
  </si>
  <si>
    <t>t</t>
  </si>
  <si>
    <t>1160126114</t>
  </si>
  <si>
    <t>3</t>
  </si>
  <si>
    <t>997013501</t>
  </si>
  <si>
    <t>Odvoz suti a vybouraných hmot na skládku nebo meziskládku do 1 km se složením</t>
  </si>
  <si>
    <t>-1271536616</t>
  </si>
  <si>
    <t>997013509</t>
  </si>
  <si>
    <t>Příplatek k odvozu suti a vybouraných hmot na skládku ZKD 1 km přes 1 km</t>
  </si>
  <si>
    <t>-649483111</t>
  </si>
  <si>
    <t>VV</t>
  </si>
  <si>
    <t>3,673*15 'Přepočtené koeficientem množství</t>
  </si>
  <si>
    <t>5</t>
  </si>
  <si>
    <t>997013831</t>
  </si>
  <si>
    <t>Poplatek za uložení na skládce (skládkovné) stavebního odpadu směsného kód odpadu 170 904</t>
  </si>
  <si>
    <t>-1125995973</t>
  </si>
  <si>
    <t>PSV</t>
  </si>
  <si>
    <t>Práce a dodávky PSV</t>
  </si>
  <si>
    <t>766</t>
  </si>
  <si>
    <t>Konstrukce truhlářské</t>
  </si>
  <si>
    <t>766621720R00</t>
  </si>
  <si>
    <t>Háček na šaty</t>
  </si>
  <si>
    <t>kus</t>
  </si>
  <si>
    <t>16</t>
  </si>
  <si>
    <t>468622809</t>
  </si>
  <si>
    <t>24*30</t>
  </si>
  <si>
    <t>7</t>
  </si>
  <si>
    <t>766699211R00</t>
  </si>
  <si>
    <t>Zpětná montáž lavic do šatnových kójí</t>
  </si>
  <si>
    <t>m</t>
  </si>
  <si>
    <t>860507111</t>
  </si>
  <si>
    <t>24*3,75</t>
  </si>
  <si>
    <t>8</t>
  </si>
  <si>
    <t>766699219R00</t>
  </si>
  <si>
    <t>Demontáž lavic</t>
  </si>
  <si>
    <t>916247382</t>
  </si>
  <si>
    <t>767</t>
  </si>
  <si>
    <t>Konstrukce zámečnické</t>
  </si>
  <si>
    <t>9</t>
  </si>
  <si>
    <t>767995112R00</t>
  </si>
  <si>
    <t>Nové šatnové kóje, ocelové profily, Pz nebo komaxit</t>
  </si>
  <si>
    <t>1509369609</t>
  </si>
  <si>
    <t>10</t>
  </si>
  <si>
    <t>767996702</t>
  </si>
  <si>
    <t>Demontáž původních konstrukcí šatnových kójí</t>
  </si>
  <si>
    <t>kg</t>
  </si>
  <si>
    <t>-947973789</t>
  </si>
  <si>
    <t>Odhad 8kg/m2</t>
  </si>
  <si>
    <t>24*3,75*2,5*8</t>
  </si>
  <si>
    <t>24*1,5*2*2,5*8</t>
  </si>
  <si>
    <t>Součet</t>
  </si>
  <si>
    <t>11</t>
  </si>
  <si>
    <t>998767202</t>
  </si>
  <si>
    <t>Přesun hmot procentní pro zámečnické konstrukce v objektech v do 12 m</t>
  </si>
  <si>
    <t>%</t>
  </si>
  <si>
    <t>-803540955</t>
  </si>
  <si>
    <t>776</t>
  </si>
  <si>
    <t>Podlahy povlakové</t>
  </si>
  <si>
    <t>12</t>
  </si>
  <si>
    <t>776201812</t>
  </si>
  <si>
    <t>Demontáž lepených povlakových podlah s podložkou ručně</t>
  </si>
  <si>
    <t>-1977648569</t>
  </si>
  <si>
    <t>18,48+18,16+107,77</t>
  </si>
  <si>
    <t>13</t>
  </si>
  <si>
    <t>776991821</t>
  </si>
  <si>
    <t>Odstranění lepidla ručně z podlah</t>
  </si>
  <si>
    <t>-780731941</t>
  </si>
  <si>
    <t>14</t>
  </si>
  <si>
    <t>998776202</t>
  </si>
  <si>
    <t>Přesun hmot procentní pro podlahy povlakové v objektech v do 12 m</t>
  </si>
  <si>
    <t>-893467749</t>
  </si>
  <si>
    <t>777</t>
  </si>
  <si>
    <t>Podlahy lité</t>
  </si>
  <si>
    <t>777111121</t>
  </si>
  <si>
    <t>Ruční broušení podkladu před provedením lité podlahy</t>
  </si>
  <si>
    <t>1498573862</t>
  </si>
  <si>
    <t>u stěn, sokl</t>
  </si>
  <si>
    <t>217,8</t>
  </si>
  <si>
    <t>777121105</t>
  </si>
  <si>
    <t>Vyrovnání podkladu podlah epoxidovou stěrkou plněnou pískem plochy přes 1,0 m2 tl do 3 mm</t>
  </si>
  <si>
    <t>-815930018</t>
  </si>
  <si>
    <t>17</t>
  </si>
  <si>
    <t>777511143</t>
  </si>
  <si>
    <t>Krycí epoxidová stěrka tloušťky přes 1 do 2 mm chemicky odolné lité podlahy</t>
  </si>
  <si>
    <t>-347574431</t>
  </si>
  <si>
    <t>18</t>
  </si>
  <si>
    <t>777911113</t>
  </si>
  <si>
    <t>Pohyblivé napojení lité podlahy na stěnu nebo sokl</t>
  </si>
  <si>
    <t>-54633073</t>
  </si>
  <si>
    <t>56,0*2+7,09*2+5,48*4+3,32*2</t>
  </si>
  <si>
    <t>13,28+5,5+12,75</t>
  </si>
  <si>
    <t>19</t>
  </si>
  <si>
    <t>998777202</t>
  </si>
  <si>
    <t>Přesun hmot procentní pro podlahy lité v objektech v do 12 m</t>
  </si>
  <si>
    <t>1103997637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</si>
</sst>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ROUND(AG94,0)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ROUND(AZ94,0)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ROUND(AV94,0)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ROUND(BA94,0)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ROUND(AW94,0)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ROUND(BB94,0)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ROUND(BC94,0)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ROUND(BD94,0)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015/2019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Sjednocení ve Studénce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6. 12. 2019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40.0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Městský úřad Studénka, nám. Republiky 762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PROJECT WORK S.R.O., Panská 395, 742 13 Studénka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ROUND(AG95,0)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ROUND(AS95,0)</f>
        <v>0</v>
      </c>
      <c r="AT94" s="114">
        <f>ROUND(SUM(AV94:AW94),0)</f>
        <v>0</v>
      </c>
      <c r="AU94" s="115">
        <f>ROUND(AU95,5)</f>
        <v>0</v>
      </c>
      <c r="AV94" s="114">
        <f>ROUND(AZ94*L29,0)</f>
        <v>0</v>
      </c>
      <c r="AW94" s="114">
        <f>ROUND(BA94*L30,0)</f>
        <v>0</v>
      </c>
      <c r="AX94" s="114">
        <f>ROUND(BB94*L29,0)</f>
        <v>0</v>
      </c>
      <c r="AY94" s="114">
        <f>ROUND(BC94*L30,0)</f>
        <v>0</v>
      </c>
      <c r="AZ94" s="114">
        <f>ROUND(AZ95,0)</f>
        <v>0</v>
      </c>
      <c r="BA94" s="114">
        <f>ROUND(BA95,0)</f>
        <v>0</v>
      </c>
      <c r="BB94" s="114">
        <f>ROUND(BB95,0)</f>
        <v>0</v>
      </c>
      <c r="BC94" s="114">
        <f>ROUND(BC95,0)</f>
        <v>0</v>
      </c>
      <c r="BD94" s="116">
        <f>ROUND(BD95,0)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'400 - Rekonstrukce šaten'!J30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ROUND(SUM(AV95:AW95),0)</f>
        <v>0</v>
      </c>
      <c r="AU95" s="129">
        <f>'400 - Rekonstrukce šaten'!P124</f>
        <v>0</v>
      </c>
      <c r="AV95" s="128">
        <f>'400 - Rekonstrukce šaten'!J33</f>
        <v>0</v>
      </c>
      <c r="AW95" s="128">
        <f>'400 - Rekonstrukce šaten'!J34</f>
        <v>0</v>
      </c>
      <c r="AX95" s="128">
        <f>'400 - Rekonstrukce šaten'!J35</f>
        <v>0</v>
      </c>
      <c r="AY95" s="128">
        <f>'400 - Rekonstrukce šaten'!J36</f>
        <v>0</v>
      </c>
      <c r="AZ95" s="128">
        <f>'400 - Rekonstrukce šaten'!F33</f>
        <v>0</v>
      </c>
      <c r="BA95" s="128">
        <f>'400 - Rekonstrukce šaten'!F34</f>
        <v>0</v>
      </c>
      <c r="BB95" s="128">
        <f>'400 - Rekonstrukce šaten'!F35</f>
        <v>0</v>
      </c>
      <c r="BC95" s="128">
        <f>'400 - Rekonstrukce šaten'!F36</f>
        <v>0</v>
      </c>
      <c r="BD95" s="130">
        <f>'400 - Rekonstrukce šaten'!F37</f>
        <v>0</v>
      </c>
      <c r="BE95" s="7"/>
      <c r="BT95" s="131" t="s">
        <v>36</v>
      </c>
      <c r="BV95" s="131" t="s">
        <v>81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400 - Rekonstrukce šate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88</v>
      </c>
    </row>
    <row r="4" spans="2:46" s="1" customFormat="1" ht="24.95" customHeight="1">
      <c r="B4" s="20"/>
      <c r="D4" s="134" t="s">
        <v>89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ZŠ Sjednocení ve Studénce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6. 12. 2019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36" t="s">
        <v>28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29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31</v>
      </c>
      <c r="E20" s="38"/>
      <c r="F20" s="38"/>
      <c r="G20" s="38"/>
      <c r="H20" s="38"/>
      <c r="I20" s="136" t="s">
        <v>25</v>
      </c>
      <c r="J20" s="139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33</v>
      </c>
      <c r="F21" s="38"/>
      <c r="G21" s="38"/>
      <c r="H21" s="38"/>
      <c r="I21" s="136" t="s">
        <v>28</v>
      </c>
      <c r="J21" s="139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37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28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39</v>
      </c>
      <c r="E30" s="38"/>
      <c r="F30" s="38"/>
      <c r="G30" s="38"/>
      <c r="H30" s="38"/>
      <c r="I30" s="38"/>
      <c r="J30" s="147">
        <f>ROUND(J124,0)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41</v>
      </c>
      <c r="G32" s="38"/>
      <c r="H32" s="38"/>
      <c r="I32" s="148" t="s">
        <v>40</v>
      </c>
      <c r="J32" s="14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43</v>
      </c>
      <c r="E33" s="136" t="s">
        <v>44</v>
      </c>
      <c r="F33" s="150">
        <f>ROUND((SUM(BE124:BE166)),0)</f>
        <v>0</v>
      </c>
      <c r="G33" s="38"/>
      <c r="H33" s="38"/>
      <c r="I33" s="151">
        <v>0.21</v>
      </c>
      <c r="J33" s="150">
        <f>ROUND(((SUM(BE124:BE166))*I33),0)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45</v>
      </c>
      <c r="F34" s="150">
        <f>ROUND((SUM(BF124:BF166)),0)</f>
        <v>0</v>
      </c>
      <c r="G34" s="38"/>
      <c r="H34" s="38"/>
      <c r="I34" s="151">
        <v>0.15</v>
      </c>
      <c r="J34" s="150">
        <f>ROUND(((SUM(BF124:BF166))*I34),0)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46</v>
      </c>
      <c r="F35" s="150">
        <f>ROUND((SUM(BG124:BG166)),0)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47</v>
      </c>
      <c r="F36" s="150">
        <f>ROUND((SUM(BH124:BH166)),0)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48</v>
      </c>
      <c r="F37" s="150">
        <f>ROUND((SUM(BI124:BI166)),0)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52</v>
      </c>
      <c r="E50" s="160"/>
      <c r="F50" s="160"/>
      <c r="G50" s="159" t="s">
        <v>53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54</v>
      </c>
      <c r="E61" s="162"/>
      <c r="F61" s="163" t="s">
        <v>55</v>
      </c>
      <c r="G61" s="161" t="s">
        <v>54</v>
      </c>
      <c r="H61" s="162"/>
      <c r="I61" s="162"/>
      <c r="J61" s="164" t="s">
        <v>55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56</v>
      </c>
      <c r="E65" s="165"/>
      <c r="F65" s="165"/>
      <c r="G65" s="159" t="s">
        <v>57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54</v>
      </c>
      <c r="E76" s="162"/>
      <c r="F76" s="163" t="s">
        <v>55</v>
      </c>
      <c r="G76" s="161" t="s">
        <v>54</v>
      </c>
      <c r="H76" s="162"/>
      <c r="I76" s="162"/>
      <c r="J76" s="164" t="s">
        <v>55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ZŠ Sjednocení ve Studénce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400 - Rekonstrukce šaten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6. 12. 2019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Městský úřad Studénka, nám. Republiky 762</v>
      </c>
      <c r="G91" s="40"/>
      <c r="H91" s="40"/>
      <c r="I91" s="32" t="s">
        <v>31</v>
      </c>
      <c r="J91" s="36" t="str">
        <f>E21</f>
        <v>PROJECT WORK S.R.O., Panská 395, 742 13 Studénka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93</v>
      </c>
      <c r="D94" s="172"/>
      <c r="E94" s="172"/>
      <c r="F94" s="172"/>
      <c r="G94" s="172"/>
      <c r="H94" s="172"/>
      <c r="I94" s="172"/>
      <c r="J94" s="173" t="s">
        <v>94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95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75"/>
      <c r="C97" s="176"/>
      <c r="D97" s="177" t="s">
        <v>97</v>
      </c>
      <c r="E97" s="178"/>
      <c r="F97" s="178"/>
      <c r="G97" s="178"/>
      <c r="H97" s="178"/>
      <c r="I97" s="178"/>
      <c r="J97" s="179">
        <f>J125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98</v>
      </c>
      <c r="E98" s="184"/>
      <c r="F98" s="184"/>
      <c r="G98" s="184"/>
      <c r="H98" s="184"/>
      <c r="I98" s="184"/>
      <c r="J98" s="185">
        <f>J126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99</v>
      </c>
      <c r="E99" s="184"/>
      <c r="F99" s="184"/>
      <c r="G99" s="184"/>
      <c r="H99" s="184"/>
      <c r="I99" s="184"/>
      <c r="J99" s="185">
        <f>J128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5"/>
      <c r="C100" s="176"/>
      <c r="D100" s="177" t="s">
        <v>100</v>
      </c>
      <c r="E100" s="178"/>
      <c r="F100" s="178"/>
      <c r="G100" s="178"/>
      <c r="H100" s="178"/>
      <c r="I100" s="178"/>
      <c r="J100" s="179">
        <f>J134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101</v>
      </c>
      <c r="E101" s="184"/>
      <c r="F101" s="184"/>
      <c r="G101" s="184"/>
      <c r="H101" s="184"/>
      <c r="I101" s="184"/>
      <c r="J101" s="185">
        <f>J135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102</v>
      </c>
      <c r="E102" s="184"/>
      <c r="F102" s="184"/>
      <c r="G102" s="184"/>
      <c r="H102" s="184"/>
      <c r="I102" s="184"/>
      <c r="J102" s="185">
        <f>J142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103</v>
      </c>
      <c r="E103" s="184"/>
      <c r="F103" s="184"/>
      <c r="G103" s="184"/>
      <c r="H103" s="184"/>
      <c r="I103" s="184"/>
      <c r="J103" s="185">
        <f>J150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104</v>
      </c>
      <c r="E104" s="184"/>
      <c r="F104" s="184"/>
      <c r="G104" s="184"/>
      <c r="H104" s="184"/>
      <c r="I104" s="184"/>
      <c r="J104" s="185">
        <f>J155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105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0" t="str">
        <f>E7</f>
        <v>ZŠ Sjednocení ve Studénce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400 - Rekonstrukce šaten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6. 12. 2019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Městský úřad Studénka, nám. Republiky 762</v>
      </c>
      <c r="G120" s="40"/>
      <c r="H120" s="40"/>
      <c r="I120" s="32" t="s">
        <v>31</v>
      </c>
      <c r="J120" s="36" t="str">
        <f>E21</f>
        <v>PROJECT WORK S.R.O., Panská 395, 742 13 Studénka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29</v>
      </c>
      <c r="D121" s="40"/>
      <c r="E121" s="40"/>
      <c r="F121" s="27" t="str">
        <f>IF(E18="","",E18)</f>
        <v>Vyplň údaj</v>
      </c>
      <c r="G121" s="40"/>
      <c r="H121" s="40"/>
      <c r="I121" s="32" t="s">
        <v>37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87"/>
      <c r="B123" s="188"/>
      <c r="C123" s="189" t="s">
        <v>106</v>
      </c>
      <c r="D123" s="190" t="s">
        <v>64</v>
      </c>
      <c r="E123" s="190" t="s">
        <v>60</v>
      </c>
      <c r="F123" s="190" t="s">
        <v>61</v>
      </c>
      <c r="G123" s="190" t="s">
        <v>107</v>
      </c>
      <c r="H123" s="190" t="s">
        <v>108</v>
      </c>
      <c r="I123" s="190" t="s">
        <v>109</v>
      </c>
      <c r="J123" s="191" t="s">
        <v>94</v>
      </c>
      <c r="K123" s="192" t="s">
        <v>110</v>
      </c>
      <c r="L123" s="193"/>
      <c r="M123" s="100" t="s">
        <v>1</v>
      </c>
      <c r="N123" s="101" t="s">
        <v>43</v>
      </c>
      <c r="O123" s="101" t="s">
        <v>111</v>
      </c>
      <c r="P123" s="101" t="s">
        <v>112</v>
      </c>
      <c r="Q123" s="101" t="s">
        <v>113</v>
      </c>
      <c r="R123" s="101" t="s">
        <v>114</v>
      </c>
      <c r="S123" s="101" t="s">
        <v>115</v>
      </c>
      <c r="T123" s="102" t="s">
        <v>116</v>
      </c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</row>
    <row r="124" spans="1:63" s="2" customFormat="1" ht="22.8" customHeight="1">
      <c r="A124" s="38"/>
      <c r="B124" s="39"/>
      <c r="C124" s="107" t="s">
        <v>117</v>
      </c>
      <c r="D124" s="40"/>
      <c r="E124" s="40"/>
      <c r="F124" s="40"/>
      <c r="G124" s="40"/>
      <c r="H124" s="40"/>
      <c r="I124" s="40"/>
      <c r="J124" s="194">
        <f>BK124</f>
        <v>0</v>
      </c>
      <c r="K124" s="40"/>
      <c r="L124" s="44"/>
      <c r="M124" s="103"/>
      <c r="N124" s="195"/>
      <c r="O124" s="104"/>
      <c r="P124" s="196">
        <f>P125+P134</f>
        <v>0</v>
      </c>
      <c r="Q124" s="104"/>
      <c r="R124" s="196">
        <f>R125+R134</f>
        <v>5.854856999999999</v>
      </c>
      <c r="S124" s="104"/>
      <c r="T124" s="197">
        <f>T125+T134</f>
        <v>3.67323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96</v>
      </c>
      <c r="BK124" s="198">
        <f>BK125+BK134</f>
        <v>0</v>
      </c>
    </row>
    <row r="125" spans="1:63" s="12" customFormat="1" ht="25.9" customHeight="1">
      <c r="A125" s="12"/>
      <c r="B125" s="199"/>
      <c r="C125" s="200"/>
      <c r="D125" s="201" t="s">
        <v>78</v>
      </c>
      <c r="E125" s="202" t="s">
        <v>118</v>
      </c>
      <c r="F125" s="202" t="s">
        <v>119</v>
      </c>
      <c r="G125" s="200"/>
      <c r="H125" s="200"/>
      <c r="I125" s="203"/>
      <c r="J125" s="204">
        <f>BK125</f>
        <v>0</v>
      </c>
      <c r="K125" s="200"/>
      <c r="L125" s="205"/>
      <c r="M125" s="206"/>
      <c r="N125" s="207"/>
      <c r="O125" s="207"/>
      <c r="P125" s="208">
        <f>P126+P128</f>
        <v>0</v>
      </c>
      <c r="Q125" s="207"/>
      <c r="R125" s="208">
        <f>R126+R128</f>
        <v>0</v>
      </c>
      <c r="S125" s="207"/>
      <c r="T125" s="209">
        <f>T126+T128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36</v>
      </c>
      <c r="AT125" s="211" t="s">
        <v>78</v>
      </c>
      <c r="AU125" s="211" t="s">
        <v>79</v>
      </c>
      <c r="AY125" s="210" t="s">
        <v>120</v>
      </c>
      <c r="BK125" s="212">
        <f>BK126+BK128</f>
        <v>0</v>
      </c>
    </row>
    <row r="126" spans="1:63" s="12" customFormat="1" ht="22.8" customHeight="1">
      <c r="A126" s="12"/>
      <c r="B126" s="199"/>
      <c r="C126" s="200"/>
      <c r="D126" s="201" t="s">
        <v>78</v>
      </c>
      <c r="E126" s="213" t="s">
        <v>121</v>
      </c>
      <c r="F126" s="213" t="s">
        <v>122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P127</f>
        <v>0</v>
      </c>
      <c r="Q126" s="207"/>
      <c r="R126" s="208">
        <f>R127</f>
        <v>0</v>
      </c>
      <c r="S126" s="207"/>
      <c r="T126" s="209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36</v>
      </c>
      <c r="AT126" s="211" t="s">
        <v>78</v>
      </c>
      <c r="AU126" s="211" t="s">
        <v>36</v>
      </c>
      <c r="AY126" s="210" t="s">
        <v>120</v>
      </c>
      <c r="BK126" s="212">
        <f>BK127</f>
        <v>0</v>
      </c>
    </row>
    <row r="127" spans="1:65" s="2" customFormat="1" ht="24.15" customHeight="1">
      <c r="A127" s="38"/>
      <c r="B127" s="39"/>
      <c r="C127" s="215" t="s">
        <v>36</v>
      </c>
      <c r="D127" s="215" t="s">
        <v>123</v>
      </c>
      <c r="E127" s="216" t="s">
        <v>124</v>
      </c>
      <c r="F127" s="217" t="s">
        <v>125</v>
      </c>
      <c r="G127" s="218" t="s">
        <v>126</v>
      </c>
      <c r="H127" s="219">
        <v>465.34</v>
      </c>
      <c r="I127" s="220"/>
      <c r="J127" s="221">
        <f>ROUND(I127*H127,1)</f>
        <v>0</v>
      </c>
      <c r="K127" s="222"/>
      <c r="L127" s="44"/>
      <c r="M127" s="223" t="s">
        <v>1</v>
      </c>
      <c r="N127" s="224" t="s">
        <v>44</v>
      </c>
      <c r="O127" s="91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7" t="s">
        <v>127</v>
      </c>
      <c r="AT127" s="227" t="s">
        <v>123</v>
      </c>
      <c r="AU127" s="227" t="s">
        <v>88</v>
      </c>
      <c r="AY127" s="17" t="s">
        <v>120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7" t="s">
        <v>36</v>
      </c>
      <c r="BK127" s="228">
        <f>ROUND(I127*H127,1)</f>
        <v>0</v>
      </c>
      <c r="BL127" s="17" t="s">
        <v>127</v>
      </c>
      <c r="BM127" s="227" t="s">
        <v>128</v>
      </c>
    </row>
    <row r="128" spans="1:63" s="12" customFormat="1" ht="22.8" customHeight="1">
      <c r="A128" s="12"/>
      <c r="B128" s="199"/>
      <c r="C128" s="200"/>
      <c r="D128" s="201" t="s">
        <v>78</v>
      </c>
      <c r="E128" s="213" t="s">
        <v>129</v>
      </c>
      <c r="F128" s="213" t="s">
        <v>130</v>
      </c>
      <c r="G128" s="200"/>
      <c r="H128" s="200"/>
      <c r="I128" s="203"/>
      <c r="J128" s="214">
        <f>BK128</f>
        <v>0</v>
      </c>
      <c r="K128" s="200"/>
      <c r="L128" s="205"/>
      <c r="M128" s="206"/>
      <c r="N128" s="207"/>
      <c r="O128" s="207"/>
      <c r="P128" s="208">
        <f>SUM(P129:P133)</f>
        <v>0</v>
      </c>
      <c r="Q128" s="207"/>
      <c r="R128" s="208">
        <f>SUM(R129:R133)</f>
        <v>0</v>
      </c>
      <c r="S128" s="207"/>
      <c r="T128" s="209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36</v>
      </c>
      <c r="AT128" s="211" t="s">
        <v>78</v>
      </c>
      <c r="AU128" s="211" t="s">
        <v>36</v>
      </c>
      <c r="AY128" s="210" t="s">
        <v>120</v>
      </c>
      <c r="BK128" s="212">
        <f>SUM(BK129:BK133)</f>
        <v>0</v>
      </c>
    </row>
    <row r="129" spans="1:65" s="2" customFormat="1" ht="24.15" customHeight="1">
      <c r="A129" s="38"/>
      <c r="B129" s="39"/>
      <c r="C129" s="215" t="s">
        <v>88</v>
      </c>
      <c r="D129" s="215" t="s">
        <v>123</v>
      </c>
      <c r="E129" s="216" t="s">
        <v>131</v>
      </c>
      <c r="F129" s="217" t="s">
        <v>132</v>
      </c>
      <c r="G129" s="218" t="s">
        <v>133</v>
      </c>
      <c r="H129" s="219">
        <v>3.673</v>
      </c>
      <c r="I129" s="220"/>
      <c r="J129" s="221">
        <f>ROUND(I129*H129,1)</f>
        <v>0</v>
      </c>
      <c r="K129" s="222"/>
      <c r="L129" s="44"/>
      <c r="M129" s="223" t="s">
        <v>1</v>
      </c>
      <c r="N129" s="224" t="s">
        <v>44</v>
      </c>
      <c r="O129" s="91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7" t="s">
        <v>127</v>
      </c>
      <c r="AT129" s="227" t="s">
        <v>123</v>
      </c>
      <c r="AU129" s="227" t="s">
        <v>88</v>
      </c>
      <c r="AY129" s="17" t="s">
        <v>120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7" t="s">
        <v>36</v>
      </c>
      <c r="BK129" s="228">
        <f>ROUND(I129*H129,1)</f>
        <v>0</v>
      </c>
      <c r="BL129" s="17" t="s">
        <v>127</v>
      </c>
      <c r="BM129" s="227" t="s">
        <v>134</v>
      </c>
    </row>
    <row r="130" spans="1:65" s="2" customFormat="1" ht="24.15" customHeight="1">
      <c r="A130" s="38"/>
      <c r="B130" s="39"/>
      <c r="C130" s="215" t="s">
        <v>135</v>
      </c>
      <c r="D130" s="215" t="s">
        <v>123</v>
      </c>
      <c r="E130" s="216" t="s">
        <v>136</v>
      </c>
      <c r="F130" s="217" t="s">
        <v>137</v>
      </c>
      <c r="G130" s="218" t="s">
        <v>133</v>
      </c>
      <c r="H130" s="219">
        <v>3.673</v>
      </c>
      <c r="I130" s="220"/>
      <c r="J130" s="221">
        <f>ROUND(I130*H130,1)</f>
        <v>0</v>
      </c>
      <c r="K130" s="222"/>
      <c r="L130" s="44"/>
      <c r="M130" s="223" t="s">
        <v>1</v>
      </c>
      <c r="N130" s="224" t="s">
        <v>44</v>
      </c>
      <c r="O130" s="91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7" t="s">
        <v>127</v>
      </c>
      <c r="AT130" s="227" t="s">
        <v>123</v>
      </c>
      <c r="AU130" s="227" t="s">
        <v>88</v>
      </c>
      <c r="AY130" s="17" t="s">
        <v>120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36</v>
      </c>
      <c r="BK130" s="228">
        <f>ROUND(I130*H130,1)</f>
        <v>0</v>
      </c>
      <c r="BL130" s="17" t="s">
        <v>127</v>
      </c>
      <c r="BM130" s="227" t="s">
        <v>138</v>
      </c>
    </row>
    <row r="131" spans="1:65" s="2" customFormat="1" ht="24.15" customHeight="1">
      <c r="A131" s="38"/>
      <c r="B131" s="39"/>
      <c r="C131" s="215" t="s">
        <v>127</v>
      </c>
      <c r="D131" s="215" t="s">
        <v>123</v>
      </c>
      <c r="E131" s="216" t="s">
        <v>139</v>
      </c>
      <c r="F131" s="217" t="s">
        <v>140</v>
      </c>
      <c r="G131" s="218" t="s">
        <v>133</v>
      </c>
      <c r="H131" s="219">
        <v>55.095</v>
      </c>
      <c r="I131" s="220"/>
      <c r="J131" s="221">
        <f>ROUND(I131*H131,1)</f>
        <v>0</v>
      </c>
      <c r="K131" s="222"/>
      <c r="L131" s="44"/>
      <c r="M131" s="223" t="s">
        <v>1</v>
      </c>
      <c r="N131" s="224" t="s">
        <v>44</v>
      </c>
      <c r="O131" s="91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7" t="s">
        <v>127</v>
      </c>
      <c r="AT131" s="227" t="s">
        <v>123</v>
      </c>
      <c r="AU131" s="227" t="s">
        <v>88</v>
      </c>
      <c r="AY131" s="17" t="s">
        <v>120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7" t="s">
        <v>36</v>
      </c>
      <c r="BK131" s="228">
        <f>ROUND(I131*H131,1)</f>
        <v>0</v>
      </c>
      <c r="BL131" s="17" t="s">
        <v>127</v>
      </c>
      <c r="BM131" s="227" t="s">
        <v>141</v>
      </c>
    </row>
    <row r="132" spans="1:51" s="13" customFormat="1" ht="12">
      <c r="A132" s="13"/>
      <c r="B132" s="229"/>
      <c r="C132" s="230"/>
      <c r="D132" s="231" t="s">
        <v>142</v>
      </c>
      <c r="E132" s="230"/>
      <c r="F132" s="232" t="s">
        <v>143</v>
      </c>
      <c r="G132" s="230"/>
      <c r="H132" s="233">
        <v>55.095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142</v>
      </c>
      <c r="AU132" s="239" t="s">
        <v>88</v>
      </c>
      <c r="AV132" s="13" t="s">
        <v>88</v>
      </c>
      <c r="AW132" s="13" t="s">
        <v>4</v>
      </c>
      <c r="AX132" s="13" t="s">
        <v>36</v>
      </c>
      <c r="AY132" s="239" t="s">
        <v>120</v>
      </c>
    </row>
    <row r="133" spans="1:65" s="2" customFormat="1" ht="24.15" customHeight="1">
      <c r="A133" s="38"/>
      <c r="B133" s="39"/>
      <c r="C133" s="215" t="s">
        <v>144</v>
      </c>
      <c r="D133" s="215" t="s">
        <v>123</v>
      </c>
      <c r="E133" s="216" t="s">
        <v>145</v>
      </c>
      <c r="F133" s="217" t="s">
        <v>146</v>
      </c>
      <c r="G133" s="218" t="s">
        <v>133</v>
      </c>
      <c r="H133" s="219">
        <v>3.673</v>
      </c>
      <c r="I133" s="220"/>
      <c r="J133" s="221">
        <f>ROUND(I133*H133,1)</f>
        <v>0</v>
      </c>
      <c r="K133" s="222"/>
      <c r="L133" s="44"/>
      <c r="M133" s="223" t="s">
        <v>1</v>
      </c>
      <c r="N133" s="224" t="s">
        <v>44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127</v>
      </c>
      <c r="AT133" s="227" t="s">
        <v>123</v>
      </c>
      <c r="AU133" s="227" t="s">
        <v>88</v>
      </c>
      <c r="AY133" s="17" t="s">
        <v>120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36</v>
      </c>
      <c r="BK133" s="228">
        <f>ROUND(I133*H133,1)</f>
        <v>0</v>
      </c>
      <c r="BL133" s="17" t="s">
        <v>127</v>
      </c>
      <c r="BM133" s="227" t="s">
        <v>147</v>
      </c>
    </row>
    <row r="134" spans="1:63" s="12" customFormat="1" ht="25.9" customHeight="1">
      <c r="A134" s="12"/>
      <c r="B134" s="199"/>
      <c r="C134" s="200"/>
      <c r="D134" s="201" t="s">
        <v>78</v>
      </c>
      <c r="E134" s="202" t="s">
        <v>148</v>
      </c>
      <c r="F134" s="202" t="s">
        <v>149</v>
      </c>
      <c r="G134" s="200"/>
      <c r="H134" s="200"/>
      <c r="I134" s="203"/>
      <c r="J134" s="204">
        <f>BK134</f>
        <v>0</v>
      </c>
      <c r="K134" s="200"/>
      <c r="L134" s="205"/>
      <c r="M134" s="206"/>
      <c r="N134" s="207"/>
      <c r="O134" s="207"/>
      <c r="P134" s="208">
        <f>P135+P142+P150+P155</f>
        <v>0</v>
      </c>
      <c r="Q134" s="207"/>
      <c r="R134" s="208">
        <f>R135+R142+R150+R155</f>
        <v>5.854856999999999</v>
      </c>
      <c r="S134" s="207"/>
      <c r="T134" s="209">
        <f>T135+T142+T150+T155</f>
        <v>3.67323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88</v>
      </c>
      <c r="AT134" s="211" t="s">
        <v>78</v>
      </c>
      <c r="AU134" s="211" t="s">
        <v>79</v>
      </c>
      <c r="AY134" s="210" t="s">
        <v>120</v>
      </c>
      <c r="BK134" s="212">
        <f>BK135+BK142+BK150+BK155</f>
        <v>0</v>
      </c>
    </row>
    <row r="135" spans="1:63" s="12" customFormat="1" ht="22.8" customHeight="1">
      <c r="A135" s="12"/>
      <c r="B135" s="199"/>
      <c r="C135" s="200"/>
      <c r="D135" s="201" t="s">
        <v>78</v>
      </c>
      <c r="E135" s="213" t="s">
        <v>150</v>
      </c>
      <c r="F135" s="213" t="s">
        <v>151</v>
      </c>
      <c r="G135" s="200"/>
      <c r="H135" s="200"/>
      <c r="I135" s="203"/>
      <c r="J135" s="214">
        <f>BK135</f>
        <v>0</v>
      </c>
      <c r="K135" s="200"/>
      <c r="L135" s="205"/>
      <c r="M135" s="206"/>
      <c r="N135" s="207"/>
      <c r="O135" s="207"/>
      <c r="P135" s="208">
        <f>SUM(P136:P141)</f>
        <v>0</v>
      </c>
      <c r="Q135" s="207"/>
      <c r="R135" s="208">
        <f>SUM(R136:R141)</f>
        <v>0</v>
      </c>
      <c r="S135" s="207"/>
      <c r="T135" s="209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0" t="s">
        <v>88</v>
      </c>
      <c r="AT135" s="211" t="s">
        <v>78</v>
      </c>
      <c r="AU135" s="211" t="s">
        <v>36</v>
      </c>
      <c r="AY135" s="210" t="s">
        <v>120</v>
      </c>
      <c r="BK135" s="212">
        <f>SUM(BK136:BK141)</f>
        <v>0</v>
      </c>
    </row>
    <row r="136" spans="1:65" s="2" customFormat="1" ht="14.4" customHeight="1">
      <c r="A136" s="38"/>
      <c r="B136" s="39"/>
      <c r="C136" s="215" t="s">
        <v>121</v>
      </c>
      <c r="D136" s="215" t="s">
        <v>123</v>
      </c>
      <c r="E136" s="216" t="s">
        <v>152</v>
      </c>
      <c r="F136" s="217" t="s">
        <v>153</v>
      </c>
      <c r="G136" s="218" t="s">
        <v>154</v>
      </c>
      <c r="H136" s="219">
        <v>720</v>
      </c>
      <c r="I136" s="220"/>
      <c r="J136" s="221">
        <f>ROUND(I136*H136,1)</f>
        <v>0</v>
      </c>
      <c r="K136" s="222"/>
      <c r="L136" s="44"/>
      <c r="M136" s="223" t="s">
        <v>1</v>
      </c>
      <c r="N136" s="224" t="s">
        <v>44</v>
      </c>
      <c r="O136" s="91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155</v>
      </c>
      <c r="AT136" s="227" t="s">
        <v>123</v>
      </c>
      <c r="AU136" s="227" t="s">
        <v>88</v>
      </c>
      <c r="AY136" s="17" t="s">
        <v>120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36</v>
      </c>
      <c r="BK136" s="228">
        <f>ROUND(I136*H136,1)</f>
        <v>0</v>
      </c>
      <c r="BL136" s="17" t="s">
        <v>155</v>
      </c>
      <c r="BM136" s="227" t="s">
        <v>156</v>
      </c>
    </row>
    <row r="137" spans="1:51" s="13" customFormat="1" ht="12">
      <c r="A137" s="13"/>
      <c r="B137" s="229"/>
      <c r="C137" s="230"/>
      <c r="D137" s="231" t="s">
        <v>142</v>
      </c>
      <c r="E137" s="240" t="s">
        <v>1</v>
      </c>
      <c r="F137" s="232" t="s">
        <v>157</v>
      </c>
      <c r="G137" s="230"/>
      <c r="H137" s="233">
        <v>720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142</v>
      </c>
      <c r="AU137" s="239" t="s">
        <v>88</v>
      </c>
      <c r="AV137" s="13" t="s">
        <v>88</v>
      </c>
      <c r="AW137" s="13" t="s">
        <v>35</v>
      </c>
      <c r="AX137" s="13" t="s">
        <v>36</v>
      </c>
      <c r="AY137" s="239" t="s">
        <v>120</v>
      </c>
    </row>
    <row r="138" spans="1:65" s="2" customFormat="1" ht="14.4" customHeight="1">
      <c r="A138" s="38"/>
      <c r="B138" s="39"/>
      <c r="C138" s="215" t="s">
        <v>158</v>
      </c>
      <c r="D138" s="215" t="s">
        <v>123</v>
      </c>
      <c r="E138" s="216" t="s">
        <v>159</v>
      </c>
      <c r="F138" s="217" t="s">
        <v>160</v>
      </c>
      <c r="G138" s="218" t="s">
        <v>161</v>
      </c>
      <c r="H138" s="219">
        <v>90</v>
      </c>
      <c r="I138" s="220"/>
      <c r="J138" s="221">
        <f>ROUND(I138*H138,1)</f>
        <v>0</v>
      </c>
      <c r="K138" s="222"/>
      <c r="L138" s="44"/>
      <c r="M138" s="223" t="s">
        <v>1</v>
      </c>
      <c r="N138" s="224" t="s">
        <v>44</v>
      </c>
      <c r="O138" s="91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7" t="s">
        <v>155</v>
      </c>
      <c r="AT138" s="227" t="s">
        <v>123</v>
      </c>
      <c r="AU138" s="227" t="s">
        <v>88</v>
      </c>
      <c r="AY138" s="17" t="s">
        <v>120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7" t="s">
        <v>36</v>
      </c>
      <c r="BK138" s="228">
        <f>ROUND(I138*H138,1)</f>
        <v>0</v>
      </c>
      <c r="BL138" s="17" t="s">
        <v>155</v>
      </c>
      <c r="BM138" s="227" t="s">
        <v>162</v>
      </c>
    </row>
    <row r="139" spans="1:51" s="13" customFormat="1" ht="12">
      <c r="A139" s="13"/>
      <c r="B139" s="229"/>
      <c r="C139" s="230"/>
      <c r="D139" s="231" t="s">
        <v>142</v>
      </c>
      <c r="E139" s="240" t="s">
        <v>1</v>
      </c>
      <c r="F139" s="232" t="s">
        <v>163</v>
      </c>
      <c r="G139" s="230"/>
      <c r="H139" s="233">
        <v>90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142</v>
      </c>
      <c r="AU139" s="239" t="s">
        <v>88</v>
      </c>
      <c r="AV139" s="13" t="s">
        <v>88</v>
      </c>
      <c r="AW139" s="13" t="s">
        <v>35</v>
      </c>
      <c r="AX139" s="13" t="s">
        <v>36</v>
      </c>
      <c r="AY139" s="239" t="s">
        <v>120</v>
      </c>
    </row>
    <row r="140" spans="1:65" s="2" customFormat="1" ht="14.4" customHeight="1">
      <c r="A140" s="38"/>
      <c r="B140" s="39"/>
      <c r="C140" s="215" t="s">
        <v>164</v>
      </c>
      <c r="D140" s="215" t="s">
        <v>123</v>
      </c>
      <c r="E140" s="216" t="s">
        <v>165</v>
      </c>
      <c r="F140" s="217" t="s">
        <v>166</v>
      </c>
      <c r="G140" s="218" t="s">
        <v>161</v>
      </c>
      <c r="H140" s="219">
        <v>90</v>
      </c>
      <c r="I140" s="220"/>
      <c r="J140" s="221">
        <f>ROUND(I140*H140,1)</f>
        <v>0</v>
      </c>
      <c r="K140" s="222"/>
      <c r="L140" s="44"/>
      <c r="M140" s="223" t="s">
        <v>1</v>
      </c>
      <c r="N140" s="224" t="s">
        <v>44</v>
      </c>
      <c r="O140" s="91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7" t="s">
        <v>155</v>
      </c>
      <c r="AT140" s="227" t="s">
        <v>123</v>
      </c>
      <c r="AU140" s="227" t="s">
        <v>88</v>
      </c>
      <c r="AY140" s="17" t="s">
        <v>120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7" t="s">
        <v>36</v>
      </c>
      <c r="BK140" s="228">
        <f>ROUND(I140*H140,1)</f>
        <v>0</v>
      </c>
      <c r="BL140" s="17" t="s">
        <v>155</v>
      </c>
      <c r="BM140" s="227" t="s">
        <v>167</v>
      </c>
    </row>
    <row r="141" spans="1:51" s="13" customFormat="1" ht="12">
      <c r="A141" s="13"/>
      <c r="B141" s="229"/>
      <c r="C141" s="230"/>
      <c r="D141" s="231" t="s">
        <v>142</v>
      </c>
      <c r="E141" s="240" t="s">
        <v>1</v>
      </c>
      <c r="F141" s="232" t="s">
        <v>163</v>
      </c>
      <c r="G141" s="230"/>
      <c r="H141" s="233">
        <v>90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142</v>
      </c>
      <c r="AU141" s="239" t="s">
        <v>88</v>
      </c>
      <c r="AV141" s="13" t="s">
        <v>88</v>
      </c>
      <c r="AW141" s="13" t="s">
        <v>35</v>
      </c>
      <c r="AX141" s="13" t="s">
        <v>36</v>
      </c>
      <c r="AY141" s="239" t="s">
        <v>120</v>
      </c>
    </row>
    <row r="142" spans="1:63" s="12" customFormat="1" ht="22.8" customHeight="1">
      <c r="A142" s="12"/>
      <c r="B142" s="199"/>
      <c r="C142" s="200"/>
      <c r="D142" s="201" t="s">
        <v>78</v>
      </c>
      <c r="E142" s="213" t="s">
        <v>168</v>
      </c>
      <c r="F142" s="213" t="s">
        <v>169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SUM(P143:P149)</f>
        <v>0</v>
      </c>
      <c r="Q142" s="207"/>
      <c r="R142" s="208">
        <f>SUM(R143:R149)</f>
        <v>0.00144</v>
      </c>
      <c r="S142" s="207"/>
      <c r="T142" s="209">
        <f>SUM(T143:T149)</f>
        <v>3.24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88</v>
      </c>
      <c r="AT142" s="211" t="s">
        <v>78</v>
      </c>
      <c r="AU142" s="211" t="s">
        <v>36</v>
      </c>
      <c r="AY142" s="210" t="s">
        <v>120</v>
      </c>
      <c r="BK142" s="212">
        <f>SUM(BK143:BK149)</f>
        <v>0</v>
      </c>
    </row>
    <row r="143" spans="1:65" s="2" customFormat="1" ht="14.4" customHeight="1">
      <c r="A143" s="38"/>
      <c r="B143" s="39"/>
      <c r="C143" s="215" t="s">
        <v>170</v>
      </c>
      <c r="D143" s="215" t="s">
        <v>123</v>
      </c>
      <c r="E143" s="216" t="s">
        <v>171</v>
      </c>
      <c r="F143" s="217" t="s">
        <v>172</v>
      </c>
      <c r="G143" s="218" t="s">
        <v>154</v>
      </c>
      <c r="H143" s="219">
        <v>24</v>
      </c>
      <c r="I143" s="220"/>
      <c r="J143" s="221">
        <f>ROUND(I143*H143,1)</f>
        <v>0</v>
      </c>
      <c r="K143" s="222"/>
      <c r="L143" s="44"/>
      <c r="M143" s="223" t="s">
        <v>1</v>
      </c>
      <c r="N143" s="224" t="s">
        <v>44</v>
      </c>
      <c r="O143" s="91"/>
      <c r="P143" s="225">
        <f>O143*H143</f>
        <v>0</v>
      </c>
      <c r="Q143" s="225">
        <v>6E-05</v>
      </c>
      <c r="R143" s="225">
        <f>Q143*H143</f>
        <v>0.00144</v>
      </c>
      <c r="S143" s="225">
        <v>0</v>
      </c>
      <c r="T143" s="22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7" t="s">
        <v>155</v>
      </c>
      <c r="AT143" s="227" t="s">
        <v>123</v>
      </c>
      <c r="AU143" s="227" t="s">
        <v>88</v>
      </c>
      <c r="AY143" s="17" t="s">
        <v>120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7" t="s">
        <v>36</v>
      </c>
      <c r="BK143" s="228">
        <f>ROUND(I143*H143,1)</f>
        <v>0</v>
      </c>
      <c r="BL143" s="17" t="s">
        <v>155</v>
      </c>
      <c r="BM143" s="227" t="s">
        <v>173</v>
      </c>
    </row>
    <row r="144" spans="1:65" s="2" customFormat="1" ht="14.4" customHeight="1">
      <c r="A144" s="38"/>
      <c r="B144" s="39"/>
      <c r="C144" s="215" t="s">
        <v>174</v>
      </c>
      <c r="D144" s="215" t="s">
        <v>123</v>
      </c>
      <c r="E144" s="216" t="s">
        <v>175</v>
      </c>
      <c r="F144" s="217" t="s">
        <v>176</v>
      </c>
      <c r="G144" s="218" t="s">
        <v>177</v>
      </c>
      <c r="H144" s="219">
        <v>3240</v>
      </c>
      <c r="I144" s="220"/>
      <c r="J144" s="221">
        <f>ROUND(I144*H144,1)</f>
        <v>0</v>
      </c>
      <c r="K144" s="222"/>
      <c r="L144" s="44"/>
      <c r="M144" s="223" t="s">
        <v>1</v>
      </c>
      <c r="N144" s="224" t="s">
        <v>44</v>
      </c>
      <c r="O144" s="91"/>
      <c r="P144" s="225">
        <f>O144*H144</f>
        <v>0</v>
      </c>
      <c r="Q144" s="225">
        <v>0</v>
      </c>
      <c r="R144" s="225">
        <f>Q144*H144</f>
        <v>0</v>
      </c>
      <c r="S144" s="225">
        <v>0.001</v>
      </c>
      <c r="T144" s="226">
        <f>S144*H144</f>
        <v>3.24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7" t="s">
        <v>155</v>
      </c>
      <c r="AT144" s="227" t="s">
        <v>123</v>
      </c>
      <c r="AU144" s="227" t="s">
        <v>88</v>
      </c>
      <c r="AY144" s="17" t="s">
        <v>120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7" t="s">
        <v>36</v>
      </c>
      <c r="BK144" s="228">
        <f>ROUND(I144*H144,1)</f>
        <v>0</v>
      </c>
      <c r="BL144" s="17" t="s">
        <v>155</v>
      </c>
      <c r="BM144" s="227" t="s">
        <v>178</v>
      </c>
    </row>
    <row r="145" spans="1:51" s="14" customFormat="1" ht="12">
      <c r="A145" s="14"/>
      <c r="B145" s="241"/>
      <c r="C145" s="242"/>
      <c r="D145" s="231" t="s">
        <v>142</v>
      </c>
      <c r="E145" s="243" t="s">
        <v>1</v>
      </c>
      <c r="F145" s="244" t="s">
        <v>179</v>
      </c>
      <c r="G145" s="242"/>
      <c r="H145" s="243" t="s">
        <v>1</v>
      </c>
      <c r="I145" s="245"/>
      <c r="J145" s="242"/>
      <c r="K145" s="242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142</v>
      </c>
      <c r="AU145" s="250" t="s">
        <v>88</v>
      </c>
      <c r="AV145" s="14" t="s">
        <v>36</v>
      </c>
      <c r="AW145" s="14" t="s">
        <v>35</v>
      </c>
      <c r="AX145" s="14" t="s">
        <v>79</v>
      </c>
      <c r="AY145" s="250" t="s">
        <v>120</v>
      </c>
    </row>
    <row r="146" spans="1:51" s="13" customFormat="1" ht="12">
      <c r="A146" s="13"/>
      <c r="B146" s="229"/>
      <c r="C146" s="230"/>
      <c r="D146" s="231" t="s">
        <v>142</v>
      </c>
      <c r="E146" s="240" t="s">
        <v>1</v>
      </c>
      <c r="F146" s="232" t="s">
        <v>180</v>
      </c>
      <c r="G146" s="230"/>
      <c r="H146" s="233">
        <v>1800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142</v>
      </c>
      <c r="AU146" s="239" t="s">
        <v>88</v>
      </c>
      <c r="AV146" s="13" t="s">
        <v>88</v>
      </c>
      <c r="AW146" s="13" t="s">
        <v>35</v>
      </c>
      <c r="AX146" s="13" t="s">
        <v>79</v>
      </c>
      <c r="AY146" s="239" t="s">
        <v>120</v>
      </c>
    </row>
    <row r="147" spans="1:51" s="13" customFormat="1" ht="12">
      <c r="A147" s="13"/>
      <c r="B147" s="229"/>
      <c r="C147" s="230"/>
      <c r="D147" s="231" t="s">
        <v>142</v>
      </c>
      <c r="E147" s="240" t="s">
        <v>1</v>
      </c>
      <c r="F147" s="232" t="s">
        <v>181</v>
      </c>
      <c r="G147" s="230"/>
      <c r="H147" s="233">
        <v>1440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142</v>
      </c>
      <c r="AU147" s="239" t="s">
        <v>88</v>
      </c>
      <c r="AV147" s="13" t="s">
        <v>88</v>
      </c>
      <c r="AW147" s="13" t="s">
        <v>35</v>
      </c>
      <c r="AX147" s="13" t="s">
        <v>79</v>
      </c>
      <c r="AY147" s="239" t="s">
        <v>120</v>
      </c>
    </row>
    <row r="148" spans="1:51" s="15" customFormat="1" ht="12">
      <c r="A148" s="15"/>
      <c r="B148" s="251"/>
      <c r="C148" s="252"/>
      <c r="D148" s="231" t="s">
        <v>142</v>
      </c>
      <c r="E148" s="253" t="s">
        <v>1</v>
      </c>
      <c r="F148" s="254" t="s">
        <v>182</v>
      </c>
      <c r="G148" s="252"/>
      <c r="H148" s="255">
        <v>3240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1" t="s">
        <v>142</v>
      </c>
      <c r="AU148" s="261" t="s">
        <v>88</v>
      </c>
      <c r="AV148" s="15" t="s">
        <v>127</v>
      </c>
      <c r="AW148" s="15" t="s">
        <v>35</v>
      </c>
      <c r="AX148" s="15" t="s">
        <v>36</v>
      </c>
      <c r="AY148" s="261" t="s">
        <v>120</v>
      </c>
    </row>
    <row r="149" spans="1:65" s="2" customFormat="1" ht="24.15" customHeight="1">
      <c r="A149" s="38"/>
      <c r="B149" s="39"/>
      <c r="C149" s="215" t="s">
        <v>183</v>
      </c>
      <c r="D149" s="215" t="s">
        <v>123</v>
      </c>
      <c r="E149" s="216" t="s">
        <v>184</v>
      </c>
      <c r="F149" s="217" t="s">
        <v>185</v>
      </c>
      <c r="G149" s="218" t="s">
        <v>186</v>
      </c>
      <c r="H149" s="262"/>
      <c r="I149" s="220"/>
      <c r="J149" s="221">
        <f>ROUND(I149*H149,1)</f>
        <v>0</v>
      </c>
      <c r="K149" s="222"/>
      <c r="L149" s="44"/>
      <c r="M149" s="223" t="s">
        <v>1</v>
      </c>
      <c r="N149" s="224" t="s">
        <v>44</v>
      </c>
      <c r="O149" s="91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7" t="s">
        <v>155</v>
      </c>
      <c r="AT149" s="227" t="s">
        <v>123</v>
      </c>
      <c r="AU149" s="227" t="s">
        <v>88</v>
      </c>
      <c r="AY149" s="17" t="s">
        <v>120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7" t="s">
        <v>36</v>
      </c>
      <c r="BK149" s="228">
        <f>ROUND(I149*H149,1)</f>
        <v>0</v>
      </c>
      <c r="BL149" s="17" t="s">
        <v>155</v>
      </c>
      <c r="BM149" s="227" t="s">
        <v>187</v>
      </c>
    </row>
    <row r="150" spans="1:63" s="12" customFormat="1" ht="22.8" customHeight="1">
      <c r="A150" s="12"/>
      <c r="B150" s="199"/>
      <c r="C150" s="200"/>
      <c r="D150" s="201" t="s">
        <v>78</v>
      </c>
      <c r="E150" s="213" t="s">
        <v>188</v>
      </c>
      <c r="F150" s="213" t="s">
        <v>189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f>SUM(P151:P154)</f>
        <v>0</v>
      </c>
      <c r="Q150" s="207"/>
      <c r="R150" s="208">
        <f>SUM(R151:R154)</f>
        <v>0</v>
      </c>
      <c r="S150" s="207"/>
      <c r="T150" s="209">
        <f>SUM(T151:T154)</f>
        <v>0.43323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88</v>
      </c>
      <c r="AT150" s="211" t="s">
        <v>78</v>
      </c>
      <c r="AU150" s="211" t="s">
        <v>36</v>
      </c>
      <c r="AY150" s="210" t="s">
        <v>120</v>
      </c>
      <c r="BK150" s="212">
        <f>SUM(BK151:BK154)</f>
        <v>0</v>
      </c>
    </row>
    <row r="151" spans="1:65" s="2" customFormat="1" ht="24.15" customHeight="1">
      <c r="A151" s="38"/>
      <c r="B151" s="39"/>
      <c r="C151" s="215" t="s">
        <v>190</v>
      </c>
      <c r="D151" s="215" t="s">
        <v>123</v>
      </c>
      <c r="E151" s="216" t="s">
        <v>191</v>
      </c>
      <c r="F151" s="217" t="s">
        <v>192</v>
      </c>
      <c r="G151" s="218" t="s">
        <v>126</v>
      </c>
      <c r="H151" s="219">
        <v>144.41</v>
      </c>
      <c r="I151" s="220"/>
      <c r="J151" s="221">
        <f>ROUND(I151*H151,1)</f>
        <v>0</v>
      </c>
      <c r="K151" s="222"/>
      <c r="L151" s="44"/>
      <c r="M151" s="223" t="s">
        <v>1</v>
      </c>
      <c r="N151" s="224" t="s">
        <v>44</v>
      </c>
      <c r="O151" s="91"/>
      <c r="P151" s="225">
        <f>O151*H151</f>
        <v>0</v>
      </c>
      <c r="Q151" s="225">
        <v>0</v>
      </c>
      <c r="R151" s="225">
        <f>Q151*H151</f>
        <v>0</v>
      </c>
      <c r="S151" s="225">
        <v>0.003</v>
      </c>
      <c r="T151" s="226">
        <f>S151*H151</f>
        <v>0.43323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7" t="s">
        <v>155</v>
      </c>
      <c r="AT151" s="227" t="s">
        <v>123</v>
      </c>
      <c r="AU151" s="227" t="s">
        <v>88</v>
      </c>
      <c r="AY151" s="17" t="s">
        <v>120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7" t="s">
        <v>36</v>
      </c>
      <c r="BK151" s="228">
        <f>ROUND(I151*H151,1)</f>
        <v>0</v>
      </c>
      <c r="BL151" s="17" t="s">
        <v>155</v>
      </c>
      <c r="BM151" s="227" t="s">
        <v>193</v>
      </c>
    </row>
    <row r="152" spans="1:51" s="13" customFormat="1" ht="12">
      <c r="A152" s="13"/>
      <c r="B152" s="229"/>
      <c r="C152" s="230"/>
      <c r="D152" s="231" t="s">
        <v>142</v>
      </c>
      <c r="E152" s="240" t="s">
        <v>1</v>
      </c>
      <c r="F152" s="232" t="s">
        <v>194</v>
      </c>
      <c r="G152" s="230"/>
      <c r="H152" s="233">
        <v>144.41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142</v>
      </c>
      <c r="AU152" s="239" t="s">
        <v>88</v>
      </c>
      <c r="AV152" s="13" t="s">
        <v>88</v>
      </c>
      <c r="AW152" s="13" t="s">
        <v>35</v>
      </c>
      <c r="AX152" s="13" t="s">
        <v>36</v>
      </c>
      <c r="AY152" s="239" t="s">
        <v>120</v>
      </c>
    </row>
    <row r="153" spans="1:65" s="2" customFormat="1" ht="14.4" customHeight="1">
      <c r="A153" s="38"/>
      <c r="B153" s="39"/>
      <c r="C153" s="215" t="s">
        <v>195</v>
      </c>
      <c r="D153" s="215" t="s">
        <v>123</v>
      </c>
      <c r="E153" s="216" t="s">
        <v>196</v>
      </c>
      <c r="F153" s="217" t="s">
        <v>197</v>
      </c>
      <c r="G153" s="218" t="s">
        <v>126</v>
      </c>
      <c r="H153" s="219">
        <v>144.41</v>
      </c>
      <c r="I153" s="220"/>
      <c r="J153" s="221">
        <f>ROUND(I153*H153,1)</f>
        <v>0</v>
      </c>
      <c r="K153" s="222"/>
      <c r="L153" s="44"/>
      <c r="M153" s="223" t="s">
        <v>1</v>
      </c>
      <c r="N153" s="224" t="s">
        <v>44</v>
      </c>
      <c r="O153" s="91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7" t="s">
        <v>155</v>
      </c>
      <c r="AT153" s="227" t="s">
        <v>123</v>
      </c>
      <c r="AU153" s="227" t="s">
        <v>88</v>
      </c>
      <c r="AY153" s="17" t="s">
        <v>120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7" t="s">
        <v>36</v>
      </c>
      <c r="BK153" s="228">
        <f>ROUND(I153*H153,1)</f>
        <v>0</v>
      </c>
      <c r="BL153" s="17" t="s">
        <v>155</v>
      </c>
      <c r="BM153" s="227" t="s">
        <v>198</v>
      </c>
    </row>
    <row r="154" spans="1:65" s="2" customFormat="1" ht="24.15" customHeight="1">
      <c r="A154" s="38"/>
      <c r="B154" s="39"/>
      <c r="C154" s="215" t="s">
        <v>199</v>
      </c>
      <c r="D154" s="215" t="s">
        <v>123</v>
      </c>
      <c r="E154" s="216" t="s">
        <v>200</v>
      </c>
      <c r="F154" s="217" t="s">
        <v>201</v>
      </c>
      <c r="G154" s="218" t="s">
        <v>186</v>
      </c>
      <c r="H154" s="262"/>
      <c r="I154" s="220"/>
      <c r="J154" s="221">
        <f>ROUND(I154*H154,1)</f>
        <v>0</v>
      </c>
      <c r="K154" s="222"/>
      <c r="L154" s="44"/>
      <c r="M154" s="223" t="s">
        <v>1</v>
      </c>
      <c r="N154" s="224" t="s">
        <v>44</v>
      </c>
      <c r="O154" s="91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7" t="s">
        <v>155</v>
      </c>
      <c r="AT154" s="227" t="s">
        <v>123</v>
      </c>
      <c r="AU154" s="227" t="s">
        <v>88</v>
      </c>
      <c r="AY154" s="17" t="s">
        <v>120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7" t="s">
        <v>36</v>
      </c>
      <c r="BK154" s="228">
        <f>ROUND(I154*H154,1)</f>
        <v>0</v>
      </c>
      <c r="BL154" s="17" t="s">
        <v>155</v>
      </c>
      <c r="BM154" s="227" t="s">
        <v>202</v>
      </c>
    </row>
    <row r="155" spans="1:63" s="12" customFormat="1" ht="22.8" customHeight="1">
      <c r="A155" s="12"/>
      <c r="B155" s="199"/>
      <c r="C155" s="200"/>
      <c r="D155" s="201" t="s">
        <v>78</v>
      </c>
      <c r="E155" s="213" t="s">
        <v>203</v>
      </c>
      <c r="F155" s="213" t="s">
        <v>204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SUM(P156:P166)</f>
        <v>0</v>
      </c>
      <c r="Q155" s="207"/>
      <c r="R155" s="208">
        <f>SUM(R156:R166)</f>
        <v>5.853416999999999</v>
      </c>
      <c r="S155" s="207"/>
      <c r="T155" s="209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88</v>
      </c>
      <c r="AT155" s="211" t="s">
        <v>78</v>
      </c>
      <c r="AU155" s="211" t="s">
        <v>36</v>
      </c>
      <c r="AY155" s="210" t="s">
        <v>120</v>
      </c>
      <c r="BK155" s="212">
        <f>SUM(BK156:BK166)</f>
        <v>0</v>
      </c>
    </row>
    <row r="156" spans="1:65" s="2" customFormat="1" ht="14.4" customHeight="1">
      <c r="A156" s="38"/>
      <c r="B156" s="39"/>
      <c r="C156" s="215" t="s">
        <v>8</v>
      </c>
      <c r="D156" s="215" t="s">
        <v>123</v>
      </c>
      <c r="E156" s="216" t="s">
        <v>205</v>
      </c>
      <c r="F156" s="217" t="s">
        <v>206</v>
      </c>
      <c r="G156" s="218" t="s">
        <v>161</v>
      </c>
      <c r="H156" s="219">
        <v>217.8</v>
      </c>
      <c r="I156" s="220"/>
      <c r="J156" s="221">
        <f>ROUND(I156*H156,1)</f>
        <v>0</v>
      </c>
      <c r="K156" s="222"/>
      <c r="L156" s="44"/>
      <c r="M156" s="223" t="s">
        <v>1</v>
      </c>
      <c r="N156" s="224" t="s">
        <v>44</v>
      </c>
      <c r="O156" s="91"/>
      <c r="P156" s="225">
        <f>O156*H156</f>
        <v>0</v>
      </c>
      <c r="Q156" s="225">
        <v>2E-05</v>
      </c>
      <c r="R156" s="225">
        <f>Q156*H156</f>
        <v>0.0043560000000000005</v>
      </c>
      <c r="S156" s="225">
        <v>0</v>
      </c>
      <c r="T156" s="22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7" t="s">
        <v>155</v>
      </c>
      <c r="AT156" s="227" t="s">
        <v>123</v>
      </c>
      <c r="AU156" s="227" t="s">
        <v>88</v>
      </c>
      <c r="AY156" s="17" t="s">
        <v>120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7" t="s">
        <v>36</v>
      </c>
      <c r="BK156" s="228">
        <f>ROUND(I156*H156,1)</f>
        <v>0</v>
      </c>
      <c r="BL156" s="17" t="s">
        <v>155</v>
      </c>
      <c r="BM156" s="227" t="s">
        <v>207</v>
      </c>
    </row>
    <row r="157" spans="1:51" s="14" customFormat="1" ht="12">
      <c r="A157" s="14"/>
      <c r="B157" s="241"/>
      <c r="C157" s="242"/>
      <c r="D157" s="231" t="s">
        <v>142</v>
      </c>
      <c r="E157" s="243" t="s">
        <v>1</v>
      </c>
      <c r="F157" s="244" t="s">
        <v>208</v>
      </c>
      <c r="G157" s="242"/>
      <c r="H157" s="243" t="s">
        <v>1</v>
      </c>
      <c r="I157" s="245"/>
      <c r="J157" s="242"/>
      <c r="K157" s="242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142</v>
      </c>
      <c r="AU157" s="250" t="s">
        <v>88</v>
      </c>
      <c r="AV157" s="14" t="s">
        <v>36</v>
      </c>
      <c r="AW157" s="14" t="s">
        <v>35</v>
      </c>
      <c r="AX157" s="14" t="s">
        <v>79</v>
      </c>
      <c r="AY157" s="250" t="s">
        <v>120</v>
      </c>
    </row>
    <row r="158" spans="1:51" s="13" customFormat="1" ht="12">
      <c r="A158" s="13"/>
      <c r="B158" s="229"/>
      <c r="C158" s="230"/>
      <c r="D158" s="231" t="s">
        <v>142</v>
      </c>
      <c r="E158" s="240" t="s">
        <v>1</v>
      </c>
      <c r="F158" s="232" t="s">
        <v>209</v>
      </c>
      <c r="G158" s="230"/>
      <c r="H158" s="233">
        <v>217.8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142</v>
      </c>
      <c r="AU158" s="239" t="s">
        <v>88</v>
      </c>
      <c r="AV158" s="13" t="s">
        <v>88</v>
      </c>
      <c r="AW158" s="13" t="s">
        <v>35</v>
      </c>
      <c r="AX158" s="13" t="s">
        <v>36</v>
      </c>
      <c r="AY158" s="239" t="s">
        <v>120</v>
      </c>
    </row>
    <row r="159" spans="1:65" s="2" customFormat="1" ht="24.15" customHeight="1">
      <c r="A159" s="38"/>
      <c r="B159" s="39"/>
      <c r="C159" s="215" t="s">
        <v>155</v>
      </c>
      <c r="D159" s="215" t="s">
        <v>123</v>
      </c>
      <c r="E159" s="216" t="s">
        <v>210</v>
      </c>
      <c r="F159" s="217" t="s">
        <v>211</v>
      </c>
      <c r="G159" s="218" t="s">
        <v>126</v>
      </c>
      <c r="H159" s="219">
        <v>465.34</v>
      </c>
      <c r="I159" s="220"/>
      <c r="J159" s="221">
        <f>ROUND(I159*H159,1)</f>
        <v>0</v>
      </c>
      <c r="K159" s="222"/>
      <c r="L159" s="44"/>
      <c r="M159" s="223" t="s">
        <v>1</v>
      </c>
      <c r="N159" s="224" t="s">
        <v>44</v>
      </c>
      <c r="O159" s="91"/>
      <c r="P159" s="225">
        <f>O159*H159</f>
        <v>0</v>
      </c>
      <c r="Q159" s="225">
        <v>0.00755</v>
      </c>
      <c r="R159" s="225">
        <f>Q159*H159</f>
        <v>3.513317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155</v>
      </c>
      <c r="AT159" s="227" t="s">
        <v>123</v>
      </c>
      <c r="AU159" s="227" t="s">
        <v>88</v>
      </c>
      <c r="AY159" s="17" t="s">
        <v>120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36</v>
      </c>
      <c r="BK159" s="228">
        <f>ROUND(I159*H159,1)</f>
        <v>0</v>
      </c>
      <c r="BL159" s="17" t="s">
        <v>155</v>
      </c>
      <c r="BM159" s="227" t="s">
        <v>212</v>
      </c>
    </row>
    <row r="160" spans="1:65" s="2" customFormat="1" ht="24.15" customHeight="1">
      <c r="A160" s="38"/>
      <c r="B160" s="39"/>
      <c r="C160" s="215" t="s">
        <v>213</v>
      </c>
      <c r="D160" s="215" t="s">
        <v>123</v>
      </c>
      <c r="E160" s="216" t="s">
        <v>214</v>
      </c>
      <c r="F160" s="217" t="s">
        <v>215</v>
      </c>
      <c r="G160" s="218" t="s">
        <v>126</v>
      </c>
      <c r="H160" s="219">
        <v>465.34</v>
      </c>
      <c r="I160" s="220"/>
      <c r="J160" s="221">
        <f>ROUND(I160*H160,1)</f>
        <v>0</v>
      </c>
      <c r="K160" s="222"/>
      <c r="L160" s="44"/>
      <c r="M160" s="223" t="s">
        <v>1</v>
      </c>
      <c r="N160" s="224" t="s">
        <v>44</v>
      </c>
      <c r="O160" s="91"/>
      <c r="P160" s="225">
        <f>O160*H160</f>
        <v>0</v>
      </c>
      <c r="Q160" s="225">
        <v>0.0034</v>
      </c>
      <c r="R160" s="225">
        <f>Q160*H160</f>
        <v>1.582156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155</v>
      </c>
      <c r="AT160" s="227" t="s">
        <v>123</v>
      </c>
      <c r="AU160" s="227" t="s">
        <v>88</v>
      </c>
      <c r="AY160" s="17" t="s">
        <v>120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36</v>
      </c>
      <c r="BK160" s="228">
        <f>ROUND(I160*H160,1)</f>
        <v>0</v>
      </c>
      <c r="BL160" s="17" t="s">
        <v>155</v>
      </c>
      <c r="BM160" s="227" t="s">
        <v>216</v>
      </c>
    </row>
    <row r="161" spans="1:65" s="2" customFormat="1" ht="14.4" customHeight="1">
      <c r="A161" s="38"/>
      <c r="B161" s="39"/>
      <c r="C161" s="215" t="s">
        <v>217</v>
      </c>
      <c r="D161" s="215" t="s">
        <v>123</v>
      </c>
      <c r="E161" s="216" t="s">
        <v>218</v>
      </c>
      <c r="F161" s="217" t="s">
        <v>219</v>
      </c>
      <c r="G161" s="218" t="s">
        <v>161</v>
      </c>
      <c r="H161" s="219">
        <v>217.8</v>
      </c>
      <c r="I161" s="220"/>
      <c r="J161" s="221">
        <f>ROUND(I161*H161,1)</f>
        <v>0</v>
      </c>
      <c r="K161" s="222"/>
      <c r="L161" s="44"/>
      <c r="M161" s="223" t="s">
        <v>1</v>
      </c>
      <c r="N161" s="224" t="s">
        <v>44</v>
      </c>
      <c r="O161" s="91"/>
      <c r="P161" s="225">
        <f>O161*H161</f>
        <v>0</v>
      </c>
      <c r="Q161" s="225">
        <v>0.00346</v>
      </c>
      <c r="R161" s="225">
        <f>Q161*H161</f>
        <v>0.753588</v>
      </c>
      <c r="S161" s="225">
        <v>0</v>
      </c>
      <c r="T161" s="22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7" t="s">
        <v>155</v>
      </c>
      <c r="AT161" s="227" t="s">
        <v>123</v>
      </c>
      <c r="AU161" s="227" t="s">
        <v>88</v>
      </c>
      <c r="AY161" s="17" t="s">
        <v>120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7" t="s">
        <v>36</v>
      </c>
      <c r="BK161" s="228">
        <f>ROUND(I161*H161,1)</f>
        <v>0</v>
      </c>
      <c r="BL161" s="17" t="s">
        <v>155</v>
      </c>
      <c r="BM161" s="227" t="s">
        <v>220</v>
      </c>
    </row>
    <row r="162" spans="1:51" s="13" customFormat="1" ht="12">
      <c r="A162" s="13"/>
      <c r="B162" s="229"/>
      <c r="C162" s="230"/>
      <c r="D162" s="231" t="s">
        <v>142</v>
      </c>
      <c r="E162" s="240" t="s">
        <v>1</v>
      </c>
      <c r="F162" s="232" t="s">
        <v>221</v>
      </c>
      <c r="G162" s="230"/>
      <c r="H162" s="233">
        <v>154.74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142</v>
      </c>
      <c r="AU162" s="239" t="s">
        <v>88</v>
      </c>
      <c r="AV162" s="13" t="s">
        <v>88</v>
      </c>
      <c r="AW162" s="13" t="s">
        <v>35</v>
      </c>
      <c r="AX162" s="13" t="s">
        <v>79</v>
      </c>
      <c r="AY162" s="239" t="s">
        <v>120</v>
      </c>
    </row>
    <row r="163" spans="1:51" s="13" customFormat="1" ht="12">
      <c r="A163" s="13"/>
      <c r="B163" s="229"/>
      <c r="C163" s="230"/>
      <c r="D163" s="231" t="s">
        <v>142</v>
      </c>
      <c r="E163" s="240" t="s">
        <v>1</v>
      </c>
      <c r="F163" s="232" t="s">
        <v>222</v>
      </c>
      <c r="G163" s="230"/>
      <c r="H163" s="233">
        <v>31.53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142</v>
      </c>
      <c r="AU163" s="239" t="s">
        <v>88</v>
      </c>
      <c r="AV163" s="13" t="s">
        <v>88</v>
      </c>
      <c r="AW163" s="13" t="s">
        <v>35</v>
      </c>
      <c r="AX163" s="13" t="s">
        <v>79</v>
      </c>
      <c r="AY163" s="239" t="s">
        <v>120</v>
      </c>
    </row>
    <row r="164" spans="1:51" s="13" customFormat="1" ht="12">
      <c r="A164" s="13"/>
      <c r="B164" s="229"/>
      <c r="C164" s="230"/>
      <c r="D164" s="231" t="s">
        <v>142</v>
      </c>
      <c r="E164" s="240" t="s">
        <v>1</v>
      </c>
      <c r="F164" s="232" t="s">
        <v>222</v>
      </c>
      <c r="G164" s="230"/>
      <c r="H164" s="233">
        <v>31.53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142</v>
      </c>
      <c r="AU164" s="239" t="s">
        <v>88</v>
      </c>
      <c r="AV164" s="13" t="s">
        <v>88</v>
      </c>
      <c r="AW164" s="13" t="s">
        <v>35</v>
      </c>
      <c r="AX164" s="13" t="s">
        <v>79</v>
      </c>
      <c r="AY164" s="239" t="s">
        <v>120</v>
      </c>
    </row>
    <row r="165" spans="1:51" s="15" customFormat="1" ht="12">
      <c r="A165" s="15"/>
      <c r="B165" s="251"/>
      <c r="C165" s="252"/>
      <c r="D165" s="231" t="s">
        <v>142</v>
      </c>
      <c r="E165" s="253" t="s">
        <v>1</v>
      </c>
      <c r="F165" s="254" t="s">
        <v>182</v>
      </c>
      <c r="G165" s="252"/>
      <c r="H165" s="255">
        <v>217.8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1" t="s">
        <v>142</v>
      </c>
      <c r="AU165" s="261" t="s">
        <v>88</v>
      </c>
      <c r="AV165" s="15" t="s">
        <v>127</v>
      </c>
      <c r="AW165" s="15" t="s">
        <v>35</v>
      </c>
      <c r="AX165" s="15" t="s">
        <v>36</v>
      </c>
      <c r="AY165" s="261" t="s">
        <v>120</v>
      </c>
    </row>
    <row r="166" spans="1:65" s="2" customFormat="1" ht="24.15" customHeight="1">
      <c r="A166" s="38"/>
      <c r="B166" s="39"/>
      <c r="C166" s="215" t="s">
        <v>223</v>
      </c>
      <c r="D166" s="215" t="s">
        <v>123</v>
      </c>
      <c r="E166" s="216" t="s">
        <v>224</v>
      </c>
      <c r="F166" s="217" t="s">
        <v>225</v>
      </c>
      <c r="G166" s="218" t="s">
        <v>186</v>
      </c>
      <c r="H166" s="262"/>
      <c r="I166" s="220"/>
      <c r="J166" s="221">
        <f>ROUND(I166*H166,1)</f>
        <v>0</v>
      </c>
      <c r="K166" s="222"/>
      <c r="L166" s="44"/>
      <c r="M166" s="263" t="s">
        <v>1</v>
      </c>
      <c r="N166" s="264" t="s">
        <v>44</v>
      </c>
      <c r="O166" s="265"/>
      <c r="P166" s="266">
        <f>O166*H166</f>
        <v>0</v>
      </c>
      <c r="Q166" s="266">
        <v>0</v>
      </c>
      <c r="R166" s="266">
        <f>Q166*H166</f>
        <v>0</v>
      </c>
      <c r="S166" s="266">
        <v>0</v>
      </c>
      <c r="T166" s="26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7" t="s">
        <v>155</v>
      </c>
      <c r="AT166" s="227" t="s">
        <v>123</v>
      </c>
      <c r="AU166" s="227" t="s">
        <v>88</v>
      </c>
      <c r="AY166" s="17" t="s">
        <v>120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7" t="s">
        <v>36</v>
      </c>
      <c r="BK166" s="228">
        <f>ROUND(I166*H166,1)</f>
        <v>0</v>
      </c>
      <c r="BL166" s="17" t="s">
        <v>155</v>
      </c>
      <c r="BM166" s="227" t="s">
        <v>226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CC35" sheet="1" objects="1" scenarios="1" formatColumns="0" formatRows="0" autoFilter="0"/>
  <autoFilter ref="C123:K16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2021-04-07T12:28:32Z</dcterms:created>
  <dcterms:modified xsi:type="dcterms:W3CDTF">2021-04-07T12:28:38Z</dcterms:modified>
  <cp:category/>
  <cp:version/>
  <cp:contentType/>
  <cp:contentStatus/>
</cp:coreProperties>
</file>